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4\users2\MTamene\My Documents\1 MTDS\5 Data Preparation\"/>
    </mc:Choice>
  </mc:AlternateContent>
  <xr:revisionPtr revIDLastSave="0" documentId="14_{6325B237-8A83-42AA-AAD2-75E40B3ACBD9}" xr6:coauthVersionLast="36" xr6:coauthVersionMax="36" xr10:uidLastSave="{00000000-0000-0000-0000-000000000000}"/>
  <bookViews>
    <workbookView xWindow="0" yWindow="0" windowWidth="15360" windowHeight="3750" xr2:uid="{00000000-000D-0000-FFFF-FFFF00000000}"/>
  </bookViews>
  <sheets>
    <sheet name="Debt Original Currency" sheetId="9" r:id="rId1"/>
    <sheet name="Working Sheet" sheetId="10" r:id="rId2"/>
    <sheet name="Prepared_Debt Original Currency" sheetId="1" r:id="rId3"/>
    <sheet name="Preparation Steps" sheetId="5" r:id="rId4"/>
    <sheet name="Debt _UTP" sheetId="3" r:id="rId5"/>
    <sheet name="Debt _USD" sheetId="7" r:id="rId6"/>
    <sheet name="Represenative Instruments_FX" sheetId="4" r:id="rId7"/>
    <sheet name="Aggregated_UTP" sheetId="6" r:id="rId8"/>
    <sheet name="Aggregated_USD" sheetId="8" r:id="rId9"/>
    <sheet name="Charts" sheetId="11" r:id="rId10"/>
  </sheets>
  <definedNames>
    <definedName name="_xlnm._FilterDatabase" localSheetId="4" hidden="1">'Debt _UTP'!$A$90:$EB$131</definedName>
    <definedName name="_xlnm._FilterDatabase" localSheetId="0" hidden="1">'Debt Original Currency'!$A$4:$BT$45</definedName>
    <definedName name="_xlnm._FilterDatabase" localSheetId="2" hidden="1">'Prepared_Debt Original Currency'!$A$4:$DZ$45</definedName>
    <definedName name="_xlnm.Print_Area" localSheetId="8">Aggregated_USD!$A$3:$N$77</definedName>
    <definedName name="_xlnm.Print_Area" localSheetId="7">Aggregated_UTP!$A$3:$N$77</definedName>
    <definedName name="_xlnm.Print_Area" localSheetId="0">'Debt Original Currency'!$A$1:$S$45</definedName>
    <definedName name="_xlnm.Print_Area" localSheetId="2">'Prepared_Debt Original Currency'!$A$1:$Y$45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8" l="1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E24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E14" i="8" l="1"/>
  <c r="E13" i="8"/>
  <c r="E12" i="8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E14" i="6"/>
  <c r="E13" i="6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BF75" i="8" l="1"/>
  <c r="BB75" i="8"/>
  <c r="AX75" i="8"/>
  <c r="AT75" i="8"/>
  <c r="AP75" i="8"/>
  <c r="AL75" i="8"/>
  <c r="AH75" i="8"/>
  <c r="AD75" i="8"/>
  <c r="Z75" i="8"/>
  <c r="V75" i="8"/>
  <c r="R75" i="8"/>
  <c r="N75" i="8"/>
  <c r="J75" i="8"/>
  <c r="BD74" i="8"/>
  <c r="AZ74" i="8"/>
  <c r="AV74" i="8"/>
  <c r="AR74" i="8"/>
  <c r="AN74" i="8"/>
  <c r="AJ74" i="8"/>
  <c r="AF74" i="8"/>
  <c r="AB74" i="8"/>
  <c r="X74" i="8"/>
  <c r="T74" i="8"/>
  <c r="P74" i="8"/>
  <c r="L74" i="8"/>
  <c r="BF73" i="8"/>
  <c r="BB73" i="8"/>
  <c r="AX73" i="8"/>
  <c r="AT73" i="8"/>
  <c r="AP73" i="8"/>
  <c r="AL73" i="8"/>
  <c r="AH73" i="8"/>
  <c r="AD73" i="8"/>
  <c r="Z73" i="8"/>
  <c r="V73" i="8"/>
  <c r="R73" i="8"/>
  <c r="N73" i="8"/>
  <c r="J73" i="8"/>
  <c r="BD72" i="8"/>
  <c r="AZ72" i="8"/>
  <c r="AV72" i="8"/>
  <c r="AR72" i="8"/>
  <c r="AN72" i="8"/>
  <c r="AJ72" i="8"/>
  <c r="AF72" i="8"/>
  <c r="AB72" i="8"/>
  <c r="X72" i="8"/>
  <c r="T72" i="8"/>
  <c r="P72" i="8"/>
  <c r="L72" i="8"/>
  <c r="BF71" i="8"/>
  <c r="BB71" i="8"/>
  <c r="AX71" i="8"/>
  <c r="AT71" i="8"/>
  <c r="AP71" i="8"/>
  <c r="AL71" i="8"/>
  <c r="AH71" i="8"/>
  <c r="AD71" i="8"/>
  <c r="Z71" i="8"/>
  <c r="V71" i="8"/>
  <c r="R71" i="8"/>
  <c r="N71" i="8"/>
  <c r="J71" i="8"/>
  <c r="BD70" i="8"/>
  <c r="AZ70" i="8"/>
  <c r="AV70" i="8"/>
  <c r="AR70" i="8"/>
  <c r="AN70" i="8"/>
  <c r="AJ70" i="8"/>
  <c r="AF70" i="8"/>
  <c r="AB70" i="8"/>
  <c r="X70" i="8"/>
  <c r="T70" i="8"/>
  <c r="P70" i="8"/>
  <c r="L70" i="8"/>
  <c r="BE75" i="8"/>
  <c r="BA75" i="8"/>
  <c r="AW75" i="8"/>
  <c r="AS75" i="8"/>
  <c r="AO75" i="8"/>
  <c r="AK75" i="8"/>
  <c r="AG75" i="8"/>
  <c r="AC75" i="8"/>
  <c r="Y75" i="8"/>
  <c r="U75" i="8"/>
  <c r="Q75" i="8"/>
  <c r="M75" i="8"/>
  <c r="I75" i="8"/>
  <c r="BC74" i="8"/>
  <c r="AY74" i="8"/>
  <c r="AU74" i="8"/>
  <c r="AQ74" i="8"/>
  <c r="AM74" i="8"/>
  <c r="AI74" i="8"/>
  <c r="AE74" i="8"/>
  <c r="AA74" i="8"/>
  <c r="W74" i="8"/>
  <c r="S74" i="8"/>
  <c r="O74" i="8"/>
  <c r="K74" i="8"/>
  <c r="BE73" i="8"/>
  <c r="BA73" i="8"/>
  <c r="AW73" i="8"/>
  <c r="AS73" i="8"/>
  <c r="AO73" i="8"/>
  <c r="AK73" i="8"/>
  <c r="AG73" i="8"/>
  <c r="AC73" i="8"/>
  <c r="Y73" i="8"/>
  <c r="U73" i="8"/>
  <c r="Q73" i="8"/>
  <c r="M73" i="8"/>
  <c r="I73" i="8"/>
  <c r="BC72" i="8"/>
  <c r="AY72" i="8"/>
  <c r="AU72" i="8"/>
  <c r="AQ72" i="8"/>
  <c r="AM72" i="8"/>
  <c r="AI72" i="8"/>
  <c r="AE72" i="8"/>
  <c r="AA72" i="8"/>
  <c r="W72" i="8"/>
  <c r="S72" i="8"/>
  <c r="O72" i="8"/>
  <c r="K72" i="8"/>
  <c r="BE71" i="8"/>
  <c r="BA71" i="8"/>
  <c r="AW71" i="8"/>
  <c r="AS71" i="8"/>
  <c r="AO71" i="8"/>
  <c r="AK71" i="8"/>
  <c r="AG71" i="8"/>
  <c r="AC71" i="8"/>
  <c r="Y71" i="8"/>
  <c r="U71" i="8"/>
  <c r="Q71" i="8"/>
  <c r="M71" i="8"/>
  <c r="I71" i="8"/>
  <c r="BC70" i="8"/>
  <c r="AY70" i="8"/>
  <c r="AU70" i="8"/>
  <c r="AQ70" i="8"/>
  <c r="AM70" i="8"/>
  <c r="AI70" i="8"/>
  <c r="AE70" i="8"/>
  <c r="AA70" i="8"/>
  <c r="W70" i="8"/>
  <c r="S70" i="8"/>
  <c r="O70" i="8"/>
  <c r="K70" i="8"/>
  <c r="BD75" i="8"/>
  <c r="AZ75" i="8"/>
  <c r="AV75" i="8"/>
  <c r="AR75" i="8"/>
  <c r="AN75" i="8"/>
  <c r="AJ75" i="8"/>
  <c r="AF75" i="8"/>
  <c r="AB75" i="8"/>
  <c r="X75" i="8"/>
  <c r="T75" i="8"/>
  <c r="P75" i="8"/>
  <c r="L75" i="8"/>
  <c r="BF74" i="8"/>
  <c r="BB74" i="8"/>
  <c r="AX74" i="8"/>
  <c r="AT74" i="8"/>
  <c r="AP74" i="8"/>
  <c r="AL74" i="8"/>
  <c r="AH74" i="8"/>
  <c r="AD74" i="8"/>
  <c r="Z74" i="8"/>
  <c r="V74" i="8"/>
  <c r="R74" i="8"/>
  <c r="N74" i="8"/>
  <c r="J74" i="8"/>
  <c r="BD73" i="8"/>
  <c r="AZ73" i="8"/>
  <c r="AV73" i="8"/>
  <c r="AR73" i="8"/>
  <c r="AN73" i="8"/>
  <c r="AJ73" i="8"/>
  <c r="AF73" i="8"/>
  <c r="AB73" i="8"/>
  <c r="X73" i="8"/>
  <c r="T73" i="8"/>
  <c r="P73" i="8"/>
  <c r="L73" i="8"/>
  <c r="BF72" i="8"/>
  <c r="BB72" i="8"/>
  <c r="AX72" i="8"/>
  <c r="AT72" i="8"/>
  <c r="AP72" i="8"/>
  <c r="AL72" i="8"/>
  <c r="AH72" i="8"/>
  <c r="AD72" i="8"/>
  <c r="Z72" i="8"/>
  <c r="V72" i="8"/>
  <c r="R72" i="8"/>
  <c r="N72" i="8"/>
  <c r="J72" i="8"/>
  <c r="BD71" i="8"/>
  <c r="AZ71" i="8"/>
  <c r="AV71" i="8"/>
  <c r="AR71" i="8"/>
  <c r="AN71" i="8"/>
  <c r="AJ71" i="8"/>
  <c r="AF71" i="8"/>
  <c r="AB71" i="8"/>
  <c r="X71" i="8"/>
  <c r="T71" i="8"/>
  <c r="P71" i="8"/>
  <c r="L71" i="8"/>
  <c r="BF70" i="8"/>
  <c r="BB70" i="8"/>
  <c r="AX70" i="8"/>
  <c r="AT70" i="8"/>
  <c r="AP70" i="8"/>
  <c r="AL70" i="8"/>
  <c r="AH70" i="8"/>
  <c r="AD70" i="8"/>
  <c r="Z70" i="8"/>
  <c r="V70" i="8"/>
  <c r="R70" i="8"/>
  <c r="N70" i="8"/>
  <c r="J70" i="8"/>
  <c r="BC75" i="8"/>
  <c r="AM75" i="8"/>
  <c r="W75" i="8"/>
  <c r="BE74" i="8"/>
  <c r="AO74" i="8"/>
  <c r="Y74" i="8"/>
  <c r="I74" i="8"/>
  <c r="AQ73" i="8"/>
  <c r="AA73" i="8"/>
  <c r="K73" i="8"/>
  <c r="AS72" i="8"/>
  <c r="AC72" i="8"/>
  <c r="M72" i="8"/>
  <c r="AU71" i="8"/>
  <c r="AE71" i="8"/>
  <c r="O71" i="8"/>
  <c r="AW70" i="8"/>
  <c r="AG70" i="8"/>
  <c r="Q70" i="8"/>
  <c r="AQ75" i="8"/>
  <c r="AC74" i="8"/>
  <c r="AE73" i="8"/>
  <c r="AG72" i="8"/>
  <c r="AI71" i="8"/>
  <c r="AK70" i="8"/>
  <c r="AY75" i="8"/>
  <c r="AI75" i="8"/>
  <c r="S75" i="8"/>
  <c r="BA74" i="8"/>
  <c r="AK74" i="8"/>
  <c r="U74" i="8"/>
  <c r="BC73" i="8"/>
  <c r="AM73" i="8"/>
  <c r="W73" i="8"/>
  <c r="BE72" i="8"/>
  <c r="AO72" i="8"/>
  <c r="Y72" i="8"/>
  <c r="I72" i="8"/>
  <c r="AQ71" i="8"/>
  <c r="AA71" i="8"/>
  <c r="K71" i="8"/>
  <c r="AS70" i="8"/>
  <c r="AC70" i="8"/>
  <c r="M70" i="8"/>
  <c r="K75" i="8"/>
  <c r="M74" i="8"/>
  <c r="O73" i="8"/>
  <c r="Q72" i="8"/>
  <c r="S71" i="8"/>
  <c r="U70" i="8"/>
  <c r="AU75" i="8"/>
  <c r="AE75" i="8"/>
  <c r="O75" i="8"/>
  <c r="AW74" i="8"/>
  <c r="AG74" i="8"/>
  <c r="Q74" i="8"/>
  <c r="AY73" i="8"/>
  <c r="AI73" i="8"/>
  <c r="S73" i="8"/>
  <c r="BA72" i="8"/>
  <c r="AK72" i="8"/>
  <c r="U72" i="8"/>
  <c r="BC71" i="8"/>
  <c r="AM71" i="8"/>
  <c r="W71" i="8"/>
  <c r="BE70" i="8"/>
  <c r="AO70" i="8"/>
  <c r="Y70" i="8"/>
  <c r="I70" i="8"/>
  <c r="H70" i="8" s="1"/>
  <c r="AA75" i="8"/>
  <c r="AS74" i="8"/>
  <c r="AU73" i="8"/>
  <c r="AW72" i="8"/>
  <c r="AY71" i="8"/>
  <c r="BA70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Z62" i="8"/>
  <c r="AA62" i="8"/>
  <c r="AB62" i="8"/>
  <c r="AC62" i="8"/>
  <c r="AD62" i="8"/>
  <c r="AE62" i="8"/>
  <c r="AF62" i="8"/>
  <c r="AG62" i="8"/>
  <c r="AH62" i="8"/>
  <c r="AI62" i="8"/>
  <c r="AJ62" i="8"/>
  <c r="AK62" i="8"/>
  <c r="AL62" i="8"/>
  <c r="AM62" i="8"/>
  <c r="AN62" i="8"/>
  <c r="AO62" i="8"/>
  <c r="AP62" i="8"/>
  <c r="AQ62" i="8"/>
  <c r="AR62" i="8"/>
  <c r="AS62" i="8"/>
  <c r="AT62" i="8"/>
  <c r="AU62" i="8"/>
  <c r="AV62" i="8"/>
  <c r="AW62" i="8"/>
  <c r="AX62" i="8"/>
  <c r="AY62" i="8"/>
  <c r="AZ62" i="8"/>
  <c r="BA62" i="8"/>
  <c r="BB62" i="8"/>
  <c r="BC62" i="8"/>
  <c r="BD62" i="8"/>
  <c r="BE62" i="8"/>
  <c r="BF62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Z63" i="8"/>
  <c r="AA63" i="8"/>
  <c r="AB63" i="8"/>
  <c r="AC63" i="8"/>
  <c r="AD63" i="8"/>
  <c r="AE63" i="8"/>
  <c r="AF63" i="8"/>
  <c r="AG63" i="8"/>
  <c r="AH63" i="8"/>
  <c r="AI63" i="8"/>
  <c r="AJ63" i="8"/>
  <c r="AK63" i="8"/>
  <c r="AL63" i="8"/>
  <c r="AM63" i="8"/>
  <c r="AN63" i="8"/>
  <c r="AO63" i="8"/>
  <c r="AP63" i="8"/>
  <c r="AQ63" i="8"/>
  <c r="AR63" i="8"/>
  <c r="AS63" i="8"/>
  <c r="AT63" i="8"/>
  <c r="AU63" i="8"/>
  <c r="AV63" i="8"/>
  <c r="AW63" i="8"/>
  <c r="AX63" i="8"/>
  <c r="AY63" i="8"/>
  <c r="AZ63" i="8"/>
  <c r="BA63" i="8"/>
  <c r="BB63" i="8"/>
  <c r="BC63" i="8"/>
  <c r="BD63" i="8"/>
  <c r="BE63" i="8"/>
  <c r="BF63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Z64" i="8"/>
  <c r="AA64" i="8"/>
  <c r="AB64" i="8"/>
  <c r="AC64" i="8"/>
  <c r="AD64" i="8"/>
  <c r="AE64" i="8"/>
  <c r="AF64" i="8"/>
  <c r="AG64" i="8"/>
  <c r="AH64" i="8"/>
  <c r="AI64" i="8"/>
  <c r="AJ64" i="8"/>
  <c r="AK64" i="8"/>
  <c r="AL64" i="8"/>
  <c r="AM64" i="8"/>
  <c r="AN64" i="8"/>
  <c r="AO64" i="8"/>
  <c r="AP64" i="8"/>
  <c r="AQ64" i="8"/>
  <c r="AR64" i="8"/>
  <c r="AS64" i="8"/>
  <c r="AT64" i="8"/>
  <c r="AU64" i="8"/>
  <c r="AV64" i="8"/>
  <c r="AW64" i="8"/>
  <c r="AX64" i="8"/>
  <c r="AY64" i="8"/>
  <c r="AZ64" i="8"/>
  <c r="BA64" i="8"/>
  <c r="BB64" i="8"/>
  <c r="BC64" i="8"/>
  <c r="BD64" i="8"/>
  <c r="BE64" i="8"/>
  <c r="BF64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Z65" i="8"/>
  <c r="AA65" i="8"/>
  <c r="AB65" i="8"/>
  <c r="AC65" i="8"/>
  <c r="AD65" i="8"/>
  <c r="AE65" i="8"/>
  <c r="AF65" i="8"/>
  <c r="AG65" i="8"/>
  <c r="AH65" i="8"/>
  <c r="AI65" i="8"/>
  <c r="AJ65" i="8"/>
  <c r="AK65" i="8"/>
  <c r="AL65" i="8"/>
  <c r="AM65" i="8"/>
  <c r="AN65" i="8"/>
  <c r="AO65" i="8"/>
  <c r="AP65" i="8"/>
  <c r="AQ65" i="8"/>
  <c r="AR65" i="8"/>
  <c r="AS65" i="8"/>
  <c r="AT65" i="8"/>
  <c r="AU65" i="8"/>
  <c r="AV65" i="8"/>
  <c r="AW65" i="8"/>
  <c r="AX65" i="8"/>
  <c r="AY65" i="8"/>
  <c r="AZ65" i="8"/>
  <c r="BA65" i="8"/>
  <c r="BB65" i="8"/>
  <c r="BC65" i="8"/>
  <c r="BD65" i="8"/>
  <c r="BE65" i="8"/>
  <c r="BF65" i="8"/>
  <c r="BY6" i="7"/>
  <c r="BY7" i="7"/>
  <c r="BY8" i="7"/>
  <c r="BY9" i="7"/>
  <c r="BY10" i="7"/>
  <c r="BY11" i="7"/>
  <c r="BY12" i="7"/>
  <c r="BY13" i="7"/>
  <c r="BY14" i="7"/>
  <c r="BY15" i="7"/>
  <c r="BY16" i="7"/>
  <c r="BY17" i="7"/>
  <c r="BY18" i="7"/>
  <c r="BY19" i="7"/>
  <c r="BY20" i="7"/>
  <c r="BY21" i="7"/>
  <c r="BY22" i="7"/>
  <c r="BY23" i="7"/>
  <c r="BY24" i="7"/>
  <c r="BY25" i="7"/>
  <c r="BY26" i="7"/>
  <c r="BY27" i="7"/>
  <c r="BY28" i="7"/>
  <c r="BY29" i="7"/>
  <c r="BY30" i="7"/>
  <c r="BY31" i="7"/>
  <c r="BY32" i="7"/>
  <c r="BY33" i="7"/>
  <c r="BY34" i="7"/>
  <c r="BY35" i="7"/>
  <c r="BY36" i="7"/>
  <c r="BY37" i="7"/>
  <c r="BY38" i="7"/>
  <c r="BY39" i="7"/>
  <c r="BY40" i="7"/>
  <c r="BY41" i="7"/>
  <c r="BY42" i="7"/>
  <c r="BY43" i="7"/>
  <c r="BY44" i="7"/>
  <c r="BY45" i="7"/>
  <c r="BY5" i="7"/>
  <c r="H75" i="8" l="1"/>
  <c r="H71" i="8"/>
  <c r="H73" i="8"/>
  <c r="H72" i="8"/>
  <c r="H74" i="8"/>
  <c r="G1" i="9"/>
  <c r="BN1" i="9"/>
  <c r="BO1" i="9"/>
  <c r="BP1" i="9"/>
  <c r="BQ1" i="9"/>
  <c r="Z1" i="9"/>
  <c r="AA1" i="9"/>
  <c r="AB1" i="9"/>
  <c r="AC1" i="9"/>
  <c r="AD1" i="9"/>
  <c r="AE1" i="9"/>
  <c r="AF1" i="9"/>
  <c r="AG1" i="9"/>
  <c r="AH1" i="9"/>
  <c r="AI1" i="9"/>
  <c r="AJ1" i="9"/>
  <c r="AK1" i="9"/>
  <c r="AL1" i="9"/>
  <c r="AM1" i="9"/>
  <c r="AN1" i="9"/>
  <c r="AO1" i="9"/>
  <c r="AP1" i="9"/>
  <c r="AQ1" i="9"/>
  <c r="AR1" i="9"/>
  <c r="AS1" i="9"/>
  <c r="AT1" i="9"/>
  <c r="AU1" i="9"/>
  <c r="AV1" i="9"/>
  <c r="AW1" i="9"/>
  <c r="AX1" i="9"/>
  <c r="AY1" i="9"/>
  <c r="AZ1" i="9"/>
  <c r="BA1" i="9"/>
  <c r="BB1" i="9"/>
  <c r="BC1" i="9"/>
  <c r="BD1" i="9"/>
  <c r="BE1" i="9"/>
  <c r="BF1" i="9"/>
  <c r="BG1" i="9"/>
  <c r="BH1" i="9"/>
  <c r="BI1" i="9"/>
  <c r="BJ1" i="9"/>
  <c r="BK1" i="9"/>
  <c r="BL1" i="9"/>
  <c r="BM1" i="9"/>
  <c r="U1" i="9"/>
  <c r="V1" i="9"/>
  <c r="W1" i="9"/>
  <c r="X1" i="9"/>
  <c r="Y1" i="9"/>
  <c r="T1" i="9"/>
  <c r="BR1" i="9" s="1"/>
  <c r="K12" i="4" l="1"/>
  <c r="K9" i="4"/>
  <c r="K8" i="4"/>
  <c r="U90" i="9" l="1"/>
  <c r="V90" i="9" s="1"/>
  <c r="W90" i="9" s="1"/>
  <c r="X90" i="9" s="1"/>
  <c r="Y90" i="9" s="1"/>
  <c r="Z90" i="9" s="1"/>
  <c r="AA90" i="9" s="1"/>
  <c r="AB90" i="9" s="1"/>
  <c r="AC90" i="9" s="1"/>
  <c r="AD90" i="9" s="1"/>
  <c r="AE90" i="9" s="1"/>
  <c r="AF90" i="9" s="1"/>
  <c r="AG90" i="9" s="1"/>
  <c r="AH90" i="9" s="1"/>
  <c r="AI90" i="9" s="1"/>
  <c r="AJ90" i="9" s="1"/>
  <c r="AK90" i="9" s="1"/>
  <c r="AL90" i="9" s="1"/>
  <c r="AM90" i="9" s="1"/>
  <c r="AN90" i="9" s="1"/>
  <c r="AO90" i="9" s="1"/>
  <c r="AP90" i="9" s="1"/>
  <c r="AQ90" i="9" s="1"/>
  <c r="AR90" i="9" s="1"/>
  <c r="AS90" i="9" s="1"/>
  <c r="AT90" i="9" s="1"/>
  <c r="AU90" i="9" s="1"/>
  <c r="AV90" i="9" s="1"/>
  <c r="AW90" i="9" s="1"/>
  <c r="AX90" i="9" s="1"/>
  <c r="AY90" i="9" s="1"/>
  <c r="AZ90" i="9" s="1"/>
  <c r="BA90" i="9" s="1"/>
  <c r="BB90" i="9" s="1"/>
  <c r="BC90" i="9" s="1"/>
  <c r="BD90" i="9" s="1"/>
  <c r="BE90" i="9" s="1"/>
  <c r="BF90" i="9" s="1"/>
  <c r="BG90" i="9" s="1"/>
  <c r="BH90" i="9" s="1"/>
  <c r="BI90" i="9" s="1"/>
  <c r="BJ90" i="9" s="1"/>
  <c r="BK90" i="9" s="1"/>
  <c r="BL90" i="9" s="1"/>
  <c r="BM90" i="9" s="1"/>
  <c r="BN90" i="9" s="1"/>
  <c r="BO90" i="9" s="1"/>
  <c r="BP90" i="9" s="1"/>
  <c r="BQ90" i="9" s="1"/>
  <c r="S88" i="9"/>
  <c r="S87" i="9"/>
  <c r="T130" i="9" s="1"/>
  <c r="S86" i="9"/>
  <c r="T129" i="9" s="1"/>
  <c r="S85" i="9"/>
  <c r="S84" i="9"/>
  <c r="T127" i="9" s="1"/>
  <c r="S83" i="9"/>
  <c r="T126" i="9" s="1"/>
  <c r="S82" i="9"/>
  <c r="T125" i="9" s="1"/>
  <c r="S81" i="9"/>
  <c r="S80" i="9"/>
  <c r="T123" i="9" s="1"/>
  <c r="S79" i="9"/>
  <c r="T122" i="9" s="1"/>
  <c r="S78" i="9"/>
  <c r="T121" i="9" s="1"/>
  <c r="S77" i="9"/>
  <c r="T76" i="9"/>
  <c r="U119" i="9" s="1"/>
  <c r="S76" i="9"/>
  <c r="T119" i="9" s="1"/>
  <c r="S75" i="9"/>
  <c r="T118" i="9" s="1"/>
  <c r="S74" i="9"/>
  <c r="T117" i="9" s="1"/>
  <c r="S73" i="9"/>
  <c r="S72" i="9"/>
  <c r="T115" i="9" s="1"/>
  <c r="S71" i="9"/>
  <c r="T114" i="9" s="1"/>
  <c r="S70" i="9"/>
  <c r="T113" i="9" s="1"/>
  <c r="S69" i="9"/>
  <c r="S68" i="9"/>
  <c r="T111" i="9" s="1"/>
  <c r="S67" i="9"/>
  <c r="S66" i="9"/>
  <c r="T109" i="9" s="1"/>
  <c r="S65" i="9"/>
  <c r="S64" i="9"/>
  <c r="T107" i="9" s="1"/>
  <c r="S63" i="9"/>
  <c r="T106" i="9" s="1"/>
  <c r="S62" i="9"/>
  <c r="T105" i="9" s="1"/>
  <c r="S61" i="9"/>
  <c r="T104" i="9" s="1"/>
  <c r="S60" i="9"/>
  <c r="S59" i="9"/>
  <c r="T102" i="9" s="1"/>
  <c r="S58" i="9"/>
  <c r="T101" i="9" s="1"/>
  <c r="S57" i="9"/>
  <c r="T100" i="9" s="1"/>
  <c r="S56" i="9"/>
  <c r="S55" i="9"/>
  <c r="T98" i="9" s="1"/>
  <c r="S54" i="9"/>
  <c r="T54" i="9" s="1"/>
  <c r="U97" i="9" s="1"/>
  <c r="S53" i="9"/>
  <c r="T96" i="9" s="1"/>
  <c r="S52" i="9"/>
  <c r="S51" i="9"/>
  <c r="T94" i="9" s="1"/>
  <c r="S50" i="9"/>
  <c r="T93" i="9" s="1"/>
  <c r="T49" i="9"/>
  <c r="S49" i="9"/>
  <c r="T92" i="9" s="1"/>
  <c r="S48" i="9"/>
  <c r="U47" i="9"/>
  <c r="V47" i="9" s="1"/>
  <c r="W47" i="9" s="1"/>
  <c r="X47" i="9" s="1"/>
  <c r="Y47" i="9" s="1"/>
  <c r="Z47" i="9" s="1"/>
  <c r="AA47" i="9" s="1"/>
  <c r="AB47" i="9" s="1"/>
  <c r="AC47" i="9" s="1"/>
  <c r="AD47" i="9" s="1"/>
  <c r="AE47" i="9" s="1"/>
  <c r="AF47" i="9" s="1"/>
  <c r="AG47" i="9" s="1"/>
  <c r="AH47" i="9" s="1"/>
  <c r="AI47" i="9" s="1"/>
  <c r="AJ47" i="9" s="1"/>
  <c r="AK47" i="9" s="1"/>
  <c r="AL47" i="9" s="1"/>
  <c r="AM47" i="9" s="1"/>
  <c r="AN47" i="9" s="1"/>
  <c r="AO47" i="9" s="1"/>
  <c r="AP47" i="9" s="1"/>
  <c r="AQ47" i="9" s="1"/>
  <c r="AR47" i="9" s="1"/>
  <c r="AS47" i="9" s="1"/>
  <c r="AT47" i="9" s="1"/>
  <c r="AU47" i="9" s="1"/>
  <c r="AV47" i="9" s="1"/>
  <c r="AW47" i="9" s="1"/>
  <c r="AX47" i="9" s="1"/>
  <c r="AY47" i="9" s="1"/>
  <c r="AZ47" i="9" s="1"/>
  <c r="BA47" i="9" s="1"/>
  <c r="BB47" i="9" s="1"/>
  <c r="BC47" i="9" s="1"/>
  <c r="BD47" i="9" s="1"/>
  <c r="BE47" i="9" s="1"/>
  <c r="BF47" i="9" s="1"/>
  <c r="BG47" i="9" s="1"/>
  <c r="BH47" i="9" s="1"/>
  <c r="BI47" i="9" s="1"/>
  <c r="BJ47" i="9" s="1"/>
  <c r="BK47" i="9" s="1"/>
  <c r="BL47" i="9" s="1"/>
  <c r="BM47" i="9" s="1"/>
  <c r="BN47" i="9" s="1"/>
  <c r="BO47" i="9" s="1"/>
  <c r="BP47" i="9" s="1"/>
  <c r="BQ47" i="9" s="1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U4" i="9"/>
  <c r="V4" i="9" s="1"/>
  <c r="W4" i="9" s="1"/>
  <c r="X4" i="9" s="1"/>
  <c r="Y4" i="9" s="1"/>
  <c r="Z4" i="9" s="1"/>
  <c r="AA4" i="9" s="1"/>
  <c r="AB4" i="9" s="1"/>
  <c r="AC4" i="9" s="1"/>
  <c r="AD4" i="9" s="1"/>
  <c r="AE4" i="9" s="1"/>
  <c r="AF4" i="9" s="1"/>
  <c r="AG4" i="9" s="1"/>
  <c r="AH4" i="9" s="1"/>
  <c r="AI4" i="9" s="1"/>
  <c r="AJ4" i="9" s="1"/>
  <c r="AK4" i="9" s="1"/>
  <c r="AL4" i="9" s="1"/>
  <c r="AM4" i="9" s="1"/>
  <c r="AN4" i="9" s="1"/>
  <c r="AO4" i="9" s="1"/>
  <c r="AP4" i="9" s="1"/>
  <c r="AQ4" i="9" s="1"/>
  <c r="AR4" i="9" s="1"/>
  <c r="AS4" i="9" s="1"/>
  <c r="AT4" i="9" s="1"/>
  <c r="AU4" i="9" s="1"/>
  <c r="AV4" i="9" s="1"/>
  <c r="AW4" i="9" s="1"/>
  <c r="AX4" i="9" s="1"/>
  <c r="AY4" i="9" s="1"/>
  <c r="AZ4" i="9" s="1"/>
  <c r="BA4" i="9" s="1"/>
  <c r="BB4" i="9" s="1"/>
  <c r="BC4" i="9" s="1"/>
  <c r="BD4" i="9" s="1"/>
  <c r="BE4" i="9" s="1"/>
  <c r="BF4" i="9" s="1"/>
  <c r="BG4" i="9" s="1"/>
  <c r="BH4" i="9" s="1"/>
  <c r="BI4" i="9" s="1"/>
  <c r="BJ4" i="9" s="1"/>
  <c r="BK4" i="9" s="1"/>
  <c r="BL4" i="9" s="1"/>
  <c r="BM4" i="9" s="1"/>
  <c r="BN4" i="9" s="1"/>
  <c r="BO4" i="9" s="1"/>
  <c r="BP4" i="9" s="1"/>
  <c r="BQ4" i="9" s="1"/>
  <c r="T53" i="9" l="1"/>
  <c r="T55" i="9"/>
  <c r="U98" i="9" s="1"/>
  <c r="T64" i="9"/>
  <c r="U107" i="9" s="1"/>
  <c r="T80" i="9"/>
  <c r="U123" i="9" s="1"/>
  <c r="T59" i="9"/>
  <c r="U102" i="9" s="1"/>
  <c r="T68" i="9"/>
  <c r="T84" i="9"/>
  <c r="U127" i="9" s="1"/>
  <c r="U54" i="9"/>
  <c r="V97" i="9" s="1"/>
  <c r="T63" i="9"/>
  <c r="U106" i="9" s="1"/>
  <c r="T72" i="9"/>
  <c r="U115" i="9" s="1"/>
  <c r="T51" i="9"/>
  <c r="U94" i="9" s="1"/>
  <c r="T61" i="9"/>
  <c r="U61" i="9" s="1"/>
  <c r="T66" i="9"/>
  <c r="T74" i="9"/>
  <c r="T82" i="9"/>
  <c r="U82" i="9" s="1"/>
  <c r="T57" i="9"/>
  <c r="U100" i="9" s="1"/>
  <c r="T70" i="9"/>
  <c r="T78" i="9"/>
  <c r="T86" i="9"/>
  <c r="U86" i="9" s="1"/>
  <c r="T103" i="9"/>
  <c r="T60" i="9"/>
  <c r="T108" i="9"/>
  <c r="T65" i="9"/>
  <c r="T120" i="9"/>
  <c r="T77" i="9"/>
  <c r="U92" i="9"/>
  <c r="U49" i="9"/>
  <c r="T99" i="9"/>
  <c r="T56" i="9"/>
  <c r="U113" i="9"/>
  <c r="U70" i="9"/>
  <c r="T95" i="9"/>
  <c r="T52" i="9"/>
  <c r="U104" i="9"/>
  <c r="T112" i="9"/>
  <c r="T69" i="9"/>
  <c r="U129" i="9"/>
  <c r="U96" i="9"/>
  <c r="U53" i="9"/>
  <c r="T91" i="9"/>
  <c r="T48" i="9"/>
  <c r="T110" i="9"/>
  <c r="T67" i="9"/>
  <c r="T116" i="9"/>
  <c r="T73" i="9"/>
  <c r="U125" i="9"/>
  <c r="T97" i="9"/>
  <c r="U121" i="9"/>
  <c r="U78" i="9"/>
  <c r="T128" i="9"/>
  <c r="T85" i="9"/>
  <c r="T50" i="9"/>
  <c r="U51" i="9"/>
  <c r="U55" i="9"/>
  <c r="T58" i="9"/>
  <c r="U59" i="9"/>
  <c r="T62" i="9"/>
  <c r="U63" i="9"/>
  <c r="U109" i="9"/>
  <c r="U66" i="9"/>
  <c r="U111" i="9"/>
  <c r="U68" i="9"/>
  <c r="U117" i="9"/>
  <c r="U74" i="9"/>
  <c r="T124" i="9"/>
  <c r="T81" i="9"/>
  <c r="T71" i="9"/>
  <c r="U72" i="9"/>
  <c r="T75" i="9"/>
  <c r="U76" i="9"/>
  <c r="T79" i="9"/>
  <c r="U80" i="9"/>
  <c r="T83" i="9"/>
  <c r="T87" i="9"/>
  <c r="T131" i="9"/>
  <c r="T88" i="9"/>
  <c r="U57" i="9" l="1"/>
  <c r="V54" i="9"/>
  <c r="U84" i="9"/>
  <c r="V127" i="9" s="1"/>
  <c r="U64" i="9"/>
  <c r="V107" i="9" s="1"/>
  <c r="U130" i="9"/>
  <c r="U87" i="9"/>
  <c r="V100" i="9"/>
  <c r="V57" i="9"/>
  <c r="U112" i="9"/>
  <c r="U69" i="9"/>
  <c r="V92" i="9"/>
  <c r="V49" i="9"/>
  <c r="V119" i="9"/>
  <c r="V76" i="9"/>
  <c r="U124" i="9"/>
  <c r="U81" i="9"/>
  <c r="V111" i="9"/>
  <c r="V68" i="9"/>
  <c r="U101" i="9"/>
  <c r="U58" i="9"/>
  <c r="U128" i="9"/>
  <c r="U85" i="9"/>
  <c r="U122" i="9"/>
  <c r="U79" i="9"/>
  <c r="V102" i="9"/>
  <c r="V59" i="9"/>
  <c r="U108" i="9"/>
  <c r="U65" i="9"/>
  <c r="U131" i="9"/>
  <c r="U88" i="9"/>
  <c r="U126" i="9"/>
  <c r="U83" i="9"/>
  <c r="U118" i="9"/>
  <c r="U75" i="9"/>
  <c r="V106" i="9"/>
  <c r="V63" i="9"/>
  <c r="V98" i="9"/>
  <c r="V55" i="9"/>
  <c r="V125" i="9"/>
  <c r="V82" i="9"/>
  <c r="U110" i="9"/>
  <c r="U67" i="9"/>
  <c r="U91" i="9"/>
  <c r="U48" i="9"/>
  <c r="V129" i="9"/>
  <c r="V86" i="9"/>
  <c r="V104" i="9"/>
  <c r="V61" i="9"/>
  <c r="U95" i="9"/>
  <c r="U52" i="9"/>
  <c r="U99" i="9"/>
  <c r="U56" i="9"/>
  <c r="U120" i="9"/>
  <c r="U77" i="9"/>
  <c r="U103" i="9"/>
  <c r="U60" i="9"/>
  <c r="U114" i="9"/>
  <c r="U71" i="9"/>
  <c r="U93" i="9"/>
  <c r="U50" i="9"/>
  <c r="U116" i="9"/>
  <c r="U73" i="9"/>
  <c r="V96" i="9"/>
  <c r="V53" i="9"/>
  <c r="W97" i="9"/>
  <c r="W54" i="9"/>
  <c r="V113" i="9"/>
  <c r="V70" i="9"/>
  <c r="V123" i="9"/>
  <c r="V80" i="9"/>
  <c r="V115" i="9"/>
  <c r="V72" i="9"/>
  <c r="V117" i="9"/>
  <c r="V74" i="9"/>
  <c r="V109" i="9"/>
  <c r="V66" i="9"/>
  <c r="U105" i="9"/>
  <c r="U62" i="9"/>
  <c r="V94" i="9"/>
  <c r="V51" i="9"/>
  <c r="V121" i="9"/>
  <c r="V78" i="9"/>
  <c r="V64" i="9" l="1"/>
  <c r="V84" i="9"/>
  <c r="W109" i="9"/>
  <c r="W66" i="9"/>
  <c r="W113" i="9"/>
  <c r="W70" i="9"/>
  <c r="V103" i="9"/>
  <c r="V60" i="9"/>
  <c r="V91" i="9"/>
  <c r="V48" i="9"/>
  <c r="W106" i="9"/>
  <c r="W63" i="9"/>
  <c r="V108" i="9"/>
  <c r="V65" i="9"/>
  <c r="V101" i="9"/>
  <c r="V58" i="9"/>
  <c r="W119" i="9"/>
  <c r="W76" i="9"/>
  <c r="W100" i="9"/>
  <c r="W57" i="9"/>
  <c r="W94" i="9"/>
  <c r="W51" i="9"/>
  <c r="W96" i="9"/>
  <c r="W53" i="9"/>
  <c r="W104" i="9"/>
  <c r="W61" i="9"/>
  <c r="V126" i="9"/>
  <c r="V83" i="9"/>
  <c r="V122" i="9"/>
  <c r="V79" i="9"/>
  <c r="W92" i="9"/>
  <c r="W49" i="9"/>
  <c r="W121" i="9"/>
  <c r="W78" i="9"/>
  <c r="V105" i="9"/>
  <c r="V62" i="9"/>
  <c r="W117" i="9"/>
  <c r="W74" i="9"/>
  <c r="W123" i="9"/>
  <c r="W80" i="9"/>
  <c r="X97" i="9"/>
  <c r="X54" i="9"/>
  <c r="V116" i="9"/>
  <c r="V73" i="9"/>
  <c r="V114" i="9"/>
  <c r="V71" i="9"/>
  <c r="V120" i="9"/>
  <c r="V77" i="9"/>
  <c r="V95" i="9"/>
  <c r="V52" i="9"/>
  <c r="W129" i="9"/>
  <c r="W86" i="9"/>
  <c r="V110" i="9"/>
  <c r="V67" i="9"/>
  <c r="W98" i="9"/>
  <c r="W55" i="9"/>
  <c r="V118" i="9"/>
  <c r="V75" i="9"/>
  <c r="V131" i="9"/>
  <c r="V88" i="9"/>
  <c r="W102" i="9"/>
  <c r="W59" i="9"/>
  <c r="V128" i="9"/>
  <c r="V85" i="9"/>
  <c r="W107" i="9"/>
  <c r="W64" i="9"/>
  <c r="V124" i="9"/>
  <c r="V81" i="9"/>
  <c r="W127" i="9"/>
  <c r="W84" i="9"/>
  <c r="V112" i="9"/>
  <c r="V69" i="9"/>
  <c r="V130" i="9"/>
  <c r="V87" i="9"/>
  <c r="W115" i="9"/>
  <c r="W72" i="9"/>
  <c r="V93" i="9"/>
  <c r="V50" i="9"/>
  <c r="V99" i="9"/>
  <c r="V56" i="9"/>
  <c r="W125" i="9"/>
  <c r="W82" i="9"/>
  <c r="W111" i="9"/>
  <c r="W68" i="9"/>
  <c r="W93" i="9" l="1"/>
  <c r="W50" i="9"/>
  <c r="X107" i="9"/>
  <c r="X64" i="9"/>
  <c r="W110" i="9"/>
  <c r="W67" i="9"/>
  <c r="Y97" i="9"/>
  <c r="Y54" i="9"/>
  <c r="X117" i="9"/>
  <c r="X74" i="9"/>
  <c r="W122" i="9"/>
  <c r="W79" i="9"/>
  <c r="X119" i="9"/>
  <c r="X76" i="9"/>
  <c r="W108" i="9"/>
  <c r="W65" i="9"/>
  <c r="X113" i="9"/>
  <c r="X70" i="9"/>
  <c r="X125" i="9"/>
  <c r="X82" i="9"/>
  <c r="X127" i="9"/>
  <c r="X84" i="9"/>
  <c r="W118" i="9"/>
  <c r="W75" i="9"/>
  <c r="W114" i="9"/>
  <c r="W71" i="9"/>
  <c r="X121" i="9"/>
  <c r="X78" i="9"/>
  <c r="X94" i="9"/>
  <c r="X51" i="9"/>
  <c r="W91" i="9"/>
  <c r="W48" i="9"/>
  <c r="X111" i="9"/>
  <c r="X68" i="9"/>
  <c r="W99" i="9"/>
  <c r="W56" i="9"/>
  <c r="X115" i="9"/>
  <c r="X72" i="9"/>
  <c r="W112" i="9"/>
  <c r="W69" i="9"/>
  <c r="W124" i="9"/>
  <c r="W81" i="9"/>
  <c r="W128" i="9"/>
  <c r="W85" i="9"/>
  <c r="W131" i="9"/>
  <c r="W88" i="9"/>
  <c r="X98" i="9"/>
  <c r="X55" i="9"/>
  <c r="X129" i="9"/>
  <c r="X86" i="9"/>
  <c r="W120" i="9"/>
  <c r="W77" i="9"/>
  <c r="W116" i="9"/>
  <c r="W73" i="9"/>
  <c r="X123" i="9"/>
  <c r="X80" i="9"/>
  <c r="W105" i="9"/>
  <c r="W62" i="9"/>
  <c r="X92" i="9"/>
  <c r="X49" i="9"/>
  <c r="W126" i="9"/>
  <c r="W83" i="9"/>
  <c r="X96" i="9"/>
  <c r="X53" i="9"/>
  <c r="X100" i="9"/>
  <c r="X57" i="9"/>
  <c r="W101" i="9"/>
  <c r="W58" i="9"/>
  <c r="X106" i="9"/>
  <c r="X63" i="9"/>
  <c r="W103" i="9"/>
  <c r="W60" i="9"/>
  <c r="X109" i="9"/>
  <c r="X66" i="9"/>
  <c r="W130" i="9"/>
  <c r="W87" i="9"/>
  <c r="X102" i="9"/>
  <c r="X59" i="9"/>
  <c r="W95" i="9"/>
  <c r="W52" i="9"/>
  <c r="X104" i="9"/>
  <c r="X61" i="9"/>
  <c r="X95" i="9" l="1"/>
  <c r="X52" i="9"/>
  <c r="X101" i="9"/>
  <c r="X58" i="9"/>
  <c r="Y92" i="9"/>
  <c r="Y49" i="9"/>
  <c r="Y98" i="9"/>
  <c r="Y55" i="9"/>
  <c r="X112" i="9"/>
  <c r="X69" i="9"/>
  <c r="Y121" i="9"/>
  <c r="Y78" i="9"/>
  <c r="X118" i="9"/>
  <c r="X75" i="9"/>
  <c r="X108" i="9"/>
  <c r="X65" i="9"/>
  <c r="X122" i="9"/>
  <c r="X79" i="9"/>
  <c r="Y107" i="9"/>
  <c r="Y64" i="9"/>
  <c r="X103" i="9"/>
  <c r="X60" i="9"/>
  <c r="Y123" i="9"/>
  <c r="Y80" i="9"/>
  <c r="X128" i="9"/>
  <c r="X85" i="9"/>
  <c r="X91" i="9"/>
  <c r="X48" i="9"/>
  <c r="Z97" i="9"/>
  <c r="Z54" i="9"/>
  <c r="Y104" i="9"/>
  <c r="Y61" i="9"/>
  <c r="Y102" i="9"/>
  <c r="Y59" i="9"/>
  <c r="Y109" i="9"/>
  <c r="Y66" i="9"/>
  <c r="Y106" i="9"/>
  <c r="Y63" i="9"/>
  <c r="Y100" i="9"/>
  <c r="Y57" i="9"/>
  <c r="X126" i="9"/>
  <c r="X83" i="9"/>
  <c r="X105" i="9"/>
  <c r="X62" i="9"/>
  <c r="X116" i="9"/>
  <c r="X73" i="9"/>
  <c r="Y129" i="9"/>
  <c r="Y86" i="9"/>
  <c r="X131" i="9"/>
  <c r="X88" i="9"/>
  <c r="X124" i="9"/>
  <c r="X81" i="9"/>
  <c r="Y115" i="9"/>
  <c r="Y72" i="9"/>
  <c r="Y111" i="9"/>
  <c r="Y68" i="9"/>
  <c r="Y94" i="9"/>
  <c r="Y51" i="9"/>
  <c r="X114" i="9"/>
  <c r="X71" i="9"/>
  <c r="Y127" i="9"/>
  <c r="Y84" i="9"/>
  <c r="Y113" i="9"/>
  <c r="Y70" i="9"/>
  <c r="Y119" i="9"/>
  <c r="Y76" i="9"/>
  <c r="Y117" i="9"/>
  <c r="Y74" i="9"/>
  <c r="X110" i="9"/>
  <c r="X67" i="9"/>
  <c r="X93" i="9"/>
  <c r="X50" i="9"/>
  <c r="X130" i="9"/>
  <c r="X87" i="9"/>
  <c r="Y96" i="9"/>
  <c r="Y53" i="9"/>
  <c r="X120" i="9"/>
  <c r="X77" i="9"/>
  <c r="X99" i="9"/>
  <c r="X56" i="9"/>
  <c r="Y125" i="9"/>
  <c r="Y82" i="9"/>
  <c r="Z96" i="9" l="1"/>
  <c r="Z53" i="9"/>
  <c r="Z113" i="9"/>
  <c r="Z70" i="9"/>
  <c r="Y124" i="9"/>
  <c r="Y81" i="9"/>
  <c r="Y105" i="9"/>
  <c r="Y62" i="9"/>
  <c r="Z104" i="9"/>
  <c r="Z61" i="9"/>
  <c r="Z107" i="9"/>
  <c r="Z64" i="9"/>
  <c r="Y108" i="9"/>
  <c r="Y65" i="9"/>
  <c r="Z121" i="9"/>
  <c r="Z78" i="9"/>
  <c r="Y101" i="9"/>
  <c r="Y58" i="9"/>
  <c r="Y93" i="9"/>
  <c r="Y50" i="9"/>
  <c r="Y114" i="9"/>
  <c r="Y71" i="9"/>
  <c r="Z129" i="9"/>
  <c r="Z86" i="9"/>
  <c r="Z109" i="9"/>
  <c r="Z66" i="9"/>
  <c r="Y91" i="9"/>
  <c r="Y48" i="9"/>
  <c r="Z98" i="9"/>
  <c r="Z55" i="9"/>
  <c r="Z125" i="9"/>
  <c r="Z82" i="9"/>
  <c r="Y120" i="9"/>
  <c r="Y77" i="9"/>
  <c r="Y130" i="9"/>
  <c r="Y87" i="9"/>
  <c r="Y110" i="9"/>
  <c r="Y67" i="9"/>
  <c r="Z119" i="9"/>
  <c r="Z76" i="9"/>
  <c r="Z127" i="9"/>
  <c r="Z84" i="9"/>
  <c r="Z94" i="9"/>
  <c r="Z51" i="9"/>
  <c r="Z115" i="9"/>
  <c r="Z72" i="9"/>
  <c r="Y131" i="9"/>
  <c r="Y88" i="9"/>
  <c r="Y116" i="9"/>
  <c r="Y73" i="9"/>
  <c r="Y126" i="9"/>
  <c r="Y83" i="9"/>
  <c r="Z106" i="9"/>
  <c r="Z63" i="9"/>
  <c r="Z102" i="9"/>
  <c r="Z59" i="9"/>
  <c r="AA97" i="9"/>
  <c r="AA54" i="9"/>
  <c r="Y128" i="9"/>
  <c r="Y85" i="9"/>
  <c r="Y103" i="9"/>
  <c r="Y60" i="9"/>
  <c r="Y122" i="9"/>
  <c r="Y79" i="9"/>
  <c r="Y118" i="9"/>
  <c r="Y75" i="9"/>
  <c r="Y112" i="9"/>
  <c r="Y69" i="9"/>
  <c r="Z92" i="9"/>
  <c r="Z49" i="9"/>
  <c r="Y95" i="9"/>
  <c r="Y52" i="9"/>
  <c r="Y99" i="9"/>
  <c r="Y56" i="9"/>
  <c r="Z117" i="9"/>
  <c r="Z74" i="9"/>
  <c r="Z111" i="9"/>
  <c r="Z68" i="9"/>
  <c r="Z100" i="9"/>
  <c r="Z57" i="9"/>
  <c r="Z123" i="9"/>
  <c r="Z80" i="9"/>
  <c r="J54" i="6"/>
  <c r="K54" i="6" s="1"/>
  <c r="L54" i="6" s="1"/>
  <c r="M54" i="6" s="1"/>
  <c r="N54" i="6" s="1"/>
  <c r="O54" i="6" s="1"/>
  <c r="P54" i="6" s="1"/>
  <c r="Q54" i="6" s="1"/>
  <c r="R54" i="6" s="1"/>
  <c r="S54" i="6" s="1"/>
  <c r="T54" i="6" s="1"/>
  <c r="U54" i="6" s="1"/>
  <c r="V54" i="6" s="1"/>
  <c r="W54" i="6" s="1"/>
  <c r="X54" i="6" s="1"/>
  <c r="Y54" i="6" s="1"/>
  <c r="Z54" i="6" s="1"/>
  <c r="AA54" i="6" s="1"/>
  <c r="AB54" i="6" s="1"/>
  <c r="AC54" i="6" s="1"/>
  <c r="AD54" i="6" s="1"/>
  <c r="AE54" i="6" s="1"/>
  <c r="AF54" i="6" s="1"/>
  <c r="AG54" i="6" s="1"/>
  <c r="AH54" i="6" s="1"/>
  <c r="AI54" i="6" s="1"/>
  <c r="AJ54" i="6" s="1"/>
  <c r="AK54" i="6" s="1"/>
  <c r="AL54" i="6" s="1"/>
  <c r="AM54" i="6" s="1"/>
  <c r="AN54" i="6" s="1"/>
  <c r="AO54" i="6" s="1"/>
  <c r="AP54" i="6" s="1"/>
  <c r="AQ54" i="6" s="1"/>
  <c r="AR54" i="6" s="1"/>
  <c r="AS54" i="6" s="1"/>
  <c r="AT54" i="6" s="1"/>
  <c r="AU54" i="6" s="1"/>
  <c r="AV54" i="6" s="1"/>
  <c r="AW54" i="6" s="1"/>
  <c r="AX54" i="6" s="1"/>
  <c r="AY54" i="6" s="1"/>
  <c r="AZ54" i="6" s="1"/>
  <c r="BA54" i="6" s="1"/>
  <c r="BB54" i="6" s="1"/>
  <c r="BC54" i="6" s="1"/>
  <c r="BD54" i="6" s="1"/>
  <c r="BE54" i="6" s="1"/>
  <c r="BF54" i="6" s="1"/>
  <c r="J28" i="6"/>
  <c r="K28" i="6" s="1"/>
  <c r="L28" i="6" s="1"/>
  <c r="M28" i="6" s="1"/>
  <c r="N28" i="6" s="1"/>
  <c r="O28" i="6" s="1"/>
  <c r="P28" i="6" s="1"/>
  <c r="Q28" i="6" s="1"/>
  <c r="R28" i="6" s="1"/>
  <c r="S28" i="6" s="1"/>
  <c r="T28" i="6" s="1"/>
  <c r="U28" i="6" s="1"/>
  <c r="V28" i="6" s="1"/>
  <c r="W28" i="6" s="1"/>
  <c r="X28" i="6" s="1"/>
  <c r="Y28" i="6" s="1"/>
  <c r="Z28" i="6" s="1"/>
  <c r="AA28" i="6" s="1"/>
  <c r="AB28" i="6" s="1"/>
  <c r="AC28" i="6" s="1"/>
  <c r="AD28" i="6" s="1"/>
  <c r="AE28" i="6" s="1"/>
  <c r="AF28" i="6" s="1"/>
  <c r="AG28" i="6" s="1"/>
  <c r="AH28" i="6" s="1"/>
  <c r="AI28" i="6" s="1"/>
  <c r="AJ28" i="6" s="1"/>
  <c r="AK28" i="6" s="1"/>
  <c r="AL28" i="6" s="1"/>
  <c r="AM28" i="6" s="1"/>
  <c r="AN28" i="6" s="1"/>
  <c r="AO28" i="6" s="1"/>
  <c r="AP28" i="6" s="1"/>
  <c r="AQ28" i="6" s="1"/>
  <c r="AR28" i="6" s="1"/>
  <c r="AS28" i="6" s="1"/>
  <c r="AT28" i="6" s="1"/>
  <c r="AU28" i="6" s="1"/>
  <c r="AV28" i="6" s="1"/>
  <c r="AW28" i="6" s="1"/>
  <c r="AX28" i="6" s="1"/>
  <c r="AY28" i="6" s="1"/>
  <c r="AZ28" i="6" s="1"/>
  <c r="BA28" i="6" s="1"/>
  <c r="BB28" i="6" s="1"/>
  <c r="BC28" i="6" s="1"/>
  <c r="BD28" i="6" s="1"/>
  <c r="BE28" i="6" s="1"/>
  <c r="BF28" i="6" s="1"/>
  <c r="J3" i="6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AE3" i="6" s="1"/>
  <c r="AF3" i="6" s="1"/>
  <c r="AG3" i="6" s="1"/>
  <c r="AH3" i="6" s="1"/>
  <c r="AI3" i="6" s="1"/>
  <c r="AJ3" i="6" s="1"/>
  <c r="AK3" i="6" s="1"/>
  <c r="AL3" i="6" s="1"/>
  <c r="AM3" i="6" s="1"/>
  <c r="AN3" i="6" s="1"/>
  <c r="AO3" i="6" s="1"/>
  <c r="AP3" i="6" s="1"/>
  <c r="AQ3" i="6" s="1"/>
  <c r="AR3" i="6" s="1"/>
  <c r="AS3" i="6" s="1"/>
  <c r="AT3" i="6" s="1"/>
  <c r="AU3" i="6" s="1"/>
  <c r="AV3" i="6" s="1"/>
  <c r="AW3" i="6" s="1"/>
  <c r="AX3" i="6" s="1"/>
  <c r="AY3" i="6" s="1"/>
  <c r="AZ3" i="6" s="1"/>
  <c r="BA3" i="6" s="1"/>
  <c r="BB3" i="6" s="1"/>
  <c r="BC3" i="6" s="1"/>
  <c r="BD3" i="6" s="1"/>
  <c r="BE3" i="6" s="1"/>
  <c r="BF3" i="6" s="1"/>
  <c r="J54" i="8"/>
  <c r="K54" i="8" s="1"/>
  <c r="L54" i="8" s="1"/>
  <c r="M54" i="8" s="1"/>
  <c r="N54" i="8" s="1"/>
  <c r="O54" i="8" s="1"/>
  <c r="P54" i="8" s="1"/>
  <c r="Q54" i="8" s="1"/>
  <c r="R54" i="8" s="1"/>
  <c r="S54" i="8" s="1"/>
  <c r="T54" i="8" s="1"/>
  <c r="U54" i="8" s="1"/>
  <c r="V54" i="8" s="1"/>
  <c r="W54" i="8" s="1"/>
  <c r="X54" i="8" s="1"/>
  <c r="Y54" i="8" s="1"/>
  <c r="Z54" i="8" s="1"/>
  <c r="AA54" i="8" s="1"/>
  <c r="AB54" i="8" s="1"/>
  <c r="AC54" i="8" s="1"/>
  <c r="AD54" i="8" s="1"/>
  <c r="AE54" i="8" s="1"/>
  <c r="AF54" i="8" s="1"/>
  <c r="AG54" i="8" s="1"/>
  <c r="AH54" i="8" s="1"/>
  <c r="AI54" i="8" s="1"/>
  <c r="AJ54" i="8" s="1"/>
  <c r="AK54" i="8" s="1"/>
  <c r="AL54" i="8" s="1"/>
  <c r="AM54" i="8" s="1"/>
  <c r="AN54" i="8" s="1"/>
  <c r="AO54" i="8" s="1"/>
  <c r="AP54" i="8" s="1"/>
  <c r="AQ54" i="8" s="1"/>
  <c r="AR54" i="8" s="1"/>
  <c r="AS54" i="8" s="1"/>
  <c r="AT54" i="8" s="1"/>
  <c r="AU54" i="8" s="1"/>
  <c r="AV54" i="8" s="1"/>
  <c r="AW54" i="8" s="1"/>
  <c r="AX54" i="8" s="1"/>
  <c r="AY54" i="8" s="1"/>
  <c r="AZ54" i="8" s="1"/>
  <c r="BA54" i="8" s="1"/>
  <c r="BB54" i="8" s="1"/>
  <c r="BC54" i="8" s="1"/>
  <c r="BD54" i="8" s="1"/>
  <c r="BE54" i="8" s="1"/>
  <c r="BF54" i="8" s="1"/>
  <c r="J28" i="8"/>
  <c r="K28" i="8" s="1"/>
  <c r="L28" i="8" s="1"/>
  <c r="M28" i="8" s="1"/>
  <c r="N28" i="8" s="1"/>
  <c r="O28" i="8" s="1"/>
  <c r="P28" i="8" s="1"/>
  <c r="Q28" i="8" s="1"/>
  <c r="R28" i="8" s="1"/>
  <c r="S28" i="8" s="1"/>
  <c r="T28" i="8" s="1"/>
  <c r="U28" i="8" s="1"/>
  <c r="V28" i="8" s="1"/>
  <c r="W28" i="8" s="1"/>
  <c r="X28" i="8" s="1"/>
  <c r="Y28" i="8" s="1"/>
  <c r="Z28" i="8" s="1"/>
  <c r="AA28" i="8" s="1"/>
  <c r="AB28" i="8" s="1"/>
  <c r="AC28" i="8" s="1"/>
  <c r="AD28" i="8" s="1"/>
  <c r="AE28" i="8" s="1"/>
  <c r="AF28" i="8" s="1"/>
  <c r="AG28" i="8" s="1"/>
  <c r="AH28" i="8" s="1"/>
  <c r="AI28" i="8" s="1"/>
  <c r="AJ28" i="8" s="1"/>
  <c r="AK28" i="8" s="1"/>
  <c r="AL28" i="8" s="1"/>
  <c r="AM28" i="8" s="1"/>
  <c r="AN28" i="8" s="1"/>
  <c r="AO28" i="8" s="1"/>
  <c r="AP28" i="8" s="1"/>
  <c r="AQ28" i="8" s="1"/>
  <c r="AR28" i="8" s="1"/>
  <c r="AS28" i="8" s="1"/>
  <c r="AT28" i="8" s="1"/>
  <c r="AU28" i="8" s="1"/>
  <c r="AV28" i="8" s="1"/>
  <c r="AW28" i="8" s="1"/>
  <c r="AX28" i="8" s="1"/>
  <c r="AY28" i="8" s="1"/>
  <c r="AZ28" i="8" s="1"/>
  <c r="BA28" i="8" s="1"/>
  <c r="BB28" i="8" s="1"/>
  <c r="BC28" i="8" s="1"/>
  <c r="BD28" i="8" s="1"/>
  <c r="BE28" i="8" s="1"/>
  <c r="BF28" i="8" s="1"/>
  <c r="J3" i="8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AE3" i="8" s="1"/>
  <c r="AF3" i="8" s="1"/>
  <c r="AG3" i="8" s="1"/>
  <c r="AH3" i="8" s="1"/>
  <c r="AI3" i="8" s="1"/>
  <c r="AJ3" i="8" s="1"/>
  <c r="AK3" i="8" s="1"/>
  <c r="AL3" i="8" s="1"/>
  <c r="AM3" i="8" s="1"/>
  <c r="AN3" i="8" s="1"/>
  <c r="AO3" i="8" s="1"/>
  <c r="AP3" i="8" s="1"/>
  <c r="AQ3" i="8" s="1"/>
  <c r="AR3" i="8" s="1"/>
  <c r="AS3" i="8" s="1"/>
  <c r="AT3" i="8" s="1"/>
  <c r="AU3" i="8" s="1"/>
  <c r="AV3" i="8" s="1"/>
  <c r="AW3" i="8" s="1"/>
  <c r="AX3" i="8" s="1"/>
  <c r="AY3" i="8" s="1"/>
  <c r="AZ3" i="8" s="1"/>
  <c r="BA3" i="8" s="1"/>
  <c r="BB3" i="8" s="1"/>
  <c r="BC3" i="8" s="1"/>
  <c r="BD3" i="8" s="1"/>
  <c r="BE3" i="8" s="1"/>
  <c r="BF3" i="8" s="1"/>
  <c r="AA90" i="7"/>
  <c r="AB90" i="7" s="1"/>
  <c r="AC90" i="7" s="1"/>
  <c r="AD90" i="7" s="1"/>
  <c r="AE90" i="7" s="1"/>
  <c r="AF90" i="7" s="1"/>
  <c r="AG90" i="7" s="1"/>
  <c r="AH90" i="7" s="1"/>
  <c r="AI90" i="7" s="1"/>
  <c r="AJ90" i="7" s="1"/>
  <c r="AK90" i="7" s="1"/>
  <c r="AL90" i="7" s="1"/>
  <c r="AM90" i="7" s="1"/>
  <c r="AN90" i="7" s="1"/>
  <c r="AO90" i="7" s="1"/>
  <c r="AP90" i="7" s="1"/>
  <c r="AQ90" i="7" s="1"/>
  <c r="AR90" i="7" s="1"/>
  <c r="AS90" i="7" s="1"/>
  <c r="AT90" i="7" s="1"/>
  <c r="AU90" i="7" s="1"/>
  <c r="AV90" i="7" s="1"/>
  <c r="AW90" i="7" s="1"/>
  <c r="AX90" i="7" s="1"/>
  <c r="AY90" i="7" s="1"/>
  <c r="AZ90" i="7" s="1"/>
  <c r="BA90" i="7" s="1"/>
  <c r="BB90" i="7" s="1"/>
  <c r="BC90" i="7" s="1"/>
  <c r="BD90" i="7" s="1"/>
  <c r="BE90" i="7" s="1"/>
  <c r="BF90" i="7" s="1"/>
  <c r="BG90" i="7" s="1"/>
  <c r="BH90" i="7" s="1"/>
  <c r="BI90" i="7" s="1"/>
  <c r="BJ90" i="7" s="1"/>
  <c r="BK90" i="7" s="1"/>
  <c r="BL90" i="7" s="1"/>
  <c r="BM90" i="7" s="1"/>
  <c r="BN90" i="7" s="1"/>
  <c r="BO90" i="7" s="1"/>
  <c r="BP90" i="7" s="1"/>
  <c r="BQ90" i="7" s="1"/>
  <c r="BR90" i="7" s="1"/>
  <c r="BS90" i="7" s="1"/>
  <c r="BT90" i="7" s="1"/>
  <c r="BU90" i="7" s="1"/>
  <c r="BV90" i="7" s="1"/>
  <c r="BW90" i="7" s="1"/>
  <c r="AA47" i="7"/>
  <c r="AB47" i="7" s="1"/>
  <c r="AC47" i="7" s="1"/>
  <c r="AD47" i="7" s="1"/>
  <c r="AE47" i="7" s="1"/>
  <c r="AF47" i="7" s="1"/>
  <c r="AG47" i="7" s="1"/>
  <c r="AH47" i="7" s="1"/>
  <c r="AI47" i="7" s="1"/>
  <c r="AJ47" i="7" s="1"/>
  <c r="AK47" i="7" s="1"/>
  <c r="AL47" i="7" s="1"/>
  <c r="AM47" i="7" s="1"/>
  <c r="AN47" i="7" s="1"/>
  <c r="AO47" i="7" s="1"/>
  <c r="AP47" i="7" s="1"/>
  <c r="AQ47" i="7" s="1"/>
  <c r="AR47" i="7" s="1"/>
  <c r="AS47" i="7" s="1"/>
  <c r="AT47" i="7" s="1"/>
  <c r="AU47" i="7" s="1"/>
  <c r="AV47" i="7" s="1"/>
  <c r="AW47" i="7" s="1"/>
  <c r="AX47" i="7" s="1"/>
  <c r="AY47" i="7" s="1"/>
  <c r="AZ47" i="7" s="1"/>
  <c r="BA47" i="7" s="1"/>
  <c r="BB47" i="7" s="1"/>
  <c r="BC47" i="7" s="1"/>
  <c r="BD47" i="7" s="1"/>
  <c r="BE47" i="7" s="1"/>
  <c r="BF47" i="7" s="1"/>
  <c r="BG47" i="7" s="1"/>
  <c r="BH47" i="7" s="1"/>
  <c r="BI47" i="7" s="1"/>
  <c r="BJ47" i="7" s="1"/>
  <c r="BK47" i="7" s="1"/>
  <c r="BL47" i="7" s="1"/>
  <c r="BM47" i="7" s="1"/>
  <c r="BN47" i="7" s="1"/>
  <c r="BO47" i="7" s="1"/>
  <c r="BP47" i="7" s="1"/>
  <c r="BQ47" i="7" s="1"/>
  <c r="BR47" i="7" s="1"/>
  <c r="BS47" i="7" s="1"/>
  <c r="BT47" i="7" s="1"/>
  <c r="BU47" i="7" s="1"/>
  <c r="BV47" i="7" s="1"/>
  <c r="BW47" i="7" s="1"/>
  <c r="AA4" i="7"/>
  <c r="AB4" i="7" s="1"/>
  <c r="AC4" i="7" s="1"/>
  <c r="AD4" i="7" s="1"/>
  <c r="AE4" i="7" s="1"/>
  <c r="AF4" i="7" s="1"/>
  <c r="AG4" i="7" s="1"/>
  <c r="AH4" i="7" s="1"/>
  <c r="AI4" i="7" s="1"/>
  <c r="AJ4" i="7" s="1"/>
  <c r="AK4" i="7" s="1"/>
  <c r="AL4" i="7" s="1"/>
  <c r="AM4" i="7" s="1"/>
  <c r="AN4" i="7" s="1"/>
  <c r="AO4" i="7" s="1"/>
  <c r="AP4" i="7" s="1"/>
  <c r="AQ4" i="7" s="1"/>
  <c r="AR4" i="7" s="1"/>
  <c r="AS4" i="7" s="1"/>
  <c r="AT4" i="7" s="1"/>
  <c r="AU4" i="7" s="1"/>
  <c r="AV4" i="7" s="1"/>
  <c r="AW4" i="7" s="1"/>
  <c r="AX4" i="7" s="1"/>
  <c r="AY4" i="7" s="1"/>
  <c r="AZ4" i="7" s="1"/>
  <c r="BA4" i="7" s="1"/>
  <c r="BB4" i="7" s="1"/>
  <c r="BC4" i="7" s="1"/>
  <c r="BD4" i="7" s="1"/>
  <c r="BE4" i="7" s="1"/>
  <c r="BF4" i="7" s="1"/>
  <c r="BG4" i="7" s="1"/>
  <c r="BH4" i="7" s="1"/>
  <c r="BI4" i="7" s="1"/>
  <c r="BJ4" i="7" s="1"/>
  <c r="BK4" i="7" s="1"/>
  <c r="BL4" i="7" s="1"/>
  <c r="BM4" i="7" s="1"/>
  <c r="BN4" i="7" s="1"/>
  <c r="BO4" i="7" s="1"/>
  <c r="BP4" i="7" s="1"/>
  <c r="BQ4" i="7" s="1"/>
  <c r="BR4" i="7" s="1"/>
  <c r="BS4" i="7" s="1"/>
  <c r="BT4" i="7" s="1"/>
  <c r="BU4" i="7" s="1"/>
  <c r="BV4" i="7" s="1"/>
  <c r="BW4" i="7" s="1"/>
  <c r="AB90" i="3"/>
  <c r="AC90" i="3" s="1"/>
  <c r="AD90" i="3" s="1"/>
  <c r="AE90" i="3" s="1"/>
  <c r="AF90" i="3" s="1"/>
  <c r="AG90" i="3" s="1"/>
  <c r="AH90" i="3" s="1"/>
  <c r="AI90" i="3" s="1"/>
  <c r="AJ90" i="3" s="1"/>
  <c r="AK90" i="3" s="1"/>
  <c r="AL90" i="3" s="1"/>
  <c r="AM90" i="3" s="1"/>
  <c r="AN90" i="3" s="1"/>
  <c r="AO90" i="3" s="1"/>
  <c r="AP90" i="3" s="1"/>
  <c r="AQ90" i="3" s="1"/>
  <c r="AR90" i="3" s="1"/>
  <c r="AS90" i="3" s="1"/>
  <c r="AT90" i="3" s="1"/>
  <c r="AU90" i="3" s="1"/>
  <c r="AV90" i="3" s="1"/>
  <c r="AW90" i="3" s="1"/>
  <c r="AX90" i="3" s="1"/>
  <c r="AY90" i="3" s="1"/>
  <c r="AZ90" i="3" s="1"/>
  <c r="BA90" i="3" s="1"/>
  <c r="BB90" i="3" s="1"/>
  <c r="BC90" i="3" s="1"/>
  <c r="BD90" i="3" s="1"/>
  <c r="BE90" i="3" s="1"/>
  <c r="BF90" i="3" s="1"/>
  <c r="BG90" i="3" s="1"/>
  <c r="BH90" i="3" s="1"/>
  <c r="BI90" i="3" s="1"/>
  <c r="BJ90" i="3" s="1"/>
  <c r="BK90" i="3" s="1"/>
  <c r="BL90" i="3" s="1"/>
  <c r="BM90" i="3" s="1"/>
  <c r="BN90" i="3" s="1"/>
  <c r="BO90" i="3" s="1"/>
  <c r="BP90" i="3" s="1"/>
  <c r="BQ90" i="3" s="1"/>
  <c r="BR90" i="3" s="1"/>
  <c r="BS90" i="3" s="1"/>
  <c r="BT90" i="3" s="1"/>
  <c r="BU90" i="3" s="1"/>
  <c r="BV90" i="3" s="1"/>
  <c r="BW90" i="3" s="1"/>
  <c r="AA90" i="3"/>
  <c r="AA47" i="3"/>
  <c r="AB47" i="3" s="1"/>
  <c r="AC47" i="3" s="1"/>
  <c r="AD47" i="3" s="1"/>
  <c r="AE47" i="3" s="1"/>
  <c r="AF47" i="3" s="1"/>
  <c r="AG47" i="3" s="1"/>
  <c r="AH47" i="3" s="1"/>
  <c r="AI47" i="3" s="1"/>
  <c r="AJ47" i="3" s="1"/>
  <c r="AK47" i="3" s="1"/>
  <c r="AL47" i="3" s="1"/>
  <c r="AM47" i="3" s="1"/>
  <c r="AN47" i="3" s="1"/>
  <c r="AO47" i="3" s="1"/>
  <c r="AP47" i="3" s="1"/>
  <c r="AQ47" i="3" s="1"/>
  <c r="AR47" i="3" s="1"/>
  <c r="AS47" i="3" s="1"/>
  <c r="AT47" i="3" s="1"/>
  <c r="AU47" i="3" s="1"/>
  <c r="AV47" i="3" s="1"/>
  <c r="AW47" i="3" s="1"/>
  <c r="AX47" i="3" s="1"/>
  <c r="AY47" i="3" s="1"/>
  <c r="AZ47" i="3" s="1"/>
  <c r="BA47" i="3" s="1"/>
  <c r="BB47" i="3" s="1"/>
  <c r="BC47" i="3" s="1"/>
  <c r="BD47" i="3" s="1"/>
  <c r="BE47" i="3" s="1"/>
  <c r="BF47" i="3" s="1"/>
  <c r="BG47" i="3" s="1"/>
  <c r="BH47" i="3" s="1"/>
  <c r="BI47" i="3" s="1"/>
  <c r="BJ47" i="3" s="1"/>
  <c r="BK47" i="3" s="1"/>
  <c r="BL47" i="3" s="1"/>
  <c r="BM47" i="3" s="1"/>
  <c r="BN47" i="3" s="1"/>
  <c r="BO47" i="3" s="1"/>
  <c r="BP47" i="3" s="1"/>
  <c r="BQ47" i="3" s="1"/>
  <c r="BR47" i="3" s="1"/>
  <c r="BS47" i="3" s="1"/>
  <c r="BT47" i="3" s="1"/>
  <c r="BU47" i="3" s="1"/>
  <c r="BV47" i="3" s="1"/>
  <c r="BW47" i="3" s="1"/>
  <c r="AA4" i="3"/>
  <c r="AB4" i="3" s="1"/>
  <c r="AC4" i="3" s="1"/>
  <c r="AD4" i="3" s="1"/>
  <c r="AE4" i="3" s="1"/>
  <c r="AF4" i="3" s="1"/>
  <c r="AG4" i="3" s="1"/>
  <c r="AH4" i="3" s="1"/>
  <c r="AI4" i="3" s="1"/>
  <c r="AJ4" i="3" s="1"/>
  <c r="AK4" i="3" s="1"/>
  <c r="AL4" i="3" s="1"/>
  <c r="AM4" i="3" s="1"/>
  <c r="AN4" i="3" s="1"/>
  <c r="AO4" i="3" s="1"/>
  <c r="AP4" i="3" s="1"/>
  <c r="AQ4" i="3" s="1"/>
  <c r="AR4" i="3" s="1"/>
  <c r="AS4" i="3" s="1"/>
  <c r="AT4" i="3" s="1"/>
  <c r="AU4" i="3" s="1"/>
  <c r="AV4" i="3" s="1"/>
  <c r="AW4" i="3" s="1"/>
  <c r="AX4" i="3" s="1"/>
  <c r="AY4" i="3" s="1"/>
  <c r="AZ4" i="3" s="1"/>
  <c r="BA4" i="3" s="1"/>
  <c r="BB4" i="3" s="1"/>
  <c r="BC4" i="3" s="1"/>
  <c r="BD4" i="3" s="1"/>
  <c r="BE4" i="3" s="1"/>
  <c r="BF4" i="3" s="1"/>
  <c r="BG4" i="3" s="1"/>
  <c r="BH4" i="3" s="1"/>
  <c r="BI4" i="3" s="1"/>
  <c r="BJ4" i="3" s="1"/>
  <c r="BK4" i="3" s="1"/>
  <c r="BL4" i="3" s="1"/>
  <c r="BM4" i="3" s="1"/>
  <c r="BN4" i="3" s="1"/>
  <c r="BO4" i="3" s="1"/>
  <c r="BP4" i="3" s="1"/>
  <c r="BQ4" i="3" s="1"/>
  <c r="BR4" i="3" s="1"/>
  <c r="BS4" i="3" s="1"/>
  <c r="BT4" i="3" s="1"/>
  <c r="BU4" i="3" s="1"/>
  <c r="BV4" i="3" s="1"/>
  <c r="BW4" i="3" s="1"/>
  <c r="CB45" i="1"/>
  <c r="CB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B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S122" i="1"/>
  <c r="R122" i="1"/>
  <c r="S121" i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1" i="1"/>
  <c r="R111" i="1"/>
  <c r="S110" i="1"/>
  <c r="R110" i="1"/>
  <c r="S109" i="1"/>
  <c r="R109" i="1"/>
  <c r="S108" i="1"/>
  <c r="R108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S93" i="1"/>
  <c r="R93" i="1"/>
  <c r="S92" i="1"/>
  <c r="R92" i="1"/>
  <c r="S91" i="1"/>
  <c r="R91" i="1"/>
  <c r="S88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CD90" i="1"/>
  <c r="CE90" i="1" s="1"/>
  <c r="CF90" i="1" s="1"/>
  <c r="CG90" i="1" s="1"/>
  <c r="CH90" i="1" s="1"/>
  <c r="CI90" i="1" s="1"/>
  <c r="CJ90" i="1" s="1"/>
  <c r="CK90" i="1" s="1"/>
  <c r="CL90" i="1" s="1"/>
  <c r="CM90" i="1" s="1"/>
  <c r="CN90" i="1" s="1"/>
  <c r="CO90" i="1" s="1"/>
  <c r="CP90" i="1" s="1"/>
  <c r="CQ90" i="1" s="1"/>
  <c r="CR90" i="1" s="1"/>
  <c r="CS90" i="1" s="1"/>
  <c r="CT90" i="1" s="1"/>
  <c r="CU90" i="1" s="1"/>
  <c r="CV90" i="1" s="1"/>
  <c r="CW90" i="1" s="1"/>
  <c r="CX90" i="1" s="1"/>
  <c r="CY90" i="1" s="1"/>
  <c r="CZ90" i="1" s="1"/>
  <c r="DA90" i="1" s="1"/>
  <c r="DB90" i="1" s="1"/>
  <c r="DC90" i="1" s="1"/>
  <c r="DD90" i="1" s="1"/>
  <c r="DE90" i="1" s="1"/>
  <c r="DF90" i="1" s="1"/>
  <c r="DG90" i="1" s="1"/>
  <c r="DH90" i="1" s="1"/>
  <c r="DI90" i="1" s="1"/>
  <c r="DJ90" i="1" s="1"/>
  <c r="DK90" i="1" s="1"/>
  <c r="DL90" i="1" s="1"/>
  <c r="DM90" i="1" s="1"/>
  <c r="DN90" i="1" s="1"/>
  <c r="DO90" i="1" s="1"/>
  <c r="DP90" i="1" s="1"/>
  <c r="DQ90" i="1" s="1"/>
  <c r="DR90" i="1" s="1"/>
  <c r="DS90" i="1" s="1"/>
  <c r="DT90" i="1" s="1"/>
  <c r="DU90" i="1" s="1"/>
  <c r="DV90" i="1" s="1"/>
  <c r="DW90" i="1" s="1"/>
  <c r="DX90" i="1" s="1"/>
  <c r="DY90" i="1" s="1"/>
  <c r="DZ90" i="1" s="1"/>
  <c r="CB88" i="1"/>
  <c r="CB87" i="1"/>
  <c r="CB86" i="1"/>
  <c r="CC129" i="1" s="1"/>
  <c r="CB85" i="1"/>
  <c r="CC128" i="1" s="1"/>
  <c r="CB84" i="1"/>
  <c r="CB83" i="1"/>
  <c r="CB82" i="1"/>
  <c r="CC125" i="1" s="1"/>
  <c r="CB81" i="1"/>
  <c r="CC124" i="1" s="1"/>
  <c r="CB80" i="1"/>
  <c r="CC123" i="1" s="1"/>
  <c r="CB79" i="1"/>
  <c r="CC122" i="1" s="1"/>
  <c r="CB78" i="1"/>
  <c r="CC121" i="1" s="1"/>
  <c r="CB77" i="1"/>
  <c r="CC120" i="1" s="1"/>
  <c r="CB76" i="1"/>
  <c r="CB75" i="1"/>
  <c r="CC118" i="1" s="1"/>
  <c r="CB74" i="1"/>
  <c r="CC117" i="1" s="1"/>
  <c r="CB73" i="1"/>
  <c r="CC116" i="1" s="1"/>
  <c r="CB72" i="1"/>
  <c r="CB71" i="1"/>
  <c r="CC114" i="1" s="1"/>
  <c r="CB70" i="1"/>
  <c r="CC113" i="1" s="1"/>
  <c r="CB69" i="1"/>
  <c r="CC112" i="1" s="1"/>
  <c r="CB68" i="1"/>
  <c r="CB67" i="1"/>
  <c r="CC110" i="1" s="1"/>
  <c r="CB66" i="1"/>
  <c r="CC109" i="1" s="1"/>
  <c r="CB65" i="1"/>
  <c r="CC108" i="1" s="1"/>
  <c r="CB64" i="1"/>
  <c r="CB63" i="1"/>
  <c r="CC106" i="1" s="1"/>
  <c r="CB62" i="1"/>
  <c r="CC105" i="1" s="1"/>
  <c r="CB61" i="1"/>
  <c r="CC104" i="1" s="1"/>
  <c r="CB60" i="1"/>
  <c r="CC103" i="1" s="1"/>
  <c r="CB59" i="1"/>
  <c r="CC102" i="1" s="1"/>
  <c r="CB58" i="1"/>
  <c r="CC101" i="1" s="1"/>
  <c r="CB57" i="1"/>
  <c r="CC100" i="1" s="1"/>
  <c r="CB56" i="1"/>
  <c r="CB55" i="1"/>
  <c r="CC98" i="1" s="1"/>
  <c r="CB54" i="1"/>
  <c r="CC97" i="1" s="1"/>
  <c r="CB53" i="1"/>
  <c r="CC96" i="1" s="1"/>
  <c r="CB52" i="1"/>
  <c r="CB51" i="1"/>
  <c r="CC94" i="1" s="1"/>
  <c r="CB50" i="1"/>
  <c r="CC93" i="1" s="1"/>
  <c r="CB49" i="1"/>
  <c r="CC92" i="1" s="1"/>
  <c r="CB48" i="1"/>
  <c r="CD47" i="1"/>
  <c r="CE47" i="1" s="1"/>
  <c r="CF47" i="1" s="1"/>
  <c r="CG47" i="1" s="1"/>
  <c r="CH47" i="1" s="1"/>
  <c r="CI47" i="1" s="1"/>
  <c r="CJ47" i="1" s="1"/>
  <c r="CK47" i="1" s="1"/>
  <c r="CL47" i="1" s="1"/>
  <c r="CM47" i="1" s="1"/>
  <c r="CN47" i="1" s="1"/>
  <c r="CO47" i="1" s="1"/>
  <c r="CP47" i="1" s="1"/>
  <c r="CQ47" i="1" s="1"/>
  <c r="CR47" i="1" s="1"/>
  <c r="CS47" i="1" s="1"/>
  <c r="CT47" i="1" s="1"/>
  <c r="CU47" i="1" s="1"/>
  <c r="CV47" i="1" s="1"/>
  <c r="CW47" i="1" s="1"/>
  <c r="CX47" i="1" s="1"/>
  <c r="CY47" i="1" s="1"/>
  <c r="CZ47" i="1" s="1"/>
  <c r="DA47" i="1" s="1"/>
  <c r="DB47" i="1" s="1"/>
  <c r="DC47" i="1" s="1"/>
  <c r="DD47" i="1" s="1"/>
  <c r="DE47" i="1" s="1"/>
  <c r="DF47" i="1" s="1"/>
  <c r="DG47" i="1" s="1"/>
  <c r="DH47" i="1" s="1"/>
  <c r="DI47" i="1" s="1"/>
  <c r="DJ47" i="1" s="1"/>
  <c r="DK47" i="1" s="1"/>
  <c r="DL47" i="1" s="1"/>
  <c r="DM47" i="1" s="1"/>
  <c r="DN47" i="1" s="1"/>
  <c r="DO47" i="1" s="1"/>
  <c r="DP47" i="1" s="1"/>
  <c r="DQ47" i="1" s="1"/>
  <c r="DR47" i="1" s="1"/>
  <c r="DS47" i="1" s="1"/>
  <c r="DT47" i="1" s="1"/>
  <c r="DU47" i="1" s="1"/>
  <c r="DV47" i="1" s="1"/>
  <c r="DW47" i="1" s="1"/>
  <c r="DX47" i="1" s="1"/>
  <c r="DY47" i="1" s="1"/>
  <c r="DZ47" i="1" s="1"/>
  <c r="CB5" i="1"/>
  <c r="CD4" i="1"/>
  <c r="CE4" i="1" s="1"/>
  <c r="AA117" i="9" l="1"/>
  <c r="AA74" i="9"/>
  <c r="Z112" i="9"/>
  <c r="Z69" i="9"/>
  <c r="AA102" i="9"/>
  <c r="AA59" i="9"/>
  <c r="Z131" i="9"/>
  <c r="Z88" i="9"/>
  <c r="AA119" i="9"/>
  <c r="AA76" i="9"/>
  <c r="AA125" i="9"/>
  <c r="AA82" i="9"/>
  <c r="AA129" i="9"/>
  <c r="AA86" i="9"/>
  <c r="AA121" i="9"/>
  <c r="AA78" i="9"/>
  <c r="AA113" i="9"/>
  <c r="AA70" i="9"/>
  <c r="AA100" i="9"/>
  <c r="AA57" i="9"/>
  <c r="Z128" i="9"/>
  <c r="Z85" i="9"/>
  <c r="Z105" i="9"/>
  <c r="Z62" i="9"/>
  <c r="AA123" i="9"/>
  <c r="AA80" i="9"/>
  <c r="AA111" i="9"/>
  <c r="AA68" i="9"/>
  <c r="Z99" i="9"/>
  <c r="Z56" i="9"/>
  <c r="AA92" i="9"/>
  <c r="AA49" i="9"/>
  <c r="Z118" i="9"/>
  <c r="Z75" i="9"/>
  <c r="Z103" i="9"/>
  <c r="Z60" i="9"/>
  <c r="AB97" i="9"/>
  <c r="AB54" i="9"/>
  <c r="AA106" i="9"/>
  <c r="AA63" i="9"/>
  <c r="Z116" i="9"/>
  <c r="Z73" i="9"/>
  <c r="AA115" i="9"/>
  <c r="AA72" i="9"/>
  <c r="AA127" i="9"/>
  <c r="AA84" i="9"/>
  <c r="Z110" i="9"/>
  <c r="Z67" i="9"/>
  <c r="Z120" i="9"/>
  <c r="Z77" i="9"/>
  <c r="AA98" i="9"/>
  <c r="AA55" i="9"/>
  <c r="AA109" i="9"/>
  <c r="AA66" i="9"/>
  <c r="Z114" i="9"/>
  <c r="Z71" i="9"/>
  <c r="Z101" i="9"/>
  <c r="Z58" i="9"/>
  <c r="Z65" i="9"/>
  <c r="Z108" i="9"/>
  <c r="AA104" i="9"/>
  <c r="AA61" i="9"/>
  <c r="Z124" i="9"/>
  <c r="Z81" i="9"/>
  <c r="AA96" i="9"/>
  <c r="AA53" i="9"/>
  <c r="Z95" i="9"/>
  <c r="Z52" i="9"/>
  <c r="Z122" i="9"/>
  <c r="Z79" i="9"/>
  <c r="Z126" i="9"/>
  <c r="Z83" i="9"/>
  <c r="AA94" i="9"/>
  <c r="AA51" i="9"/>
  <c r="Z130" i="9"/>
  <c r="Z87" i="9"/>
  <c r="Z91" i="9"/>
  <c r="Z48" i="9"/>
  <c r="Z93" i="9"/>
  <c r="Z50" i="9"/>
  <c r="AA107" i="9"/>
  <c r="AA64" i="9"/>
  <c r="CF4" i="1"/>
  <c r="CC91" i="1"/>
  <c r="CC95" i="1"/>
  <c r="CC99" i="1"/>
  <c r="CC131" i="1"/>
  <c r="CC107" i="1"/>
  <c r="CC111" i="1"/>
  <c r="CC115" i="1"/>
  <c r="CC119" i="1"/>
  <c r="CC126" i="1"/>
  <c r="CC127" i="1"/>
  <c r="CC130" i="1"/>
  <c r="AA126" i="9" l="1"/>
  <c r="AA83" i="9"/>
  <c r="AA124" i="9"/>
  <c r="AA81" i="9"/>
  <c r="AA114" i="9"/>
  <c r="AA71" i="9"/>
  <c r="AB115" i="9"/>
  <c r="AB72" i="9"/>
  <c r="AA103" i="9"/>
  <c r="AA60" i="9"/>
  <c r="AB111" i="9"/>
  <c r="AB68" i="9"/>
  <c r="AB100" i="9"/>
  <c r="AB57" i="9"/>
  <c r="AA112" i="9"/>
  <c r="AA69" i="9"/>
  <c r="AA108" i="9"/>
  <c r="AA65" i="9"/>
  <c r="AA93" i="9"/>
  <c r="AA50" i="9"/>
  <c r="AA95" i="9"/>
  <c r="AA52" i="9"/>
  <c r="AB98" i="9"/>
  <c r="AB55" i="9"/>
  <c r="AB125" i="9"/>
  <c r="AB82" i="9"/>
  <c r="AB107" i="9"/>
  <c r="AB64" i="9"/>
  <c r="AA91" i="9"/>
  <c r="AA48" i="9"/>
  <c r="AB94" i="9"/>
  <c r="AB51" i="9"/>
  <c r="AA122" i="9"/>
  <c r="AA79" i="9"/>
  <c r="AB96" i="9"/>
  <c r="AB53" i="9"/>
  <c r="AB104" i="9"/>
  <c r="AB61" i="9"/>
  <c r="AA101" i="9"/>
  <c r="AA58" i="9"/>
  <c r="AB109" i="9"/>
  <c r="AB66" i="9"/>
  <c r="AA120" i="9"/>
  <c r="AA77" i="9"/>
  <c r="AB127" i="9"/>
  <c r="AB84" i="9"/>
  <c r="AA116" i="9"/>
  <c r="AA73" i="9"/>
  <c r="AC97" i="9"/>
  <c r="AC54" i="9"/>
  <c r="AA118" i="9"/>
  <c r="AA75" i="9"/>
  <c r="AA99" i="9"/>
  <c r="AA56" i="9"/>
  <c r="AB123" i="9"/>
  <c r="AB80" i="9"/>
  <c r="AA128" i="9"/>
  <c r="AA85" i="9"/>
  <c r="AB113" i="9"/>
  <c r="AB70" i="9"/>
  <c r="AB129" i="9"/>
  <c r="AB86" i="9"/>
  <c r="AB119" i="9"/>
  <c r="AB76" i="9"/>
  <c r="AB102" i="9"/>
  <c r="AB59" i="9"/>
  <c r="AB117" i="9"/>
  <c r="AB74" i="9"/>
  <c r="AA130" i="9"/>
  <c r="AA87" i="9"/>
  <c r="AA110" i="9"/>
  <c r="AA67" i="9"/>
  <c r="AB106" i="9"/>
  <c r="AB63" i="9"/>
  <c r="AB92" i="9"/>
  <c r="AB49" i="9"/>
  <c r="AA105" i="9"/>
  <c r="AA62" i="9"/>
  <c r="AB121" i="9"/>
  <c r="AB78" i="9"/>
  <c r="AA131" i="9"/>
  <c r="AA88" i="9"/>
  <c r="CG4" i="1"/>
  <c r="AC121" i="9" l="1"/>
  <c r="AC78" i="9"/>
  <c r="AB110" i="9"/>
  <c r="AB67" i="9"/>
  <c r="AC113" i="9"/>
  <c r="AC70" i="9"/>
  <c r="AB116" i="9"/>
  <c r="AB73" i="9"/>
  <c r="AC96" i="9"/>
  <c r="AC53" i="9"/>
  <c r="AB50" i="9"/>
  <c r="AB93" i="9"/>
  <c r="AB124" i="9"/>
  <c r="AB81" i="9"/>
  <c r="AC117" i="9"/>
  <c r="AC74" i="9"/>
  <c r="AC123" i="9"/>
  <c r="AC80" i="9"/>
  <c r="AB120" i="9"/>
  <c r="AB77" i="9"/>
  <c r="AC94" i="9"/>
  <c r="AC51" i="9"/>
  <c r="AC98" i="9"/>
  <c r="AC55" i="9"/>
  <c r="AC111" i="9"/>
  <c r="AC68" i="9"/>
  <c r="AB131" i="9"/>
  <c r="AB88" i="9"/>
  <c r="AB105" i="9"/>
  <c r="AB62" i="9"/>
  <c r="AC106" i="9"/>
  <c r="AC63" i="9"/>
  <c r="AB130" i="9"/>
  <c r="AB87" i="9"/>
  <c r="AC102" i="9"/>
  <c r="AC59" i="9"/>
  <c r="AC129" i="9"/>
  <c r="AC86" i="9"/>
  <c r="AB128" i="9"/>
  <c r="AB85" i="9"/>
  <c r="AB99" i="9"/>
  <c r="AB56" i="9"/>
  <c r="AD97" i="9"/>
  <c r="AD54" i="9"/>
  <c r="AC127" i="9"/>
  <c r="AC84" i="9"/>
  <c r="AC109" i="9"/>
  <c r="AC66" i="9"/>
  <c r="AC104" i="9"/>
  <c r="AC61" i="9"/>
  <c r="AB122" i="9"/>
  <c r="AB79" i="9"/>
  <c r="AB91" i="9"/>
  <c r="AB48" i="9"/>
  <c r="AC125" i="9"/>
  <c r="AC82" i="9"/>
  <c r="AB95" i="9"/>
  <c r="AB52" i="9"/>
  <c r="AB108" i="9"/>
  <c r="AB65" i="9"/>
  <c r="AC100" i="9"/>
  <c r="AC57" i="9"/>
  <c r="AB103" i="9"/>
  <c r="AB60" i="9"/>
  <c r="AB114" i="9"/>
  <c r="AB71" i="9"/>
  <c r="AB126" i="9"/>
  <c r="AB83" i="9"/>
  <c r="AC92" i="9"/>
  <c r="AC49" i="9"/>
  <c r="AC119" i="9"/>
  <c r="AC76" i="9"/>
  <c r="AB118" i="9"/>
  <c r="AB75" i="9"/>
  <c r="AB101" i="9"/>
  <c r="AB58" i="9"/>
  <c r="AC107" i="9"/>
  <c r="AC64" i="9"/>
  <c r="AB112" i="9"/>
  <c r="AB69" i="9"/>
  <c r="AC115" i="9"/>
  <c r="AC72" i="9"/>
  <c r="CH4" i="1"/>
  <c r="AC126" i="9" l="1"/>
  <c r="AC83" i="9"/>
  <c r="AC108" i="9"/>
  <c r="AC65" i="9"/>
  <c r="AC122" i="9"/>
  <c r="AC79" i="9"/>
  <c r="AE97" i="9"/>
  <c r="AE54" i="9"/>
  <c r="AD102" i="9"/>
  <c r="AD59" i="9"/>
  <c r="AC131" i="9"/>
  <c r="AC88" i="9"/>
  <c r="AC120" i="9"/>
  <c r="AC77" i="9"/>
  <c r="AC110" i="9"/>
  <c r="AC67" i="9"/>
  <c r="AC93" i="9"/>
  <c r="AC50" i="9"/>
  <c r="AC101" i="9"/>
  <c r="AC58" i="9"/>
  <c r="AD115" i="9"/>
  <c r="AD72" i="9"/>
  <c r="AD107" i="9"/>
  <c r="AD64" i="9"/>
  <c r="AC118" i="9"/>
  <c r="AC75" i="9"/>
  <c r="AD92" i="9"/>
  <c r="AD49" i="9"/>
  <c r="AC114" i="9"/>
  <c r="AC71" i="9"/>
  <c r="AD100" i="9"/>
  <c r="AD57" i="9"/>
  <c r="AC95" i="9"/>
  <c r="AC52" i="9"/>
  <c r="AC91" i="9"/>
  <c r="AC48" i="9"/>
  <c r="AD104" i="9"/>
  <c r="AD61" i="9"/>
  <c r="AD127" i="9"/>
  <c r="AD84" i="9"/>
  <c r="AC99" i="9"/>
  <c r="AC56" i="9"/>
  <c r="AD129" i="9"/>
  <c r="AD86" i="9"/>
  <c r="AC130" i="9"/>
  <c r="AC87" i="9"/>
  <c r="AC105" i="9"/>
  <c r="AC62" i="9"/>
  <c r="AD111" i="9"/>
  <c r="AD68" i="9"/>
  <c r="AD94" i="9"/>
  <c r="AD51" i="9"/>
  <c r="AD123" i="9"/>
  <c r="AD80" i="9"/>
  <c r="AC124" i="9"/>
  <c r="AC81" i="9"/>
  <c r="AD96" i="9"/>
  <c r="AD53" i="9"/>
  <c r="AD113" i="9"/>
  <c r="AD70" i="9"/>
  <c r="AD121" i="9"/>
  <c r="AD78" i="9"/>
  <c r="AC112" i="9"/>
  <c r="AC69" i="9"/>
  <c r="AD119" i="9"/>
  <c r="AD76" i="9"/>
  <c r="AC103" i="9"/>
  <c r="AC60" i="9"/>
  <c r="AD125" i="9"/>
  <c r="AD82" i="9"/>
  <c r="AD109" i="9"/>
  <c r="AD66" i="9"/>
  <c r="AC128" i="9"/>
  <c r="AC85" i="9"/>
  <c r="AD106" i="9"/>
  <c r="AD63" i="9"/>
  <c r="AD98" i="9"/>
  <c r="AD55" i="9"/>
  <c r="AD117" i="9"/>
  <c r="AD74" i="9"/>
  <c r="AC116" i="9"/>
  <c r="AC73" i="9"/>
  <c r="CI4" i="1"/>
  <c r="AE117" i="9" l="1"/>
  <c r="AE74" i="9"/>
  <c r="AE109" i="9"/>
  <c r="AE66" i="9"/>
  <c r="AE113" i="9"/>
  <c r="AE70" i="9"/>
  <c r="AD105" i="9"/>
  <c r="AD62" i="9"/>
  <c r="AE127" i="9"/>
  <c r="AE84" i="9"/>
  <c r="AE92" i="9"/>
  <c r="AE49" i="9"/>
  <c r="AD101" i="9"/>
  <c r="AD58" i="9"/>
  <c r="AD108" i="9"/>
  <c r="AD65" i="9"/>
  <c r="AD103" i="9"/>
  <c r="AD60" i="9"/>
  <c r="AE94" i="9"/>
  <c r="AE51" i="9"/>
  <c r="AE100" i="9"/>
  <c r="AE57" i="9"/>
  <c r="AD131" i="9"/>
  <c r="AD88" i="9"/>
  <c r="AD116" i="9"/>
  <c r="AD73" i="9"/>
  <c r="AE98" i="9"/>
  <c r="AE55" i="9"/>
  <c r="AD128" i="9"/>
  <c r="AD85" i="9"/>
  <c r="AE125" i="9"/>
  <c r="AE82" i="9"/>
  <c r="AE119" i="9"/>
  <c r="AE76" i="9"/>
  <c r="AE121" i="9"/>
  <c r="AE78" i="9"/>
  <c r="AE96" i="9"/>
  <c r="AE53" i="9"/>
  <c r="AE123" i="9"/>
  <c r="AE80" i="9"/>
  <c r="AE111" i="9"/>
  <c r="AE68" i="9"/>
  <c r="AD130" i="9"/>
  <c r="AD87" i="9"/>
  <c r="AD99" i="9"/>
  <c r="AD56" i="9"/>
  <c r="AE104" i="9"/>
  <c r="AE61" i="9"/>
  <c r="AD95" i="9"/>
  <c r="AD52" i="9"/>
  <c r="AD114" i="9"/>
  <c r="AD71" i="9"/>
  <c r="AD118" i="9"/>
  <c r="AD75" i="9"/>
  <c r="AE115" i="9"/>
  <c r="AE72" i="9"/>
  <c r="AD93" i="9"/>
  <c r="AD50" i="9"/>
  <c r="AD120" i="9"/>
  <c r="AD77" i="9"/>
  <c r="AE102" i="9"/>
  <c r="AE59" i="9"/>
  <c r="AD122" i="9"/>
  <c r="AD79" i="9"/>
  <c r="AD126" i="9"/>
  <c r="AD83" i="9"/>
  <c r="AE106" i="9"/>
  <c r="AE63" i="9"/>
  <c r="AD112" i="9"/>
  <c r="AD69" i="9"/>
  <c r="AD124" i="9"/>
  <c r="AD81" i="9"/>
  <c r="AE129" i="9"/>
  <c r="AE86" i="9"/>
  <c r="AD91" i="9"/>
  <c r="AD48" i="9"/>
  <c r="AE107" i="9"/>
  <c r="AE64" i="9"/>
  <c r="AD110" i="9"/>
  <c r="AD67" i="9"/>
  <c r="AF97" i="9"/>
  <c r="AF54" i="9"/>
  <c r="CJ4" i="1"/>
  <c r="AE91" i="9" l="1"/>
  <c r="AE48" i="9"/>
  <c r="AE122" i="9"/>
  <c r="AE79" i="9"/>
  <c r="AE114" i="9"/>
  <c r="AE71" i="9"/>
  <c r="AE130" i="9"/>
  <c r="AE87" i="9"/>
  <c r="AF125" i="9"/>
  <c r="AF82" i="9"/>
  <c r="AE131" i="9"/>
  <c r="AE88" i="9"/>
  <c r="AE108" i="9"/>
  <c r="AE65" i="9"/>
  <c r="AF109" i="9"/>
  <c r="AF66" i="9"/>
  <c r="AE124" i="9"/>
  <c r="AE81" i="9"/>
  <c r="AF115" i="9"/>
  <c r="AF72" i="9"/>
  <c r="AF121" i="9"/>
  <c r="AF78" i="9"/>
  <c r="AE105" i="9"/>
  <c r="AE62" i="9"/>
  <c r="AG97" i="9"/>
  <c r="AG54" i="9"/>
  <c r="AF107" i="9"/>
  <c r="AF64" i="9"/>
  <c r="AF129" i="9"/>
  <c r="AF86" i="9"/>
  <c r="AE112" i="9"/>
  <c r="AE69" i="9"/>
  <c r="AE126" i="9"/>
  <c r="AE83" i="9"/>
  <c r="AF102" i="9"/>
  <c r="AF59" i="9"/>
  <c r="AE93" i="9"/>
  <c r="AE50" i="9"/>
  <c r="AE118" i="9"/>
  <c r="AE75" i="9"/>
  <c r="AE95" i="9"/>
  <c r="AE52" i="9"/>
  <c r="AE99" i="9"/>
  <c r="AE56" i="9"/>
  <c r="AF111" i="9"/>
  <c r="AF68" i="9"/>
  <c r="AF96" i="9"/>
  <c r="AF53" i="9"/>
  <c r="AF119" i="9"/>
  <c r="AF76" i="9"/>
  <c r="AE128" i="9"/>
  <c r="AE85" i="9"/>
  <c r="AE116" i="9"/>
  <c r="AE73" i="9"/>
  <c r="AF100" i="9"/>
  <c r="AF57" i="9"/>
  <c r="AE103" i="9"/>
  <c r="AE60" i="9"/>
  <c r="AE101" i="9"/>
  <c r="AE58" i="9"/>
  <c r="AF127" i="9"/>
  <c r="AF84" i="9"/>
  <c r="AF113" i="9"/>
  <c r="AF70" i="9"/>
  <c r="AF117" i="9"/>
  <c r="AF74" i="9"/>
  <c r="AE110" i="9"/>
  <c r="AE67" i="9"/>
  <c r="AF106" i="9"/>
  <c r="AF63" i="9"/>
  <c r="AE120" i="9"/>
  <c r="AE77" i="9"/>
  <c r="AF104" i="9"/>
  <c r="AF61" i="9"/>
  <c r="AF123" i="9"/>
  <c r="AF80" i="9"/>
  <c r="AF98" i="9"/>
  <c r="AF55" i="9"/>
  <c r="AF94" i="9"/>
  <c r="AF51" i="9"/>
  <c r="AF92" i="9"/>
  <c r="AF49" i="9"/>
  <c r="CK4" i="1"/>
  <c r="AG123" i="9" l="1"/>
  <c r="AG80" i="9"/>
  <c r="AG113" i="9"/>
  <c r="AG70" i="9"/>
  <c r="AF128" i="9"/>
  <c r="AF85" i="9"/>
  <c r="AF118" i="9"/>
  <c r="AF75" i="9"/>
  <c r="AF112" i="9"/>
  <c r="AF69" i="9"/>
  <c r="AG115" i="9"/>
  <c r="AG72" i="9"/>
  <c r="AF122" i="9"/>
  <c r="AF79" i="9"/>
  <c r="AF120" i="9"/>
  <c r="AF77" i="9"/>
  <c r="AG100" i="9"/>
  <c r="AG57" i="9"/>
  <c r="AF99" i="9"/>
  <c r="AF56" i="9"/>
  <c r="AG107" i="9"/>
  <c r="AG64" i="9"/>
  <c r="AF130" i="9"/>
  <c r="AF87" i="9"/>
  <c r="AG92" i="9"/>
  <c r="AG49" i="9"/>
  <c r="AG98" i="9"/>
  <c r="AG55" i="9"/>
  <c r="AG104" i="9"/>
  <c r="AG61" i="9"/>
  <c r="AG106" i="9"/>
  <c r="AG63" i="9"/>
  <c r="AG117" i="9"/>
  <c r="AG74" i="9"/>
  <c r="AG127" i="9"/>
  <c r="AG84" i="9"/>
  <c r="AF103" i="9"/>
  <c r="AF60" i="9"/>
  <c r="AF116" i="9"/>
  <c r="AF73" i="9"/>
  <c r="AG119" i="9"/>
  <c r="AG76" i="9"/>
  <c r="AG111" i="9"/>
  <c r="AG68" i="9"/>
  <c r="AF95" i="9"/>
  <c r="AF52" i="9"/>
  <c r="AF93" i="9"/>
  <c r="AF50" i="9"/>
  <c r="AF126" i="9"/>
  <c r="AF83" i="9"/>
  <c r="AG129" i="9"/>
  <c r="AG86" i="9"/>
  <c r="AH97" i="9"/>
  <c r="AH54" i="9"/>
  <c r="AG121" i="9"/>
  <c r="AG78" i="9"/>
  <c r="AF124" i="9"/>
  <c r="AF81" i="9"/>
  <c r="AF108" i="9"/>
  <c r="AF65" i="9"/>
  <c r="AG125" i="9"/>
  <c r="AG82" i="9"/>
  <c r="AF114" i="9"/>
  <c r="AF71" i="9"/>
  <c r="AF91" i="9"/>
  <c r="AF48" i="9"/>
  <c r="AG94" i="9"/>
  <c r="AG51" i="9"/>
  <c r="AF110" i="9"/>
  <c r="AF67" i="9"/>
  <c r="AF101" i="9"/>
  <c r="AF58" i="9"/>
  <c r="AG96" i="9"/>
  <c r="AG53" i="9"/>
  <c r="AG102" i="9"/>
  <c r="AG59" i="9"/>
  <c r="AF105" i="9"/>
  <c r="AF62" i="9"/>
  <c r="AG109" i="9"/>
  <c r="AG66" i="9"/>
  <c r="AF131" i="9"/>
  <c r="AF88" i="9"/>
  <c r="CL4" i="1"/>
  <c r="AG101" i="9" l="1"/>
  <c r="AG58" i="9"/>
  <c r="AG108" i="9"/>
  <c r="AG65" i="9"/>
  <c r="AG93" i="9"/>
  <c r="AG50" i="9"/>
  <c r="AH127" i="9"/>
  <c r="AH84" i="9"/>
  <c r="AG130" i="9"/>
  <c r="AG87" i="9"/>
  <c r="AG120" i="9"/>
  <c r="AG77" i="9"/>
  <c r="AH113" i="9"/>
  <c r="AH70" i="9"/>
  <c r="AH109" i="9"/>
  <c r="AH66" i="9"/>
  <c r="AG114" i="9"/>
  <c r="AG71" i="9"/>
  <c r="AH129" i="9"/>
  <c r="AH86" i="9"/>
  <c r="AH106" i="9"/>
  <c r="AH63" i="9"/>
  <c r="AH115" i="9"/>
  <c r="AH72" i="9"/>
  <c r="AG131" i="9"/>
  <c r="AG88" i="9"/>
  <c r="AG105" i="9"/>
  <c r="AG62" i="9"/>
  <c r="AH96" i="9"/>
  <c r="AH53" i="9"/>
  <c r="AG110" i="9"/>
  <c r="AG67" i="9"/>
  <c r="AG91" i="9"/>
  <c r="AG48" i="9"/>
  <c r="AH125" i="9"/>
  <c r="AH82" i="9"/>
  <c r="AG124" i="9"/>
  <c r="AG81" i="9"/>
  <c r="AI97" i="9"/>
  <c r="AI54" i="9"/>
  <c r="AG126" i="9"/>
  <c r="AG83" i="9"/>
  <c r="AG95" i="9"/>
  <c r="AG52" i="9"/>
  <c r="AH119" i="9"/>
  <c r="AH76" i="9"/>
  <c r="AG103" i="9"/>
  <c r="AG60" i="9"/>
  <c r="AH117" i="9"/>
  <c r="AH74" i="9"/>
  <c r="AH104" i="9"/>
  <c r="AH61" i="9"/>
  <c r="AH92" i="9"/>
  <c r="AH49" i="9"/>
  <c r="AH107" i="9"/>
  <c r="AH64" i="9"/>
  <c r="AH100" i="9"/>
  <c r="AH57" i="9"/>
  <c r="AG122" i="9"/>
  <c r="AG79" i="9"/>
  <c r="AG112" i="9"/>
  <c r="AG69" i="9"/>
  <c r="AG128" i="9"/>
  <c r="AG85" i="9"/>
  <c r="AH123" i="9"/>
  <c r="AH80" i="9"/>
  <c r="AH102" i="9"/>
  <c r="AH59" i="9"/>
  <c r="AH94" i="9"/>
  <c r="AH51" i="9"/>
  <c r="AH121" i="9"/>
  <c r="AH78" i="9"/>
  <c r="AH111" i="9"/>
  <c r="AH68" i="9"/>
  <c r="AG116" i="9"/>
  <c r="AG73" i="9"/>
  <c r="AH98" i="9"/>
  <c r="AH55" i="9"/>
  <c r="AG99" i="9"/>
  <c r="AG56" i="9"/>
  <c r="AG118" i="9"/>
  <c r="AG75" i="9"/>
  <c r="CM4" i="1"/>
  <c r="AI121" i="9" l="1"/>
  <c r="AI78" i="9"/>
  <c r="AH122" i="9"/>
  <c r="AH79" i="9"/>
  <c r="AI104" i="9"/>
  <c r="AI61" i="9"/>
  <c r="AH95" i="9"/>
  <c r="AH52" i="9"/>
  <c r="AI125" i="9"/>
  <c r="AI82" i="9"/>
  <c r="AH105" i="9"/>
  <c r="AH62" i="9"/>
  <c r="AI129" i="9"/>
  <c r="AI86" i="9"/>
  <c r="AH108" i="9"/>
  <c r="AH65" i="9"/>
  <c r="AH99" i="9"/>
  <c r="AH56" i="9"/>
  <c r="AH128" i="9"/>
  <c r="AH85" i="9"/>
  <c r="AH103" i="9"/>
  <c r="AH60" i="9"/>
  <c r="AH120" i="9"/>
  <c r="AH77" i="9"/>
  <c r="AH118" i="9"/>
  <c r="AH75" i="9"/>
  <c r="AI98" i="9"/>
  <c r="AI55" i="9"/>
  <c r="AI111" i="9"/>
  <c r="AI68" i="9"/>
  <c r="AI94" i="9"/>
  <c r="AI51" i="9"/>
  <c r="AI123" i="9"/>
  <c r="AI80" i="9"/>
  <c r="AH112" i="9"/>
  <c r="AH69" i="9"/>
  <c r="AI100" i="9"/>
  <c r="AI57" i="9"/>
  <c r="AI92" i="9"/>
  <c r="AI49" i="9"/>
  <c r="AI117" i="9"/>
  <c r="AI74" i="9"/>
  <c r="AI119" i="9"/>
  <c r="AI76" i="9"/>
  <c r="AH126" i="9"/>
  <c r="AH83" i="9"/>
  <c r="AH124" i="9"/>
  <c r="AH81" i="9"/>
  <c r="AH91" i="9"/>
  <c r="AH48" i="9"/>
  <c r="AI96" i="9"/>
  <c r="AI53" i="9"/>
  <c r="AH131" i="9"/>
  <c r="AH88" i="9"/>
  <c r="AI106" i="9"/>
  <c r="AI63" i="9"/>
  <c r="AH114" i="9"/>
  <c r="AH71" i="9"/>
  <c r="AI113" i="9"/>
  <c r="AI70" i="9"/>
  <c r="AH130" i="9"/>
  <c r="AH87" i="9"/>
  <c r="AH93" i="9"/>
  <c r="AH50" i="9"/>
  <c r="AH101" i="9"/>
  <c r="AH58" i="9"/>
  <c r="AH116" i="9"/>
  <c r="AH73" i="9"/>
  <c r="AI102" i="9"/>
  <c r="AI59" i="9"/>
  <c r="AI107" i="9"/>
  <c r="AI64" i="9"/>
  <c r="AJ54" i="9"/>
  <c r="AJ97" i="9"/>
  <c r="AH110" i="9"/>
  <c r="AH67" i="9"/>
  <c r="AI115" i="9"/>
  <c r="AI72" i="9"/>
  <c r="AI109" i="9"/>
  <c r="AI66" i="9"/>
  <c r="AI127" i="9"/>
  <c r="AI84" i="9"/>
  <c r="CN4" i="1"/>
  <c r="AI110" i="9" l="1"/>
  <c r="AI67" i="9"/>
  <c r="AI93" i="9"/>
  <c r="AI50" i="9"/>
  <c r="AJ106" i="9"/>
  <c r="AJ63" i="9"/>
  <c r="AI124" i="9"/>
  <c r="AI81" i="9"/>
  <c r="AJ92" i="9"/>
  <c r="AJ49" i="9"/>
  <c r="AJ94" i="9"/>
  <c r="AJ51" i="9"/>
  <c r="AI128" i="9"/>
  <c r="AI85" i="9"/>
  <c r="AI108" i="9"/>
  <c r="AI65" i="9"/>
  <c r="AI105" i="9"/>
  <c r="AI62" i="9"/>
  <c r="AI122" i="9"/>
  <c r="AI79" i="9"/>
  <c r="AI116" i="9"/>
  <c r="AI73" i="9"/>
  <c r="AI120" i="9"/>
  <c r="AI77" i="9"/>
  <c r="AJ127" i="9"/>
  <c r="AJ84" i="9"/>
  <c r="AJ115" i="9"/>
  <c r="AJ72" i="9"/>
  <c r="AJ102" i="9"/>
  <c r="AJ59" i="9"/>
  <c r="AI101" i="9"/>
  <c r="AI58" i="9"/>
  <c r="AI130" i="9"/>
  <c r="AI87" i="9"/>
  <c r="AI114" i="9"/>
  <c r="AI71" i="9"/>
  <c r="AI131" i="9"/>
  <c r="AI88" i="9"/>
  <c r="AI91" i="9"/>
  <c r="AI48" i="9"/>
  <c r="AI126" i="9"/>
  <c r="AI83" i="9"/>
  <c r="AJ117" i="9"/>
  <c r="AJ74" i="9"/>
  <c r="AJ100" i="9"/>
  <c r="AJ57" i="9"/>
  <c r="AJ123" i="9"/>
  <c r="AJ80" i="9"/>
  <c r="AJ111" i="9"/>
  <c r="AJ68" i="9"/>
  <c r="AI118" i="9"/>
  <c r="AI75" i="9"/>
  <c r="AI103" i="9"/>
  <c r="AI60" i="9"/>
  <c r="AI99" i="9"/>
  <c r="AI56" i="9"/>
  <c r="AJ129" i="9"/>
  <c r="AJ86" i="9"/>
  <c r="AJ125" i="9"/>
  <c r="AJ82" i="9"/>
  <c r="AJ104" i="9"/>
  <c r="AJ61" i="9"/>
  <c r="AJ121" i="9"/>
  <c r="AJ78" i="9"/>
  <c r="AJ109" i="9"/>
  <c r="AJ66" i="9"/>
  <c r="AJ107" i="9"/>
  <c r="AJ64" i="9"/>
  <c r="AJ113" i="9"/>
  <c r="AJ70" i="9"/>
  <c r="AJ96" i="9"/>
  <c r="AJ53" i="9"/>
  <c r="AJ119" i="9"/>
  <c r="AJ76" i="9"/>
  <c r="AI112" i="9"/>
  <c r="AI69" i="9"/>
  <c r="AJ98" i="9"/>
  <c r="AJ55" i="9"/>
  <c r="AI95" i="9"/>
  <c r="AI52" i="9"/>
  <c r="AK97" i="9"/>
  <c r="AK54" i="9"/>
  <c r="CO4" i="1"/>
  <c r="AJ112" i="9" l="1"/>
  <c r="AJ69" i="9"/>
  <c r="AK121" i="9"/>
  <c r="AK78" i="9"/>
  <c r="AJ118" i="9"/>
  <c r="AJ75" i="9"/>
  <c r="AJ91" i="9"/>
  <c r="AJ48" i="9"/>
  <c r="AJ101" i="9"/>
  <c r="AJ58" i="9"/>
  <c r="AJ122" i="9"/>
  <c r="AJ79" i="9"/>
  <c r="AJ93" i="9"/>
  <c r="AJ50" i="9"/>
  <c r="AJ95" i="9"/>
  <c r="AJ52" i="9"/>
  <c r="AK107" i="9"/>
  <c r="AK64" i="9"/>
  <c r="AJ99" i="9"/>
  <c r="AJ56" i="9"/>
  <c r="AK117" i="9"/>
  <c r="AK74" i="9"/>
  <c r="AK115" i="9"/>
  <c r="AK72" i="9"/>
  <c r="AK94" i="9"/>
  <c r="AK51" i="9"/>
  <c r="AL97" i="9"/>
  <c r="AL54" i="9"/>
  <c r="AK98" i="9"/>
  <c r="AK55" i="9"/>
  <c r="AK119" i="9"/>
  <c r="AK76" i="9"/>
  <c r="AK113" i="9"/>
  <c r="AK70" i="9"/>
  <c r="AK109" i="9"/>
  <c r="AK66" i="9"/>
  <c r="AK104" i="9"/>
  <c r="AK61" i="9"/>
  <c r="AK129" i="9"/>
  <c r="AK86" i="9"/>
  <c r="AJ103" i="9"/>
  <c r="AJ60" i="9"/>
  <c r="AK111" i="9"/>
  <c r="AK68" i="9"/>
  <c r="AK100" i="9"/>
  <c r="AK57" i="9"/>
  <c r="AJ126" i="9"/>
  <c r="AJ83" i="9"/>
  <c r="AJ131" i="9"/>
  <c r="AJ88" i="9"/>
  <c r="AJ130" i="9"/>
  <c r="AJ87" i="9"/>
  <c r="AK102" i="9"/>
  <c r="AK59" i="9"/>
  <c r="AK127" i="9"/>
  <c r="AK84" i="9"/>
  <c r="AJ116" i="9"/>
  <c r="AJ73" i="9"/>
  <c r="AJ105" i="9"/>
  <c r="AJ62" i="9"/>
  <c r="AJ128" i="9"/>
  <c r="AJ85" i="9"/>
  <c r="AK92" i="9"/>
  <c r="AK49" i="9"/>
  <c r="AK106" i="9"/>
  <c r="AK63" i="9"/>
  <c r="AJ110" i="9"/>
  <c r="AJ67" i="9"/>
  <c r="AK96" i="9"/>
  <c r="AK53" i="9"/>
  <c r="AK125" i="9"/>
  <c r="AK82" i="9"/>
  <c r="AK123" i="9"/>
  <c r="AK80" i="9"/>
  <c r="AJ114" i="9"/>
  <c r="AJ71" i="9"/>
  <c r="AJ120" i="9"/>
  <c r="AJ77" i="9"/>
  <c r="AJ108" i="9"/>
  <c r="AJ65" i="9"/>
  <c r="AJ124" i="9"/>
  <c r="AJ81" i="9"/>
  <c r="CP4" i="1"/>
  <c r="AK114" i="9" l="1"/>
  <c r="AK71" i="9"/>
  <c r="AL92" i="9"/>
  <c r="AL49" i="9"/>
  <c r="AK130" i="9"/>
  <c r="AK87" i="9"/>
  <c r="AL111" i="9"/>
  <c r="AL68" i="9"/>
  <c r="AL119" i="9"/>
  <c r="AL76" i="9"/>
  <c r="AL115" i="9"/>
  <c r="AL72" i="9"/>
  <c r="AK95" i="9"/>
  <c r="AK52" i="9"/>
  <c r="AL121" i="9"/>
  <c r="AL78" i="9"/>
  <c r="AL125" i="9"/>
  <c r="AL82" i="9"/>
  <c r="AK105" i="9"/>
  <c r="AK62" i="9"/>
  <c r="AL129" i="9"/>
  <c r="AL86" i="9"/>
  <c r="AK122" i="9"/>
  <c r="AK79" i="9"/>
  <c r="AK124" i="9"/>
  <c r="AK81" i="9"/>
  <c r="AK120" i="9"/>
  <c r="AK77" i="9"/>
  <c r="AL123" i="9"/>
  <c r="AL80" i="9"/>
  <c r="AL96" i="9"/>
  <c r="AL53" i="9"/>
  <c r="AL106" i="9"/>
  <c r="AL63" i="9"/>
  <c r="AK128" i="9"/>
  <c r="AK85" i="9"/>
  <c r="AK116" i="9"/>
  <c r="AK73" i="9"/>
  <c r="AL102" i="9"/>
  <c r="AL59" i="9"/>
  <c r="AK131" i="9"/>
  <c r="AK88" i="9"/>
  <c r="AL100" i="9"/>
  <c r="AL57" i="9"/>
  <c r="AK103" i="9"/>
  <c r="AK60" i="9"/>
  <c r="AL104" i="9"/>
  <c r="AL61" i="9"/>
  <c r="AL113" i="9"/>
  <c r="AL70" i="9"/>
  <c r="AL98" i="9"/>
  <c r="AL55" i="9"/>
  <c r="AL94" i="9"/>
  <c r="AL51" i="9"/>
  <c r="AL117" i="9"/>
  <c r="AL74" i="9"/>
  <c r="AL107" i="9"/>
  <c r="AL64" i="9"/>
  <c r="AK93" i="9"/>
  <c r="AK50" i="9"/>
  <c r="AK101" i="9"/>
  <c r="AK58" i="9"/>
  <c r="AK118" i="9"/>
  <c r="AK75" i="9"/>
  <c r="AK112" i="9"/>
  <c r="AK69" i="9"/>
  <c r="AK108" i="9"/>
  <c r="AK65" i="9"/>
  <c r="AK110" i="9"/>
  <c r="AK67" i="9"/>
  <c r="AL127" i="9"/>
  <c r="AL84" i="9"/>
  <c r="AK126" i="9"/>
  <c r="AK83" i="9"/>
  <c r="AL109" i="9"/>
  <c r="AL66" i="9"/>
  <c r="AM97" i="9"/>
  <c r="AM54" i="9"/>
  <c r="AK99" i="9"/>
  <c r="AK56" i="9"/>
  <c r="AK91" i="9"/>
  <c r="AK48" i="9"/>
  <c r="CQ4" i="1"/>
  <c r="AM127" i="9" l="1"/>
  <c r="AM84" i="9"/>
  <c r="AL93" i="9"/>
  <c r="AL50" i="9"/>
  <c r="AM104" i="9"/>
  <c r="AM61" i="9"/>
  <c r="AL128" i="9"/>
  <c r="AL85" i="9"/>
  <c r="AL122" i="9"/>
  <c r="AL79" i="9"/>
  <c r="AM121" i="9"/>
  <c r="AM78" i="9"/>
  <c r="AM92" i="9"/>
  <c r="AM49" i="9"/>
  <c r="AL99" i="9"/>
  <c r="AL56" i="9"/>
  <c r="AL118" i="9"/>
  <c r="AL75" i="9"/>
  <c r="AM98" i="9"/>
  <c r="AM55" i="9"/>
  <c r="AM102" i="9"/>
  <c r="AM59" i="9"/>
  <c r="AL120" i="9"/>
  <c r="AL77" i="9"/>
  <c r="AM111" i="9"/>
  <c r="AM68" i="9"/>
  <c r="AL91" i="9"/>
  <c r="AL48" i="9"/>
  <c r="AN97" i="9"/>
  <c r="AN54" i="9"/>
  <c r="AL126" i="9"/>
  <c r="AL83" i="9"/>
  <c r="AL110" i="9"/>
  <c r="AL67" i="9"/>
  <c r="AL112" i="9"/>
  <c r="AL69" i="9"/>
  <c r="AL101" i="9"/>
  <c r="AL58" i="9"/>
  <c r="AM107" i="9"/>
  <c r="AM64" i="9"/>
  <c r="AM94" i="9"/>
  <c r="AM51" i="9"/>
  <c r="AM113" i="9"/>
  <c r="AM70" i="9"/>
  <c r="AL103" i="9"/>
  <c r="AL60" i="9"/>
  <c r="AL131" i="9"/>
  <c r="AL88" i="9"/>
  <c r="AL116" i="9"/>
  <c r="AL73" i="9"/>
  <c r="AM106" i="9"/>
  <c r="AM63" i="9"/>
  <c r="AM123" i="9"/>
  <c r="AM80" i="9"/>
  <c r="AL124" i="9"/>
  <c r="AL81" i="9"/>
  <c r="AM129" i="9"/>
  <c r="AM86" i="9"/>
  <c r="AM125" i="9"/>
  <c r="AM82" i="9"/>
  <c r="AL95" i="9"/>
  <c r="AL52" i="9"/>
  <c r="AM119" i="9"/>
  <c r="AM76" i="9"/>
  <c r="AL130" i="9"/>
  <c r="AL87" i="9"/>
  <c r="AL114" i="9"/>
  <c r="AL71" i="9"/>
  <c r="AM109" i="9"/>
  <c r="AM66" i="9"/>
  <c r="AL108" i="9"/>
  <c r="AL65" i="9"/>
  <c r="AM117" i="9"/>
  <c r="AM74" i="9"/>
  <c r="AM100" i="9"/>
  <c r="AM57" i="9"/>
  <c r="AM96" i="9"/>
  <c r="AM53" i="9"/>
  <c r="AL105" i="9"/>
  <c r="AL62" i="9"/>
  <c r="AM115" i="9"/>
  <c r="AM72" i="9"/>
  <c r="CR4" i="1"/>
  <c r="AM105" i="9" l="1"/>
  <c r="AM62" i="9"/>
  <c r="AM114" i="9"/>
  <c r="AM71" i="9"/>
  <c r="AM124" i="9"/>
  <c r="AM81" i="9"/>
  <c r="AM131" i="9"/>
  <c r="AM88" i="9"/>
  <c r="AN107" i="9"/>
  <c r="AN64" i="9"/>
  <c r="AM91" i="9"/>
  <c r="AM48" i="9"/>
  <c r="AN98" i="9"/>
  <c r="AN55" i="9"/>
  <c r="AM128" i="9"/>
  <c r="AM85" i="9"/>
  <c r="AN100" i="9"/>
  <c r="AN57" i="9"/>
  <c r="AN119" i="9"/>
  <c r="AN76" i="9"/>
  <c r="AN106" i="9"/>
  <c r="AN63" i="9"/>
  <c r="AM126" i="9"/>
  <c r="AM83" i="9"/>
  <c r="AM93" i="9"/>
  <c r="AM50" i="9"/>
  <c r="AN115" i="9"/>
  <c r="AN72" i="9"/>
  <c r="AN96" i="9"/>
  <c r="AN53" i="9"/>
  <c r="AN117" i="9"/>
  <c r="AN74" i="9"/>
  <c r="AN109" i="9"/>
  <c r="AN66" i="9"/>
  <c r="AM130" i="9"/>
  <c r="AM87" i="9"/>
  <c r="AM95" i="9"/>
  <c r="AM52" i="9"/>
  <c r="AN129" i="9"/>
  <c r="AN86" i="9"/>
  <c r="AN123" i="9"/>
  <c r="AN80" i="9"/>
  <c r="AM116" i="9"/>
  <c r="AM73" i="9"/>
  <c r="AM103" i="9"/>
  <c r="AM60" i="9"/>
  <c r="AN94" i="9"/>
  <c r="AN51" i="9"/>
  <c r="AM101" i="9"/>
  <c r="AM58" i="9"/>
  <c r="AM110" i="9"/>
  <c r="AM67" i="9"/>
  <c r="AO97" i="9"/>
  <c r="AO54" i="9"/>
  <c r="AN111" i="9"/>
  <c r="AN68" i="9"/>
  <c r="AN102" i="9"/>
  <c r="AN59" i="9"/>
  <c r="AM118" i="9"/>
  <c r="AM75" i="9"/>
  <c r="AN92" i="9"/>
  <c r="AN49" i="9"/>
  <c r="AM122" i="9"/>
  <c r="AM79" i="9"/>
  <c r="AN104" i="9"/>
  <c r="AN61" i="9"/>
  <c r="AN127" i="9"/>
  <c r="AN84" i="9"/>
  <c r="AM108" i="9"/>
  <c r="AM65" i="9"/>
  <c r="AN125" i="9"/>
  <c r="AN82" i="9"/>
  <c r="AN113" i="9"/>
  <c r="AN70" i="9"/>
  <c r="AM112" i="9"/>
  <c r="AM69" i="9"/>
  <c r="AM120" i="9"/>
  <c r="AM77" i="9"/>
  <c r="AM99" i="9"/>
  <c r="AM56" i="9"/>
  <c r="AN121" i="9"/>
  <c r="AN78" i="9"/>
  <c r="CS4" i="1"/>
  <c r="AN99" i="9" l="1"/>
  <c r="AN56" i="9"/>
  <c r="AO125" i="9"/>
  <c r="AO82" i="9"/>
  <c r="AN122" i="9"/>
  <c r="AN79" i="9"/>
  <c r="AN110" i="9"/>
  <c r="AN67" i="9"/>
  <c r="AN116" i="9"/>
  <c r="AN73" i="9"/>
  <c r="AO117" i="9"/>
  <c r="AO74" i="9"/>
  <c r="AN126" i="9"/>
  <c r="AN83" i="9"/>
  <c r="AN128" i="9"/>
  <c r="AN85" i="9"/>
  <c r="AN131" i="9"/>
  <c r="AN88" i="9"/>
  <c r="AN112" i="9"/>
  <c r="AN69" i="9"/>
  <c r="AO111" i="9"/>
  <c r="AO68" i="9"/>
  <c r="AN130" i="9"/>
  <c r="AN87" i="9"/>
  <c r="AN114" i="9"/>
  <c r="AN71" i="9"/>
  <c r="AO121" i="9"/>
  <c r="AO78" i="9"/>
  <c r="AN120" i="9"/>
  <c r="AN77" i="9"/>
  <c r="AO113" i="9"/>
  <c r="AO70" i="9"/>
  <c r="AN108" i="9"/>
  <c r="AN65" i="9"/>
  <c r="AO104" i="9"/>
  <c r="AO61" i="9"/>
  <c r="AO92" i="9"/>
  <c r="AO49" i="9"/>
  <c r="AO102" i="9"/>
  <c r="AO59" i="9"/>
  <c r="AP97" i="9"/>
  <c r="AP54" i="9"/>
  <c r="AN58" i="9"/>
  <c r="AN101" i="9"/>
  <c r="AN103" i="9"/>
  <c r="AN60" i="9"/>
  <c r="AO123" i="9"/>
  <c r="AO80" i="9"/>
  <c r="AN95" i="9"/>
  <c r="AN52" i="9"/>
  <c r="AO109" i="9"/>
  <c r="AO66" i="9"/>
  <c r="AO96" i="9"/>
  <c r="AO53" i="9"/>
  <c r="AN93" i="9"/>
  <c r="AN50" i="9"/>
  <c r="AO106" i="9"/>
  <c r="AO63" i="9"/>
  <c r="AO100" i="9"/>
  <c r="AO57" i="9"/>
  <c r="AO98" i="9"/>
  <c r="AO55" i="9"/>
  <c r="AO107" i="9"/>
  <c r="AO64" i="9"/>
  <c r="AN124" i="9"/>
  <c r="AN81" i="9"/>
  <c r="AN105" i="9"/>
  <c r="AN62" i="9"/>
  <c r="AO127" i="9"/>
  <c r="AO84" i="9"/>
  <c r="AN118" i="9"/>
  <c r="AN75" i="9"/>
  <c r="AO94" i="9"/>
  <c r="AO51" i="9"/>
  <c r="AO129" i="9"/>
  <c r="AO86" i="9"/>
  <c r="AO115" i="9"/>
  <c r="AO72" i="9"/>
  <c r="AO119" i="9"/>
  <c r="AO76" i="9"/>
  <c r="AN91" i="9"/>
  <c r="AN48" i="9"/>
  <c r="CT4" i="1"/>
  <c r="AO118" i="9" l="1"/>
  <c r="AO75" i="9"/>
  <c r="AP107" i="9"/>
  <c r="AP64" i="9"/>
  <c r="AO93" i="9"/>
  <c r="AO50" i="9"/>
  <c r="AP123" i="9"/>
  <c r="AP80" i="9"/>
  <c r="AP104" i="9"/>
  <c r="AP61" i="9"/>
  <c r="AO130" i="9"/>
  <c r="AO87" i="9"/>
  <c r="AO112" i="9"/>
  <c r="AO69" i="9"/>
  <c r="AP125" i="9"/>
  <c r="AP82" i="9"/>
  <c r="AO101" i="9"/>
  <c r="AO58" i="9"/>
  <c r="AP119" i="9"/>
  <c r="AP76" i="9"/>
  <c r="AP121" i="9"/>
  <c r="AP78" i="9"/>
  <c r="AO110" i="9"/>
  <c r="AO67" i="9"/>
  <c r="AO91" i="9"/>
  <c r="AO48" i="9"/>
  <c r="AP115" i="9"/>
  <c r="AP72" i="9"/>
  <c r="AP94" i="9"/>
  <c r="AP51" i="9"/>
  <c r="AP127" i="9"/>
  <c r="AP84" i="9"/>
  <c r="AO124" i="9"/>
  <c r="AO81" i="9"/>
  <c r="AP98" i="9"/>
  <c r="AP55" i="9"/>
  <c r="AP106" i="9"/>
  <c r="AP63" i="9"/>
  <c r="AP96" i="9"/>
  <c r="AP53" i="9"/>
  <c r="AO95" i="9"/>
  <c r="AO52" i="9"/>
  <c r="AO103" i="9"/>
  <c r="AO60" i="9"/>
  <c r="AQ97" i="9"/>
  <c r="AQ54" i="9"/>
  <c r="AP92" i="9"/>
  <c r="AP49" i="9"/>
  <c r="AO108" i="9"/>
  <c r="AO65" i="9"/>
  <c r="AO120" i="9"/>
  <c r="AO77" i="9"/>
  <c r="AO114" i="9"/>
  <c r="AO71" i="9"/>
  <c r="AP111" i="9"/>
  <c r="AP68" i="9"/>
  <c r="AO131" i="9"/>
  <c r="AO88" i="9"/>
  <c r="AO126" i="9"/>
  <c r="AO83" i="9"/>
  <c r="AO116" i="9"/>
  <c r="AO73" i="9"/>
  <c r="AO122" i="9"/>
  <c r="AO79" i="9"/>
  <c r="AO99" i="9"/>
  <c r="AO56" i="9"/>
  <c r="AP129" i="9"/>
  <c r="AP86" i="9"/>
  <c r="AO105" i="9"/>
  <c r="AO62" i="9"/>
  <c r="AP100" i="9"/>
  <c r="AP57" i="9"/>
  <c r="AP109" i="9"/>
  <c r="AP66" i="9"/>
  <c r="AP102" i="9"/>
  <c r="AP59" i="9"/>
  <c r="AP113" i="9"/>
  <c r="AP70" i="9"/>
  <c r="AO128" i="9"/>
  <c r="AO85" i="9"/>
  <c r="AP117" i="9"/>
  <c r="AP74" i="9"/>
  <c r="CU4" i="1"/>
  <c r="AQ100" i="9" l="1"/>
  <c r="AQ57" i="9"/>
  <c r="AP122" i="9"/>
  <c r="AP79" i="9"/>
  <c r="AP120" i="9"/>
  <c r="AP77" i="9"/>
  <c r="AQ96" i="9"/>
  <c r="AQ53" i="9"/>
  <c r="AQ127" i="9"/>
  <c r="AQ84" i="9"/>
  <c r="AQ119" i="9"/>
  <c r="AQ76" i="9"/>
  <c r="AQ125" i="9"/>
  <c r="AQ82" i="9"/>
  <c r="AQ123" i="9"/>
  <c r="AQ80" i="9"/>
  <c r="AQ102" i="9"/>
  <c r="AQ59" i="9"/>
  <c r="AP126" i="9"/>
  <c r="AP83" i="9"/>
  <c r="AP103" i="9"/>
  <c r="AP60" i="9"/>
  <c r="AQ115" i="9"/>
  <c r="AQ72" i="9"/>
  <c r="AQ107" i="9"/>
  <c r="AQ64" i="9"/>
  <c r="AQ117" i="9"/>
  <c r="AQ74" i="9"/>
  <c r="AQ113" i="9"/>
  <c r="AQ70" i="9"/>
  <c r="AQ109" i="9"/>
  <c r="AQ66" i="9"/>
  <c r="AP105" i="9"/>
  <c r="AP62" i="9"/>
  <c r="AP99" i="9"/>
  <c r="AP56" i="9"/>
  <c r="AP116" i="9"/>
  <c r="AP73" i="9"/>
  <c r="AP131" i="9"/>
  <c r="AP88" i="9"/>
  <c r="AP114" i="9"/>
  <c r="AP71" i="9"/>
  <c r="AP108" i="9"/>
  <c r="AP65" i="9"/>
  <c r="AR97" i="9"/>
  <c r="AR54" i="9"/>
  <c r="AP95" i="9"/>
  <c r="AP52" i="9"/>
  <c r="AQ106" i="9"/>
  <c r="AQ63" i="9"/>
  <c r="AP124" i="9"/>
  <c r="AP81" i="9"/>
  <c r="AQ94" i="9"/>
  <c r="AQ51" i="9"/>
  <c r="AP91" i="9"/>
  <c r="AP48" i="9"/>
  <c r="AQ121" i="9"/>
  <c r="AQ78" i="9"/>
  <c r="AP101" i="9"/>
  <c r="AP58" i="9"/>
  <c r="AP112" i="9"/>
  <c r="AP69" i="9"/>
  <c r="AQ104" i="9"/>
  <c r="AQ61" i="9"/>
  <c r="AP93" i="9"/>
  <c r="AP50" i="9"/>
  <c r="AP118" i="9"/>
  <c r="AP75" i="9"/>
  <c r="AP128" i="9"/>
  <c r="AP85" i="9"/>
  <c r="AQ129" i="9"/>
  <c r="AQ86" i="9"/>
  <c r="AQ111" i="9"/>
  <c r="AQ68" i="9"/>
  <c r="AQ92" i="9"/>
  <c r="AQ49" i="9"/>
  <c r="AQ98" i="9"/>
  <c r="AQ55" i="9"/>
  <c r="AP110" i="9"/>
  <c r="AP67" i="9"/>
  <c r="AP130" i="9"/>
  <c r="AP87" i="9"/>
  <c r="CV4" i="1"/>
  <c r="AR92" i="9" l="1"/>
  <c r="AR49" i="9"/>
  <c r="AR104" i="9"/>
  <c r="AR61" i="9"/>
  <c r="AQ124" i="9"/>
  <c r="AQ81" i="9"/>
  <c r="AQ95" i="9"/>
  <c r="AQ52" i="9"/>
  <c r="AQ99" i="9"/>
  <c r="AQ56" i="9"/>
  <c r="AQ126" i="9"/>
  <c r="AQ83" i="9"/>
  <c r="AR123" i="9"/>
  <c r="AR80" i="9"/>
  <c r="AQ122" i="9"/>
  <c r="AQ79" i="9"/>
  <c r="AR129" i="9"/>
  <c r="AR86" i="9"/>
  <c r="AQ101" i="9"/>
  <c r="AQ58" i="9"/>
  <c r="AQ108" i="9"/>
  <c r="AQ65" i="9"/>
  <c r="AR117" i="9"/>
  <c r="AR74" i="9"/>
  <c r="AR96" i="9"/>
  <c r="AR53" i="9"/>
  <c r="AQ130" i="9"/>
  <c r="AQ87" i="9"/>
  <c r="AR98" i="9"/>
  <c r="AR55" i="9"/>
  <c r="AR111" i="9"/>
  <c r="AR68" i="9"/>
  <c r="AQ128" i="9"/>
  <c r="AQ85" i="9"/>
  <c r="AQ93" i="9"/>
  <c r="AQ50" i="9"/>
  <c r="AQ112" i="9"/>
  <c r="AQ69" i="9"/>
  <c r="AR121" i="9"/>
  <c r="AR78" i="9"/>
  <c r="AR94" i="9"/>
  <c r="AR51" i="9"/>
  <c r="AR106" i="9"/>
  <c r="AR63" i="9"/>
  <c r="AS97" i="9"/>
  <c r="AS54" i="9"/>
  <c r="AQ114" i="9"/>
  <c r="AQ71" i="9"/>
  <c r="AQ116" i="9"/>
  <c r="AQ73" i="9"/>
  <c r="AQ105" i="9"/>
  <c r="AQ62" i="9"/>
  <c r="AR113" i="9"/>
  <c r="AR70" i="9"/>
  <c r="AR107" i="9"/>
  <c r="AR64" i="9"/>
  <c r="AQ103" i="9"/>
  <c r="AQ60" i="9"/>
  <c r="AR102" i="9"/>
  <c r="AR59" i="9"/>
  <c r="AR125" i="9"/>
  <c r="AR82" i="9"/>
  <c r="AR127" i="9"/>
  <c r="AR84" i="9"/>
  <c r="AQ120" i="9"/>
  <c r="AQ77" i="9"/>
  <c r="AR100" i="9"/>
  <c r="AR57" i="9"/>
  <c r="AQ110" i="9"/>
  <c r="AQ67" i="9"/>
  <c r="AQ118" i="9"/>
  <c r="AQ75" i="9"/>
  <c r="AQ91" i="9"/>
  <c r="AQ48" i="9"/>
  <c r="AQ131" i="9"/>
  <c r="AQ88" i="9"/>
  <c r="AR109" i="9"/>
  <c r="AR66" i="9"/>
  <c r="AR115" i="9"/>
  <c r="AR72" i="9"/>
  <c r="AR119" i="9"/>
  <c r="AR76" i="9"/>
  <c r="CW4" i="1"/>
  <c r="AS115" i="9" l="1"/>
  <c r="AS72" i="9"/>
  <c r="AS100" i="9"/>
  <c r="AS57" i="9"/>
  <c r="AS107" i="9"/>
  <c r="AS64" i="9"/>
  <c r="AS106" i="9"/>
  <c r="AS63" i="9"/>
  <c r="AR50" i="9"/>
  <c r="AR93" i="9"/>
  <c r="AS117" i="9"/>
  <c r="AS74" i="9"/>
  <c r="AR122" i="9"/>
  <c r="AR79" i="9"/>
  <c r="AR95" i="9"/>
  <c r="AR52" i="9"/>
  <c r="AR118" i="9"/>
  <c r="AR75" i="9"/>
  <c r="AS102" i="9"/>
  <c r="AS59" i="9"/>
  <c r="AR114" i="9"/>
  <c r="AR71" i="9"/>
  <c r="AS111" i="9"/>
  <c r="AS68" i="9"/>
  <c r="AS104" i="9"/>
  <c r="AS61" i="9"/>
  <c r="AS119" i="9"/>
  <c r="AS76" i="9"/>
  <c r="AS109" i="9"/>
  <c r="AS66" i="9"/>
  <c r="AR91" i="9"/>
  <c r="AR48" i="9"/>
  <c r="AR110" i="9"/>
  <c r="AR67" i="9"/>
  <c r="AR120" i="9"/>
  <c r="AR77" i="9"/>
  <c r="AS125" i="9"/>
  <c r="AS82" i="9"/>
  <c r="AR103" i="9"/>
  <c r="AR60" i="9"/>
  <c r="AS113" i="9"/>
  <c r="AS70" i="9"/>
  <c r="AR116" i="9"/>
  <c r="AR73" i="9"/>
  <c r="AT97" i="9"/>
  <c r="AT54" i="9"/>
  <c r="AS94" i="9"/>
  <c r="AS51" i="9"/>
  <c r="AR112" i="9"/>
  <c r="AR69" i="9"/>
  <c r="AR128" i="9"/>
  <c r="AR85" i="9"/>
  <c r="AS98" i="9"/>
  <c r="AS55" i="9"/>
  <c r="AS96" i="9"/>
  <c r="AS53" i="9"/>
  <c r="AR108" i="9"/>
  <c r="AR65" i="9"/>
  <c r="AS129" i="9"/>
  <c r="AS86" i="9"/>
  <c r="AS123" i="9"/>
  <c r="AS80" i="9"/>
  <c r="AR99" i="9"/>
  <c r="AR56" i="9"/>
  <c r="AR124" i="9"/>
  <c r="AR81" i="9"/>
  <c r="AS92" i="9"/>
  <c r="AS49" i="9"/>
  <c r="AR131" i="9"/>
  <c r="AR88" i="9"/>
  <c r="AS127" i="9"/>
  <c r="AS84" i="9"/>
  <c r="AR105" i="9"/>
  <c r="AR62" i="9"/>
  <c r="AS121" i="9"/>
  <c r="AS78" i="9"/>
  <c r="AR130" i="9"/>
  <c r="AR87" i="9"/>
  <c r="AR101" i="9"/>
  <c r="AR58" i="9"/>
  <c r="AR126" i="9"/>
  <c r="AR83" i="9"/>
  <c r="CX4" i="1"/>
  <c r="AT121" i="9" l="1"/>
  <c r="AT78" i="9"/>
  <c r="AS99" i="9"/>
  <c r="AS56" i="9"/>
  <c r="AT96" i="9"/>
  <c r="AT53" i="9"/>
  <c r="AS116" i="9"/>
  <c r="AS73" i="9"/>
  <c r="AS91" i="9"/>
  <c r="AS48" i="9"/>
  <c r="AT102" i="9"/>
  <c r="AT59" i="9"/>
  <c r="AT100" i="9"/>
  <c r="AT57" i="9"/>
  <c r="AT127" i="9"/>
  <c r="AT84" i="9"/>
  <c r="AT129" i="9"/>
  <c r="AT86" i="9"/>
  <c r="AT94" i="9"/>
  <c r="AT51" i="9"/>
  <c r="AS120" i="9"/>
  <c r="AS77" i="9"/>
  <c r="AT111" i="9"/>
  <c r="AT68" i="9"/>
  <c r="AT117" i="9"/>
  <c r="AT74" i="9"/>
  <c r="AS126" i="9"/>
  <c r="AS83" i="9"/>
  <c r="AS130" i="9"/>
  <c r="AS87" i="9"/>
  <c r="AS105" i="9"/>
  <c r="AS62" i="9"/>
  <c r="AS131" i="9"/>
  <c r="AS88" i="9"/>
  <c r="AS124" i="9"/>
  <c r="AS81" i="9"/>
  <c r="AT123" i="9"/>
  <c r="AT80" i="9"/>
  <c r="AS108" i="9"/>
  <c r="AS65" i="9"/>
  <c r="AT98" i="9"/>
  <c r="AT55" i="9"/>
  <c r="AS112" i="9"/>
  <c r="AS69" i="9"/>
  <c r="AU97" i="9"/>
  <c r="AU54" i="9"/>
  <c r="AT113" i="9"/>
  <c r="AT70" i="9"/>
  <c r="AT125" i="9"/>
  <c r="AT82" i="9"/>
  <c r="AS110" i="9"/>
  <c r="AS67" i="9"/>
  <c r="AT109" i="9"/>
  <c r="AT66" i="9"/>
  <c r="AT104" i="9"/>
  <c r="AT61" i="9"/>
  <c r="AS114" i="9"/>
  <c r="AS71" i="9"/>
  <c r="AS118" i="9"/>
  <c r="AS75" i="9"/>
  <c r="AS122" i="9"/>
  <c r="AS79" i="9"/>
  <c r="AT107" i="9"/>
  <c r="AT64" i="9"/>
  <c r="AT115" i="9"/>
  <c r="AT72" i="9"/>
  <c r="AS101" i="9"/>
  <c r="AS58" i="9"/>
  <c r="AT92" i="9"/>
  <c r="AT49" i="9"/>
  <c r="AS128" i="9"/>
  <c r="AS85" i="9"/>
  <c r="AS103" i="9"/>
  <c r="AS60" i="9"/>
  <c r="AT119" i="9"/>
  <c r="AT76" i="9"/>
  <c r="AS95" i="9"/>
  <c r="AS52" i="9"/>
  <c r="AT106" i="9"/>
  <c r="AT63" i="9"/>
  <c r="AS93" i="9"/>
  <c r="AS50" i="9"/>
  <c r="CY4" i="1"/>
  <c r="AU106" i="9" l="1"/>
  <c r="AU63" i="9"/>
  <c r="AT101" i="9"/>
  <c r="AT58" i="9"/>
  <c r="AU104" i="9"/>
  <c r="AU61" i="9"/>
  <c r="AT112" i="9"/>
  <c r="AT69" i="9"/>
  <c r="AT124" i="9"/>
  <c r="AT81" i="9"/>
  <c r="AU111" i="9"/>
  <c r="AU68" i="9"/>
  <c r="AU94" i="9"/>
  <c r="AU51" i="9"/>
  <c r="AT99" i="9"/>
  <c r="AT56" i="9"/>
  <c r="AU119" i="9"/>
  <c r="AU76" i="9"/>
  <c r="AT118" i="9"/>
  <c r="AT75" i="9"/>
  <c r="AU113" i="9"/>
  <c r="AU70" i="9"/>
  <c r="AT105" i="9"/>
  <c r="AT62" i="9"/>
  <c r="AT116" i="9"/>
  <c r="AT73" i="9"/>
  <c r="AT93" i="9"/>
  <c r="AT50" i="9"/>
  <c r="AT95" i="9"/>
  <c r="AT52" i="9"/>
  <c r="AT103" i="9"/>
  <c r="AT60" i="9"/>
  <c r="AU92" i="9"/>
  <c r="AU49" i="9"/>
  <c r="AU115" i="9"/>
  <c r="AU72" i="9"/>
  <c r="AT122" i="9"/>
  <c r="AT79" i="9"/>
  <c r="AT114" i="9"/>
  <c r="AT71" i="9"/>
  <c r="AU109" i="9"/>
  <c r="AU66" i="9"/>
  <c r="AU125" i="9"/>
  <c r="AU82" i="9"/>
  <c r="AV97" i="9"/>
  <c r="AV54" i="9"/>
  <c r="AU98" i="9"/>
  <c r="AU55" i="9"/>
  <c r="AU123" i="9"/>
  <c r="AU80" i="9"/>
  <c r="AT131" i="9"/>
  <c r="AT88" i="9"/>
  <c r="AT130" i="9"/>
  <c r="AT87" i="9"/>
  <c r="AU117" i="9"/>
  <c r="AU74" i="9"/>
  <c r="AT120" i="9"/>
  <c r="AT77" i="9"/>
  <c r="AU129" i="9"/>
  <c r="AU86" i="9"/>
  <c r="AU100" i="9"/>
  <c r="AU57" i="9"/>
  <c r="AT91" i="9"/>
  <c r="AT48" i="9"/>
  <c r="AU96" i="9"/>
  <c r="AU53" i="9"/>
  <c r="AU121" i="9"/>
  <c r="AU78" i="9"/>
  <c r="AT128" i="9"/>
  <c r="AT85" i="9"/>
  <c r="AU107" i="9"/>
  <c r="AU64" i="9"/>
  <c r="AT110" i="9"/>
  <c r="AT67" i="9"/>
  <c r="AT108" i="9"/>
  <c r="AT65" i="9"/>
  <c r="AT126" i="9"/>
  <c r="AT83" i="9"/>
  <c r="AU127" i="9"/>
  <c r="AU84" i="9"/>
  <c r="AU102" i="9"/>
  <c r="AU59" i="9"/>
  <c r="CZ4" i="1"/>
  <c r="AV127" i="9" l="1"/>
  <c r="AV84" i="9"/>
  <c r="AV121" i="9"/>
  <c r="AV78" i="9"/>
  <c r="AU131" i="9"/>
  <c r="AU88" i="9"/>
  <c r="AU114" i="9"/>
  <c r="AU71" i="9"/>
  <c r="AU103" i="9"/>
  <c r="AU60" i="9"/>
  <c r="AU118" i="9"/>
  <c r="AU75" i="9"/>
  <c r="AU99" i="9"/>
  <c r="AU56" i="9"/>
  <c r="AU112" i="9"/>
  <c r="AU69" i="9"/>
  <c r="AU108" i="9"/>
  <c r="AU65" i="9"/>
  <c r="AV129" i="9"/>
  <c r="AV86" i="9"/>
  <c r="AV98" i="9"/>
  <c r="AV55" i="9"/>
  <c r="AU93" i="9"/>
  <c r="AU50" i="9"/>
  <c r="AU101" i="9"/>
  <c r="AU58" i="9"/>
  <c r="AV102" i="9"/>
  <c r="AV59" i="9"/>
  <c r="AU126" i="9"/>
  <c r="AU83" i="9"/>
  <c r="AU110" i="9"/>
  <c r="AU67" i="9"/>
  <c r="AU128" i="9"/>
  <c r="AU85" i="9"/>
  <c r="AV96" i="9"/>
  <c r="AV53" i="9"/>
  <c r="AV100" i="9"/>
  <c r="AV57" i="9"/>
  <c r="AU120" i="9"/>
  <c r="AU77" i="9"/>
  <c r="AU130" i="9"/>
  <c r="AU87" i="9"/>
  <c r="AV123" i="9"/>
  <c r="AV80" i="9"/>
  <c r="AW97" i="9"/>
  <c r="AW54" i="9"/>
  <c r="AV109" i="9"/>
  <c r="AV66" i="9"/>
  <c r="AU122" i="9"/>
  <c r="AU79" i="9"/>
  <c r="AV92" i="9"/>
  <c r="AV49" i="9"/>
  <c r="AU95" i="9"/>
  <c r="AU52" i="9"/>
  <c r="AU116" i="9"/>
  <c r="AU73" i="9"/>
  <c r="AV113" i="9"/>
  <c r="AV70" i="9"/>
  <c r="AV119" i="9"/>
  <c r="AV76" i="9"/>
  <c r="AV94" i="9"/>
  <c r="AV51" i="9"/>
  <c r="AU124" i="9"/>
  <c r="AU81" i="9"/>
  <c r="AV104" i="9"/>
  <c r="AV61" i="9"/>
  <c r="AV106" i="9"/>
  <c r="AV63" i="9"/>
  <c r="AV107" i="9"/>
  <c r="AV64" i="9"/>
  <c r="AU91" i="9"/>
  <c r="AU48" i="9"/>
  <c r="AV117" i="9"/>
  <c r="AV74" i="9"/>
  <c r="AV125" i="9"/>
  <c r="AV82" i="9"/>
  <c r="AV115" i="9"/>
  <c r="AV72" i="9"/>
  <c r="AU105" i="9"/>
  <c r="AU62" i="9"/>
  <c r="AV111" i="9"/>
  <c r="AV68" i="9"/>
  <c r="DA4" i="1"/>
  <c r="AV105" i="9" l="1"/>
  <c r="AV62" i="9"/>
  <c r="AW106" i="9"/>
  <c r="AW63" i="9"/>
  <c r="AV116" i="9"/>
  <c r="AV73" i="9"/>
  <c r="AW123" i="9"/>
  <c r="AW80" i="9"/>
  <c r="AV110" i="9"/>
  <c r="AV67" i="9"/>
  <c r="AW129" i="9"/>
  <c r="AW86" i="9"/>
  <c r="AW121" i="9"/>
  <c r="AW78" i="9"/>
  <c r="AV91" i="9"/>
  <c r="AV48" i="9"/>
  <c r="AW119" i="9"/>
  <c r="AW76" i="9"/>
  <c r="AW109" i="9"/>
  <c r="AW66" i="9"/>
  <c r="AW96" i="9"/>
  <c r="AW53" i="9"/>
  <c r="AV93" i="9"/>
  <c r="AV50" i="9"/>
  <c r="AV118" i="9"/>
  <c r="AV75" i="9"/>
  <c r="AW111" i="9"/>
  <c r="AW68" i="9"/>
  <c r="AW115" i="9"/>
  <c r="AW72" i="9"/>
  <c r="AW117" i="9"/>
  <c r="AW74" i="9"/>
  <c r="AW107" i="9"/>
  <c r="AW64" i="9"/>
  <c r="AW104" i="9"/>
  <c r="AW61" i="9"/>
  <c r="AW94" i="9"/>
  <c r="AW51" i="9"/>
  <c r="AW113" i="9"/>
  <c r="AW70" i="9"/>
  <c r="AV95" i="9"/>
  <c r="AV52" i="9"/>
  <c r="AV122" i="9"/>
  <c r="AV79" i="9"/>
  <c r="AX97" i="9"/>
  <c r="AX54" i="9"/>
  <c r="AV130" i="9"/>
  <c r="AV87" i="9"/>
  <c r="AW100" i="9"/>
  <c r="AW57" i="9"/>
  <c r="AV128" i="9"/>
  <c r="AV85" i="9"/>
  <c r="AV126" i="9"/>
  <c r="AV83" i="9"/>
  <c r="AV101" i="9"/>
  <c r="AV58" i="9"/>
  <c r="AW98" i="9"/>
  <c r="AW55" i="9"/>
  <c r="AV108" i="9"/>
  <c r="AV65" i="9"/>
  <c r="AV99" i="9"/>
  <c r="AV56" i="9"/>
  <c r="AV103" i="9"/>
  <c r="AV60" i="9"/>
  <c r="AV131" i="9"/>
  <c r="AV88" i="9"/>
  <c r="AW127" i="9"/>
  <c r="AW84" i="9"/>
  <c r="AW125" i="9"/>
  <c r="AW82" i="9"/>
  <c r="AV124" i="9"/>
  <c r="AV81" i="9"/>
  <c r="AW92" i="9"/>
  <c r="AW49" i="9"/>
  <c r="AV120" i="9"/>
  <c r="AV77" i="9"/>
  <c r="AW102" i="9"/>
  <c r="AW59" i="9"/>
  <c r="AV112" i="9"/>
  <c r="AV69" i="9"/>
  <c r="AV114" i="9"/>
  <c r="AV71" i="9"/>
  <c r="DB4" i="1"/>
  <c r="AW120" i="9" l="1"/>
  <c r="AW77" i="9"/>
  <c r="AW103" i="9"/>
  <c r="AW60" i="9"/>
  <c r="AW101" i="9"/>
  <c r="AW58" i="9"/>
  <c r="AW122" i="9"/>
  <c r="AW79" i="9"/>
  <c r="AX117" i="9"/>
  <c r="AX74" i="9"/>
  <c r="AW93" i="9"/>
  <c r="AW50" i="9"/>
  <c r="AX109" i="9"/>
  <c r="AX66" i="9"/>
  <c r="AX106" i="9"/>
  <c r="AX63" i="9"/>
  <c r="AX127" i="9"/>
  <c r="AX84" i="9"/>
  <c r="AW128" i="9"/>
  <c r="AW85" i="9"/>
  <c r="AX104" i="9"/>
  <c r="AX61" i="9"/>
  <c r="AX129" i="9"/>
  <c r="AX86" i="9"/>
  <c r="AW114" i="9"/>
  <c r="AW71" i="9"/>
  <c r="AX102" i="9"/>
  <c r="AX59" i="9"/>
  <c r="AX92" i="9"/>
  <c r="AX49" i="9"/>
  <c r="AX125" i="9"/>
  <c r="AX82" i="9"/>
  <c r="AW131" i="9"/>
  <c r="AW88" i="9"/>
  <c r="AW99" i="9"/>
  <c r="AW56" i="9"/>
  <c r="AX98" i="9"/>
  <c r="AX55" i="9"/>
  <c r="AW126" i="9"/>
  <c r="AW83" i="9"/>
  <c r="AX100" i="9"/>
  <c r="AX57" i="9"/>
  <c r="AY97" i="9"/>
  <c r="AY54" i="9"/>
  <c r="AW95" i="9"/>
  <c r="AW52" i="9"/>
  <c r="AX94" i="9"/>
  <c r="AX51" i="9"/>
  <c r="AX107" i="9"/>
  <c r="AX64" i="9"/>
  <c r="AX115" i="9"/>
  <c r="AX72" i="9"/>
  <c r="AW118" i="9"/>
  <c r="AW75" i="9"/>
  <c r="AX96" i="9"/>
  <c r="AX53" i="9"/>
  <c r="AX119" i="9"/>
  <c r="AX76" i="9"/>
  <c r="AX121" i="9"/>
  <c r="AX78" i="9"/>
  <c r="AW110" i="9"/>
  <c r="AW67" i="9"/>
  <c r="AW116" i="9"/>
  <c r="AW73" i="9"/>
  <c r="AW105" i="9"/>
  <c r="AW62" i="9"/>
  <c r="AW112" i="9"/>
  <c r="AW69" i="9"/>
  <c r="AW124" i="9"/>
  <c r="AW81" i="9"/>
  <c r="AW108" i="9"/>
  <c r="AW65" i="9"/>
  <c r="AW130" i="9"/>
  <c r="AW87" i="9"/>
  <c r="AX113" i="9"/>
  <c r="AX70" i="9"/>
  <c r="AX111" i="9"/>
  <c r="AX68" i="9"/>
  <c r="AW91" i="9"/>
  <c r="AW48" i="9"/>
  <c r="AX123" i="9"/>
  <c r="AX80" i="9"/>
  <c r="DC4" i="1"/>
  <c r="AY113" i="9" l="1"/>
  <c r="AY70" i="9"/>
  <c r="AX112" i="9"/>
  <c r="AX69" i="9"/>
  <c r="AY96" i="9"/>
  <c r="AY53" i="9"/>
  <c r="AZ97" i="9"/>
  <c r="AZ54" i="9"/>
  <c r="AY125" i="9"/>
  <c r="AY82" i="9"/>
  <c r="AY129" i="9"/>
  <c r="AY86" i="9"/>
  <c r="AY106" i="9"/>
  <c r="AY63" i="9"/>
  <c r="AX103" i="9"/>
  <c r="AX60" i="9"/>
  <c r="AX91" i="9"/>
  <c r="AX48" i="9"/>
  <c r="AY121" i="9"/>
  <c r="AY78" i="9"/>
  <c r="AX126" i="9"/>
  <c r="AX83" i="9"/>
  <c r="AX93" i="9"/>
  <c r="AX50" i="9"/>
  <c r="AY123" i="9"/>
  <c r="AY80" i="9"/>
  <c r="AY111" i="9"/>
  <c r="AY68" i="9"/>
  <c r="AX130" i="9"/>
  <c r="AX87" i="9"/>
  <c r="AX124" i="9"/>
  <c r="AX81" i="9"/>
  <c r="AX105" i="9"/>
  <c r="AX62" i="9"/>
  <c r="AX110" i="9"/>
  <c r="AX67" i="9"/>
  <c r="AY119" i="9"/>
  <c r="AY76" i="9"/>
  <c r="AX118" i="9"/>
  <c r="AX75" i="9"/>
  <c r="AY107" i="9"/>
  <c r="AY64" i="9"/>
  <c r="AX95" i="9"/>
  <c r="AX52" i="9"/>
  <c r="AY100" i="9"/>
  <c r="AY57" i="9"/>
  <c r="AY98" i="9"/>
  <c r="AY55" i="9"/>
  <c r="AX131" i="9"/>
  <c r="AX88" i="9"/>
  <c r="AY92" i="9"/>
  <c r="AY49" i="9"/>
  <c r="AX114" i="9"/>
  <c r="AX71" i="9"/>
  <c r="AY104" i="9"/>
  <c r="AY61" i="9"/>
  <c r="AY127" i="9"/>
  <c r="AY84" i="9"/>
  <c r="AY109" i="9"/>
  <c r="AY66" i="9"/>
  <c r="AY117" i="9"/>
  <c r="AY74" i="9"/>
  <c r="AX101" i="9"/>
  <c r="AX58" i="9"/>
  <c r="AX120" i="9"/>
  <c r="AX77" i="9"/>
  <c r="AX108" i="9"/>
  <c r="AX65" i="9"/>
  <c r="AX116" i="9"/>
  <c r="AX73" i="9"/>
  <c r="AY115" i="9"/>
  <c r="AY72" i="9"/>
  <c r="AY94" i="9"/>
  <c r="AY51" i="9"/>
  <c r="AX99" i="9"/>
  <c r="AX56" i="9"/>
  <c r="AY102" i="9"/>
  <c r="AY59" i="9"/>
  <c r="AX128" i="9"/>
  <c r="AX85" i="9"/>
  <c r="AX122" i="9"/>
  <c r="AX79" i="9"/>
  <c r="DD4" i="1"/>
  <c r="AY99" i="9" l="1"/>
  <c r="AY56" i="9"/>
  <c r="AY101" i="9"/>
  <c r="AY58" i="9"/>
  <c r="AZ92" i="9"/>
  <c r="AZ49" i="9"/>
  <c r="AY118" i="9"/>
  <c r="AY75" i="9"/>
  <c r="AZ111" i="9"/>
  <c r="AZ68" i="9"/>
  <c r="AZ121" i="9"/>
  <c r="AZ78" i="9"/>
  <c r="AY112" i="9"/>
  <c r="AY69" i="9"/>
  <c r="AZ115" i="9"/>
  <c r="AZ72" i="9"/>
  <c r="AZ104" i="9"/>
  <c r="AZ61" i="9"/>
  <c r="AY110" i="9"/>
  <c r="AY67" i="9"/>
  <c r="AZ129" i="9"/>
  <c r="AZ86" i="9"/>
  <c r="AY122" i="9"/>
  <c r="AY79" i="9"/>
  <c r="AZ102" i="9"/>
  <c r="AZ59" i="9"/>
  <c r="AZ94" i="9"/>
  <c r="AZ51" i="9"/>
  <c r="AY116" i="9"/>
  <c r="AY73" i="9"/>
  <c r="AY120" i="9"/>
  <c r="AY77" i="9"/>
  <c r="AZ117" i="9"/>
  <c r="AZ74" i="9"/>
  <c r="AZ127" i="9"/>
  <c r="AZ84" i="9"/>
  <c r="AY114" i="9"/>
  <c r="AY71" i="9"/>
  <c r="AY131" i="9"/>
  <c r="AY88" i="9"/>
  <c r="AZ100" i="9"/>
  <c r="AZ57" i="9"/>
  <c r="AZ107" i="9"/>
  <c r="AZ64" i="9"/>
  <c r="AZ119" i="9"/>
  <c r="AZ76" i="9"/>
  <c r="AY105" i="9"/>
  <c r="AY62" i="9"/>
  <c r="AY130" i="9"/>
  <c r="AY87" i="9"/>
  <c r="AZ123" i="9"/>
  <c r="AZ80" i="9"/>
  <c r="AY126" i="9"/>
  <c r="AY83" i="9"/>
  <c r="AY91" i="9"/>
  <c r="AY48" i="9"/>
  <c r="AZ106" i="9"/>
  <c r="AZ63" i="9"/>
  <c r="AZ125" i="9"/>
  <c r="AZ82" i="9"/>
  <c r="AZ96" i="9"/>
  <c r="AZ53" i="9"/>
  <c r="AZ113" i="9"/>
  <c r="AZ70" i="9"/>
  <c r="AY128" i="9"/>
  <c r="AY85" i="9"/>
  <c r="AY108" i="9"/>
  <c r="AY65" i="9"/>
  <c r="AZ109" i="9"/>
  <c r="AZ66" i="9"/>
  <c r="AZ98" i="9"/>
  <c r="AZ55" i="9"/>
  <c r="AY95" i="9"/>
  <c r="AY52" i="9"/>
  <c r="AY124" i="9"/>
  <c r="AY81" i="9"/>
  <c r="AY93" i="9"/>
  <c r="AY50" i="9"/>
  <c r="AY103" i="9"/>
  <c r="AY60" i="9"/>
  <c r="BA97" i="9"/>
  <c r="BA54" i="9"/>
  <c r="DE4" i="1"/>
  <c r="AZ103" i="9" l="1"/>
  <c r="AZ60" i="9"/>
  <c r="AZ108" i="9"/>
  <c r="AZ65" i="9"/>
  <c r="AZ91" i="9"/>
  <c r="AZ48" i="9"/>
  <c r="AZ105" i="9"/>
  <c r="AZ62" i="9"/>
  <c r="BA127" i="9"/>
  <c r="BA84" i="9"/>
  <c r="BA94" i="9"/>
  <c r="BA51" i="9"/>
  <c r="AZ110" i="9"/>
  <c r="AZ67" i="9"/>
  <c r="AZ101" i="9"/>
  <c r="AZ58" i="9"/>
  <c r="AZ124" i="9"/>
  <c r="AZ81" i="9"/>
  <c r="BA113" i="9"/>
  <c r="BA70" i="9"/>
  <c r="BA107" i="9"/>
  <c r="BA64" i="9"/>
  <c r="BA121" i="9"/>
  <c r="BA78" i="9"/>
  <c r="BB97" i="9"/>
  <c r="BB54" i="9"/>
  <c r="AZ93" i="9"/>
  <c r="AZ50" i="9"/>
  <c r="AZ95" i="9"/>
  <c r="AZ52" i="9"/>
  <c r="BA109" i="9"/>
  <c r="BA66" i="9"/>
  <c r="AZ128" i="9"/>
  <c r="AZ85" i="9"/>
  <c r="BA96" i="9"/>
  <c r="BA53" i="9"/>
  <c r="BA106" i="9"/>
  <c r="BA63" i="9"/>
  <c r="AZ126" i="9"/>
  <c r="AZ83" i="9"/>
  <c r="AZ130" i="9"/>
  <c r="AZ87" i="9"/>
  <c r="BA119" i="9"/>
  <c r="BA76" i="9"/>
  <c r="BA100" i="9"/>
  <c r="BA57" i="9"/>
  <c r="AZ114" i="9"/>
  <c r="AZ71" i="9"/>
  <c r="BA117" i="9"/>
  <c r="BA74" i="9"/>
  <c r="AZ116" i="9"/>
  <c r="AZ73" i="9"/>
  <c r="BA102" i="9"/>
  <c r="BA59" i="9"/>
  <c r="BA129" i="9"/>
  <c r="BA86" i="9"/>
  <c r="BA104" i="9"/>
  <c r="BA61" i="9"/>
  <c r="AZ112" i="9"/>
  <c r="AZ69" i="9"/>
  <c r="BA111" i="9"/>
  <c r="BA68" i="9"/>
  <c r="BA92" i="9"/>
  <c r="BA49" i="9"/>
  <c r="AZ99" i="9"/>
  <c r="AZ56" i="9"/>
  <c r="BA98" i="9"/>
  <c r="BA55" i="9"/>
  <c r="BA125" i="9"/>
  <c r="BA82" i="9"/>
  <c r="BA123" i="9"/>
  <c r="BA80" i="9"/>
  <c r="AZ131" i="9"/>
  <c r="AZ88" i="9"/>
  <c r="AZ120" i="9"/>
  <c r="AZ77" i="9"/>
  <c r="AZ122" i="9"/>
  <c r="AZ79" i="9"/>
  <c r="BA115" i="9"/>
  <c r="BA72" i="9"/>
  <c r="AZ118" i="9"/>
  <c r="AZ75" i="9"/>
  <c r="DF4" i="1"/>
  <c r="BA120" i="9" l="1"/>
  <c r="BA77" i="9"/>
  <c r="BB98" i="9"/>
  <c r="BB55" i="9"/>
  <c r="BB129" i="9"/>
  <c r="BB86" i="9"/>
  <c r="BA126" i="9"/>
  <c r="BA83" i="9"/>
  <c r="BB109" i="9"/>
  <c r="BB66" i="9"/>
  <c r="BB121" i="9"/>
  <c r="BB78" i="9"/>
  <c r="BA101" i="9"/>
  <c r="BA58" i="9"/>
  <c r="BA108" i="9"/>
  <c r="BA65" i="9"/>
  <c r="BB115" i="9"/>
  <c r="BB72" i="9"/>
  <c r="BB92" i="9"/>
  <c r="BB49" i="9"/>
  <c r="BA114" i="9"/>
  <c r="BA71" i="9"/>
  <c r="BB94" i="9"/>
  <c r="BB51" i="9"/>
  <c r="BA118" i="9"/>
  <c r="BA75" i="9"/>
  <c r="BA122" i="9"/>
  <c r="BA79" i="9"/>
  <c r="BA131" i="9"/>
  <c r="BA88" i="9"/>
  <c r="BB125" i="9"/>
  <c r="BB82" i="9"/>
  <c r="BA99" i="9"/>
  <c r="BA56" i="9"/>
  <c r="BB111" i="9"/>
  <c r="BB68" i="9"/>
  <c r="BB104" i="9"/>
  <c r="BB61" i="9"/>
  <c r="BB102" i="9"/>
  <c r="BB59" i="9"/>
  <c r="BB117" i="9"/>
  <c r="BB74" i="9"/>
  <c r="BB100" i="9"/>
  <c r="BB57" i="9"/>
  <c r="BA130" i="9"/>
  <c r="BA87" i="9"/>
  <c r="BB106" i="9"/>
  <c r="BB63" i="9"/>
  <c r="BA128" i="9"/>
  <c r="BA85" i="9"/>
  <c r="BA95" i="9"/>
  <c r="BA52" i="9"/>
  <c r="BC97" i="9"/>
  <c r="BC54" i="9"/>
  <c r="BB107" i="9"/>
  <c r="BB64" i="9"/>
  <c r="BA124" i="9"/>
  <c r="BA81" i="9"/>
  <c r="BA110" i="9"/>
  <c r="BA67" i="9"/>
  <c r="BB127" i="9"/>
  <c r="BB84" i="9"/>
  <c r="BA91" i="9"/>
  <c r="BA48" i="9"/>
  <c r="BA103" i="9"/>
  <c r="BA60" i="9"/>
  <c r="BB123" i="9"/>
  <c r="BB80" i="9"/>
  <c r="BA112" i="9"/>
  <c r="BA69" i="9"/>
  <c r="BA116" i="9"/>
  <c r="BA73" i="9"/>
  <c r="BB119" i="9"/>
  <c r="BB76" i="9"/>
  <c r="BB53" i="9"/>
  <c r="BB96" i="9"/>
  <c r="BA93" i="9"/>
  <c r="BA50" i="9"/>
  <c r="BB113" i="9"/>
  <c r="BB70" i="9"/>
  <c r="BA105" i="9"/>
  <c r="BA62" i="9"/>
  <c r="DG4" i="1"/>
  <c r="BB91" i="9" l="1"/>
  <c r="BB48" i="9"/>
  <c r="BC107" i="9"/>
  <c r="BC64" i="9"/>
  <c r="BC100" i="9"/>
  <c r="BC57" i="9"/>
  <c r="BC102" i="9"/>
  <c r="BC59" i="9"/>
  <c r="BC125" i="9"/>
  <c r="BC82" i="9"/>
  <c r="BC94" i="9"/>
  <c r="BC51" i="9"/>
  <c r="BB108" i="9"/>
  <c r="BB65" i="9"/>
  <c r="BC98" i="9"/>
  <c r="BC55" i="9"/>
  <c r="BC96" i="9"/>
  <c r="BC53" i="9"/>
  <c r="BB73" i="9"/>
  <c r="BB116" i="9"/>
  <c r="BB95" i="9"/>
  <c r="BB52" i="9"/>
  <c r="BC121" i="9"/>
  <c r="BC78" i="9"/>
  <c r="BB105" i="9"/>
  <c r="BB62" i="9"/>
  <c r="BB93" i="9"/>
  <c r="BB50" i="9"/>
  <c r="BC119" i="9"/>
  <c r="BC76" i="9"/>
  <c r="BB112" i="9"/>
  <c r="BB69" i="9"/>
  <c r="BB103" i="9"/>
  <c r="BB60" i="9"/>
  <c r="BC127" i="9"/>
  <c r="BC84" i="9"/>
  <c r="BB124" i="9"/>
  <c r="BB81" i="9"/>
  <c r="BD97" i="9"/>
  <c r="BD54" i="9"/>
  <c r="BB128" i="9"/>
  <c r="BB85" i="9"/>
  <c r="BB130" i="9"/>
  <c r="BB87" i="9"/>
  <c r="BC117" i="9"/>
  <c r="BC74" i="9"/>
  <c r="BC104" i="9"/>
  <c r="BC61" i="9"/>
  <c r="BB99" i="9"/>
  <c r="BB56" i="9"/>
  <c r="BB131" i="9"/>
  <c r="BB88" i="9"/>
  <c r="BB118" i="9"/>
  <c r="BB75" i="9"/>
  <c r="BB114" i="9"/>
  <c r="BB71" i="9"/>
  <c r="BC115" i="9"/>
  <c r="BC72" i="9"/>
  <c r="BB101" i="9"/>
  <c r="BB58" i="9"/>
  <c r="BC109" i="9"/>
  <c r="BC66" i="9"/>
  <c r="BC129" i="9"/>
  <c r="BC86" i="9"/>
  <c r="BB120" i="9"/>
  <c r="BB77" i="9"/>
  <c r="BC113" i="9"/>
  <c r="BC70" i="9"/>
  <c r="BC123" i="9"/>
  <c r="BC80" i="9"/>
  <c r="BB110" i="9"/>
  <c r="BB67" i="9"/>
  <c r="BC106" i="9"/>
  <c r="BC63" i="9"/>
  <c r="BC111" i="9"/>
  <c r="BC68" i="9"/>
  <c r="BB122" i="9"/>
  <c r="BB79" i="9"/>
  <c r="BC92" i="9"/>
  <c r="BC49" i="9"/>
  <c r="BB126" i="9"/>
  <c r="BB83" i="9"/>
  <c r="DH4" i="1"/>
  <c r="BD111" i="9" l="1"/>
  <c r="BD68" i="9"/>
  <c r="BD129" i="9"/>
  <c r="BD86" i="9"/>
  <c r="BC131" i="9"/>
  <c r="BC88" i="9"/>
  <c r="BD127" i="9"/>
  <c r="BD84" i="9"/>
  <c r="BC93" i="9"/>
  <c r="BC50" i="9"/>
  <c r="BD107" i="9"/>
  <c r="BD64" i="9"/>
  <c r="BC116" i="9"/>
  <c r="BC73" i="9"/>
  <c r="BD92" i="9"/>
  <c r="BD49" i="9"/>
  <c r="BC101" i="9"/>
  <c r="BC58" i="9"/>
  <c r="BC130" i="9"/>
  <c r="BC87" i="9"/>
  <c r="BD94" i="9"/>
  <c r="BD51" i="9"/>
  <c r="BC126" i="9"/>
  <c r="BC83" i="9"/>
  <c r="BC122" i="9"/>
  <c r="BC79" i="9"/>
  <c r="BD106" i="9"/>
  <c r="BD63" i="9"/>
  <c r="BD123" i="9"/>
  <c r="BD80" i="9"/>
  <c r="BC120" i="9"/>
  <c r="BC77" i="9"/>
  <c r="BD109" i="9"/>
  <c r="BD66" i="9"/>
  <c r="BD115" i="9"/>
  <c r="BD72" i="9"/>
  <c r="BC118" i="9"/>
  <c r="BC75" i="9"/>
  <c r="BC99" i="9"/>
  <c r="BC56" i="9"/>
  <c r="BD117" i="9"/>
  <c r="BD74" i="9"/>
  <c r="BC128" i="9"/>
  <c r="BC85" i="9"/>
  <c r="BC124" i="9"/>
  <c r="BC81" i="9"/>
  <c r="BC103" i="9"/>
  <c r="BC60" i="9"/>
  <c r="BD119" i="9"/>
  <c r="BD76" i="9"/>
  <c r="BC105" i="9"/>
  <c r="BC62" i="9"/>
  <c r="BC95" i="9"/>
  <c r="BC52" i="9"/>
  <c r="BD96" i="9"/>
  <c r="BD53" i="9"/>
  <c r="BC108" i="9"/>
  <c r="BC65" i="9"/>
  <c r="BD125" i="9"/>
  <c r="BD82" i="9"/>
  <c r="BD100" i="9"/>
  <c r="BD57" i="9"/>
  <c r="BC91" i="9"/>
  <c r="BC48" i="9"/>
  <c r="BC110" i="9"/>
  <c r="BC67" i="9"/>
  <c r="BD113" i="9"/>
  <c r="BD70" i="9"/>
  <c r="BC114" i="9"/>
  <c r="BC71" i="9"/>
  <c r="BD104" i="9"/>
  <c r="BD61" i="9"/>
  <c r="BE97" i="9"/>
  <c r="BE54" i="9"/>
  <c r="BC112" i="9"/>
  <c r="BC69" i="9"/>
  <c r="BD121" i="9"/>
  <c r="BD78" i="9"/>
  <c r="BD98" i="9"/>
  <c r="BD55" i="9"/>
  <c r="BD102" i="9"/>
  <c r="BD59" i="9"/>
  <c r="DI4" i="1"/>
  <c r="BD112" i="9" l="1"/>
  <c r="BD69" i="9"/>
  <c r="BD91" i="9"/>
  <c r="BD48" i="9"/>
  <c r="BE96" i="9"/>
  <c r="BE53" i="9"/>
  <c r="BD103" i="9"/>
  <c r="BD60" i="9"/>
  <c r="BE115" i="9"/>
  <c r="BE72" i="9"/>
  <c r="BE106" i="9"/>
  <c r="BE63" i="9"/>
  <c r="BD130" i="9"/>
  <c r="BD87" i="9"/>
  <c r="BE129" i="9"/>
  <c r="BE86" i="9"/>
  <c r="BE113" i="9"/>
  <c r="BE70" i="9"/>
  <c r="BD105" i="9"/>
  <c r="BD62" i="9"/>
  <c r="BD99" i="9"/>
  <c r="BD56" i="9"/>
  <c r="BE107" i="9"/>
  <c r="BE64" i="9"/>
  <c r="BE102" i="9"/>
  <c r="BE59" i="9"/>
  <c r="BE121" i="9"/>
  <c r="BE78" i="9"/>
  <c r="BF97" i="9"/>
  <c r="BF54" i="9"/>
  <c r="BD114" i="9"/>
  <c r="BD71" i="9"/>
  <c r="BD110" i="9"/>
  <c r="BD67" i="9"/>
  <c r="BE100" i="9"/>
  <c r="BE57" i="9"/>
  <c r="BD108" i="9"/>
  <c r="BD65" i="9"/>
  <c r="BD95" i="9"/>
  <c r="BD52" i="9"/>
  <c r="BE119" i="9"/>
  <c r="BE76" i="9"/>
  <c r="BD124" i="9"/>
  <c r="BD81" i="9"/>
  <c r="BE117" i="9"/>
  <c r="BE74" i="9"/>
  <c r="BD118" i="9"/>
  <c r="BD75" i="9"/>
  <c r="BE109" i="9"/>
  <c r="BE66" i="9"/>
  <c r="BE123" i="9"/>
  <c r="BE80" i="9"/>
  <c r="BD122" i="9"/>
  <c r="BD79" i="9"/>
  <c r="BE94" i="9"/>
  <c r="BE51" i="9"/>
  <c r="BD101" i="9"/>
  <c r="BD58" i="9"/>
  <c r="BD116" i="9"/>
  <c r="BD73" i="9"/>
  <c r="BD93" i="9"/>
  <c r="BD50" i="9"/>
  <c r="BD131" i="9"/>
  <c r="BD88" i="9"/>
  <c r="BE111" i="9"/>
  <c r="BE68" i="9"/>
  <c r="BE98" i="9"/>
  <c r="BE55" i="9"/>
  <c r="BE104" i="9"/>
  <c r="BE61" i="9"/>
  <c r="BE125" i="9"/>
  <c r="BE82" i="9"/>
  <c r="BD128" i="9"/>
  <c r="BD85" i="9"/>
  <c r="BD120" i="9"/>
  <c r="BD77" i="9"/>
  <c r="BD126" i="9"/>
  <c r="BD83" i="9"/>
  <c r="BE92" i="9"/>
  <c r="BE49" i="9"/>
  <c r="BE127" i="9"/>
  <c r="BE84" i="9"/>
  <c r="DJ4" i="1"/>
  <c r="BF92" i="9" l="1"/>
  <c r="BF49" i="9"/>
  <c r="BE120" i="9"/>
  <c r="BE77" i="9"/>
  <c r="BF125" i="9"/>
  <c r="BF82" i="9"/>
  <c r="BF98" i="9"/>
  <c r="BF55" i="9"/>
  <c r="BE131" i="9"/>
  <c r="BE88" i="9"/>
  <c r="BE116" i="9"/>
  <c r="BE73" i="9"/>
  <c r="BF94" i="9"/>
  <c r="BF51" i="9"/>
  <c r="BF123" i="9"/>
  <c r="BF80" i="9"/>
  <c r="BE118" i="9"/>
  <c r="BE75" i="9"/>
  <c r="BE124" i="9"/>
  <c r="BE81" i="9"/>
  <c r="BE95" i="9"/>
  <c r="BE52" i="9"/>
  <c r="BF100" i="9"/>
  <c r="BF57" i="9"/>
  <c r="BE114" i="9"/>
  <c r="BE71" i="9"/>
  <c r="BF121" i="9"/>
  <c r="BF78" i="9"/>
  <c r="BF107" i="9"/>
  <c r="BF64" i="9"/>
  <c r="BE105" i="9"/>
  <c r="BE62" i="9"/>
  <c r="BF129" i="9"/>
  <c r="BF86" i="9"/>
  <c r="BF106" i="9"/>
  <c r="BF63" i="9"/>
  <c r="BE103" i="9"/>
  <c r="BE60" i="9"/>
  <c r="BE91" i="9"/>
  <c r="BE48" i="9"/>
  <c r="BF127" i="9"/>
  <c r="BF84" i="9"/>
  <c r="BE126" i="9"/>
  <c r="BE83" i="9"/>
  <c r="BE128" i="9"/>
  <c r="BE85" i="9"/>
  <c r="BF104" i="9"/>
  <c r="BF61" i="9"/>
  <c r="BF111" i="9"/>
  <c r="BF68" i="9"/>
  <c r="BE93" i="9"/>
  <c r="BE50" i="9"/>
  <c r="BE101" i="9"/>
  <c r="BE58" i="9"/>
  <c r="BE122" i="9"/>
  <c r="BE79" i="9"/>
  <c r="BF109" i="9"/>
  <c r="BF66" i="9"/>
  <c r="BF117" i="9"/>
  <c r="BF74" i="9"/>
  <c r="BF119" i="9"/>
  <c r="BF76" i="9"/>
  <c r="BE108" i="9"/>
  <c r="BE65" i="9"/>
  <c r="BE110" i="9"/>
  <c r="BE67" i="9"/>
  <c r="BG97" i="9"/>
  <c r="BG54" i="9"/>
  <c r="BF102" i="9"/>
  <c r="BF59" i="9"/>
  <c r="BE99" i="9"/>
  <c r="BE56" i="9"/>
  <c r="BF113" i="9"/>
  <c r="BF70" i="9"/>
  <c r="BE130" i="9"/>
  <c r="BE87" i="9"/>
  <c r="BF115" i="9"/>
  <c r="BF72" i="9"/>
  <c r="BF96" i="9"/>
  <c r="BF53" i="9"/>
  <c r="BE112" i="9"/>
  <c r="BE69" i="9"/>
  <c r="DK4" i="1"/>
  <c r="BG96" i="9" l="1"/>
  <c r="BG53" i="9"/>
  <c r="BF130" i="9"/>
  <c r="BF87" i="9"/>
  <c r="BF99" i="9"/>
  <c r="BF56" i="9"/>
  <c r="BH97" i="9"/>
  <c r="BH54" i="9"/>
  <c r="BF108" i="9"/>
  <c r="BF65" i="9"/>
  <c r="BG117" i="9"/>
  <c r="BG74" i="9"/>
  <c r="BF122" i="9"/>
  <c r="BF79" i="9"/>
  <c r="BF93" i="9"/>
  <c r="BF50" i="9"/>
  <c r="BG104" i="9"/>
  <c r="BG61" i="9"/>
  <c r="BF126" i="9"/>
  <c r="BF83" i="9"/>
  <c r="BF91" i="9"/>
  <c r="BF48" i="9"/>
  <c r="BG106" i="9"/>
  <c r="BG63" i="9"/>
  <c r="BF105" i="9"/>
  <c r="BF62" i="9"/>
  <c r="BG121" i="9"/>
  <c r="BG78" i="9"/>
  <c r="BG100" i="9"/>
  <c r="BG57" i="9"/>
  <c r="BF124" i="9"/>
  <c r="BF81" i="9"/>
  <c r="BG123" i="9"/>
  <c r="BG80" i="9"/>
  <c r="BF116" i="9"/>
  <c r="BF73" i="9"/>
  <c r="BG98" i="9"/>
  <c r="BG55" i="9"/>
  <c r="BF120" i="9"/>
  <c r="BF77" i="9"/>
  <c r="BF112" i="9"/>
  <c r="BF69" i="9"/>
  <c r="BG115" i="9"/>
  <c r="BG72" i="9"/>
  <c r="BG113" i="9"/>
  <c r="BG70" i="9"/>
  <c r="BG102" i="9"/>
  <c r="BG59" i="9"/>
  <c r="BF110" i="9"/>
  <c r="BF67" i="9"/>
  <c r="BG119" i="9"/>
  <c r="BG76" i="9"/>
  <c r="BG109" i="9"/>
  <c r="BG66" i="9"/>
  <c r="BF101" i="9"/>
  <c r="BF58" i="9"/>
  <c r="BG111" i="9"/>
  <c r="BG68" i="9"/>
  <c r="BF128" i="9"/>
  <c r="BF85" i="9"/>
  <c r="BG127" i="9"/>
  <c r="BG84" i="9"/>
  <c r="BF103" i="9"/>
  <c r="BF60" i="9"/>
  <c r="BG129" i="9"/>
  <c r="BG86" i="9"/>
  <c r="BG107" i="9"/>
  <c r="BG64" i="9"/>
  <c r="BF114" i="9"/>
  <c r="BF71" i="9"/>
  <c r="BF95" i="9"/>
  <c r="BF52" i="9"/>
  <c r="BF118" i="9"/>
  <c r="BF75" i="9"/>
  <c r="BG94" i="9"/>
  <c r="BG51" i="9"/>
  <c r="BF131" i="9"/>
  <c r="BF88" i="9"/>
  <c r="BG125" i="9"/>
  <c r="BG82" i="9"/>
  <c r="BG92" i="9"/>
  <c r="BG49" i="9"/>
  <c r="DL4" i="1"/>
  <c r="BH125" i="9" l="1"/>
  <c r="BH82" i="9"/>
  <c r="BH94" i="9"/>
  <c r="BH51" i="9"/>
  <c r="BG95" i="9"/>
  <c r="BG52" i="9"/>
  <c r="BH64" i="9"/>
  <c r="BH107" i="9"/>
  <c r="BG103" i="9"/>
  <c r="BG60" i="9"/>
  <c r="BG128" i="9"/>
  <c r="BG85" i="9"/>
  <c r="BG101" i="9"/>
  <c r="BG58" i="9"/>
  <c r="BH119" i="9"/>
  <c r="BH76" i="9"/>
  <c r="BH102" i="9"/>
  <c r="BH59" i="9"/>
  <c r="BH115" i="9"/>
  <c r="BH72" i="9"/>
  <c r="BG120" i="9"/>
  <c r="BG77" i="9"/>
  <c r="BG116" i="9"/>
  <c r="BG73" i="9"/>
  <c r="BG124" i="9"/>
  <c r="BG81" i="9"/>
  <c r="BH121" i="9"/>
  <c r="BH78" i="9"/>
  <c r="BH106" i="9"/>
  <c r="BH63" i="9"/>
  <c r="BG126" i="9"/>
  <c r="BG83" i="9"/>
  <c r="BG93" i="9"/>
  <c r="BG50" i="9"/>
  <c r="BH117" i="9"/>
  <c r="BH74" i="9"/>
  <c r="BI97" i="9"/>
  <c r="BI54" i="9"/>
  <c r="BG130" i="9"/>
  <c r="BG87" i="9"/>
  <c r="BH92" i="9"/>
  <c r="BH49" i="9"/>
  <c r="BG131" i="9"/>
  <c r="BG88" i="9"/>
  <c r="BG118" i="9"/>
  <c r="BG75" i="9"/>
  <c r="BG114" i="9"/>
  <c r="BG71" i="9"/>
  <c r="BH129" i="9"/>
  <c r="BH86" i="9"/>
  <c r="BH127" i="9"/>
  <c r="BH84" i="9"/>
  <c r="BH111" i="9"/>
  <c r="BH68" i="9"/>
  <c r="BH109" i="9"/>
  <c r="BH66" i="9"/>
  <c r="BG110" i="9"/>
  <c r="BG67" i="9"/>
  <c r="BH113" i="9"/>
  <c r="BH70" i="9"/>
  <c r="BG112" i="9"/>
  <c r="BG69" i="9"/>
  <c r="BH98" i="9"/>
  <c r="BH55" i="9"/>
  <c r="BH123" i="9"/>
  <c r="BH80" i="9"/>
  <c r="BH100" i="9"/>
  <c r="BH57" i="9"/>
  <c r="BG105" i="9"/>
  <c r="BG62" i="9"/>
  <c r="BG91" i="9"/>
  <c r="BG48" i="9"/>
  <c r="BH104" i="9"/>
  <c r="BH61" i="9"/>
  <c r="BG122" i="9"/>
  <c r="BG79" i="9"/>
  <c r="BG108" i="9"/>
  <c r="BG65" i="9"/>
  <c r="BG99" i="9"/>
  <c r="BG56" i="9"/>
  <c r="BH96" i="9"/>
  <c r="BH53" i="9"/>
  <c r="DM4" i="1"/>
  <c r="BH99" i="9" l="1"/>
  <c r="BH56" i="9"/>
  <c r="BH122" i="9"/>
  <c r="BH79" i="9"/>
  <c r="BH91" i="9"/>
  <c r="BH48" i="9"/>
  <c r="BI100" i="9"/>
  <c r="BI57" i="9"/>
  <c r="BI98" i="9"/>
  <c r="BI55" i="9"/>
  <c r="BI113" i="9"/>
  <c r="BI70" i="9"/>
  <c r="BI109" i="9"/>
  <c r="BI66" i="9"/>
  <c r="BI127" i="9"/>
  <c r="BI84" i="9"/>
  <c r="BH114" i="9"/>
  <c r="BH71" i="9"/>
  <c r="BH131" i="9"/>
  <c r="BH88" i="9"/>
  <c r="BH130" i="9"/>
  <c r="BH87" i="9"/>
  <c r="BI117" i="9"/>
  <c r="BI74" i="9"/>
  <c r="BH126" i="9"/>
  <c r="BH83" i="9"/>
  <c r="BI121" i="9"/>
  <c r="BI78" i="9"/>
  <c r="BH116" i="9"/>
  <c r="BH73" i="9"/>
  <c r="BI115" i="9"/>
  <c r="BI72" i="9"/>
  <c r="BI119" i="9"/>
  <c r="BI76" i="9"/>
  <c r="BH128" i="9"/>
  <c r="BH85" i="9"/>
  <c r="BI94" i="9"/>
  <c r="BI51" i="9"/>
  <c r="BI107" i="9"/>
  <c r="BI64" i="9"/>
  <c r="BI96" i="9"/>
  <c r="BI53" i="9"/>
  <c r="BH108" i="9"/>
  <c r="BH65" i="9"/>
  <c r="BI104" i="9"/>
  <c r="BI61" i="9"/>
  <c r="BH105" i="9"/>
  <c r="BH62" i="9"/>
  <c r="BI123" i="9"/>
  <c r="BI80" i="9"/>
  <c r="BH112" i="9"/>
  <c r="BH69" i="9"/>
  <c r="BH110" i="9"/>
  <c r="BH67" i="9"/>
  <c r="BI111" i="9"/>
  <c r="BI68" i="9"/>
  <c r="BI129" i="9"/>
  <c r="BI86" i="9"/>
  <c r="BH118" i="9"/>
  <c r="BH75" i="9"/>
  <c r="BI92" i="9"/>
  <c r="BI49" i="9"/>
  <c r="BJ97" i="9"/>
  <c r="BJ54" i="9"/>
  <c r="BH93" i="9"/>
  <c r="BH50" i="9"/>
  <c r="BI106" i="9"/>
  <c r="BI63" i="9"/>
  <c r="BH124" i="9"/>
  <c r="BH81" i="9"/>
  <c r="BH120" i="9"/>
  <c r="BH77" i="9"/>
  <c r="BI102" i="9"/>
  <c r="BI59" i="9"/>
  <c r="BH101" i="9"/>
  <c r="BH58" i="9"/>
  <c r="BH103" i="9"/>
  <c r="BH60" i="9"/>
  <c r="BH95" i="9"/>
  <c r="BH52" i="9"/>
  <c r="BI125" i="9"/>
  <c r="BI82" i="9"/>
  <c r="DN4" i="1"/>
  <c r="BI95" i="9" l="1"/>
  <c r="BI52" i="9"/>
  <c r="BI101" i="9"/>
  <c r="BI58" i="9"/>
  <c r="BI120" i="9"/>
  <c r="BI77" i="9"/>
  <c r="BJ106" i="9"/>
  <c r="BJ63" i="9"/>
  <c r="BK97" i="9"/>
  <c r="BK54" i="9"/>
  <c r="BI118" i="9"/>
  <c r="BI75" i="9"/>
  <c r="BJ111" i="9"/>
  <c r="BJ68" i="9"/>
  <c r="BI112" i="9"/>
  <c r="BI69" i="9"/>
  <c r="BI105" i="9"/>
  <c r="BI62" i="9"/>
  <c r="BI108" i="9"/>
  <c r="BI65" i="9"/>
  <c r="BJ107" i="9"/>
  <c r="BJ64" i="9"/>
  <c r="BI128" i="9"/>
  <c r="BI85" i="9"/>
  <c r="BJ115" i="9"/>
  <c r="BJ72" i="9"/>
  <c r="BJ121" i="9"/>
  <c r="BJ78" i="9"/>
  <c r="BJ117" i="9"/>
  <c r="BJ74" i="9"/>
  <c r="BI131" i="9"/>
  <c r="BI88" i="9"/>
  <c r="BJ127" i="9"/>
  <c r="BJ84" i="9"/>
  <c r="BJ113" i="9"/>
  <c r="BJ70" i="9"/>
  <c r="BJ100" i="9"/>
  <c r="BJ57" i="9"/>
  <c r="BI122" i="9"/>
  <c r="BI79" i="9"/>
  <c r="BJ125" i="9"/>
  <c r="BJ82" i="9"/>
  <c r="BI103" i="9"/>
  <c r="BI60" i="9"/>
  <c r="BJ102" i="9"/>
  <c r="BJ59" i="9"/>
  <c r="BI124" i="9"/>
  <c r="BI81" i="9"/>
  <c r="BI93" i="9"/>
  <c r="BI50" i="9"/>
  <c r="BJ49" i="9"/>
  <c r="BJ92" i="9"/>
  <c r="BJ129" i="9"/>
  <c r="BJ86" i="9"/>
  <c r="BI110" i="9"/>
  <c r="BI67" i="9"/>
  <c r="BJ123" i="9"/>
  <c r="BJ80" i="9"/>
  <c r="BJ104" i="9"/>
  <c r="BJ61" i="9"/>
  <c r="BJ96" i="9"/>
  <c r="BJ53" i="9"/>
  <c r="BJ94" i="9"/>
  <c r="BJ51" i="9"/>
  <c r="BJ119" i="9"/>
  <c r="BJ76" i="9"/>
  <c r="BI116" i="9"/>
  <c r="BI73" i="9"/>
  <c r="BI126" i="9"/>
  <c r="BI83" i="9"/>
  <c r="BI130" i="9"/>
  <c r="BI87" i="9"/>
  <c r="BI114" i="9"/>
  <c r="BI71" i="9"/>
  <c r="BJ109" i="9"/>
  <c r="BJ66" i="9"/>
  <c r="BJ98" i="9"/>
  <c r="BJ55" i="9"/>
  <c r="BI91" i="9"/>
  <c r="BI48" i="9"/>
  <c r="BI99" i="9"/>
  <c r="BI56" i="9"/>
  <c r="DO4" i="1"/>
  <c r="BJ91" i="9" l="1"/>
  <c r="BJ48" i="9"/>
  <c r="BK109" i="9"/>
  <c r="BK66" i="9"/>
  <c r="BJ130" i="9"/>
  <c r="BJ87" i="9"/>
  <c r="BJ116" i="9"/>
  <c r="BJ73" i="9"/>
  <c r="BK94" i="9"/>
  <c r="BK51" i="9"/>
  <c r="BK104" i="9"/>
  <c r="BK61" i="9"/>
  <c r="BJ110" i="9"/>
  <c r="BJ67" i="9"/>
  <c r="BJ124" i="9"/>
  <c r="BJ81" i="9"/>
  <c r="BJ103" i="9"/>
  <c r="BJ60" i="9"/>
  <c r="BJ122" i="9"/>
  <c r="BJ79" i="9"/>
  <c r="BK113" i="9"/>
  <c r="BK70" i="9"/>
  <c r="BJ131" i="9"/>
  <c r="BJ88" i="9"/>
  <c r="BK121" i="9"/>
  <c r="BK78" i="9"/>
  <c r="BJ128" i="9"/>
  <c r="BJ85" i="9"/>
  <c r="BJ108" i="9"/>
  <c r="BJ65" i="9"/>
  <c r="BJ69" i="9"/>
  <c r="BJ112" i="9"/>
  <c r="BJ118" i="9"/>
  <c r="BJ75" i="9"/>
  <c r="BK106" i="9"/>
  <c r="BK63" i="9"/>
  <c r="BJ101" i="9"/>
  <c r="BJ58" i="9"/>
  <c r="BK92" i="9"/>
  <c r="BK49" i="9"/>
  <c r="BJ99" i="9"/>
  <c r="BJ56" i="9"/>
  <c r="BK98" i="9"/>
  <c r="BK55" i="9"/>
  <c r="BJ114" i="9"/>
  <c r="BJ71" i="9"/>
  <c r="BJ126" i="9"/>
  <c r="BJ83" i="9"/>
  <c r="BK119" i="9"/>
  <c r="BK76" i="9"/>
  <c r="BK96" i="9"/>
  <c r="BK53" i="9"/>
  <c r="BK123" i="9"/>
  <c r="BK80" i="9"/>
  <c r="BK129" i="9"/>
  <c r="BK86" i="9"/>
  <c r="BJ93" i="9"/>
  <c r="BJ50" i="9"/>
  <c r="BK102" i="9"/>
  <c r="BK59" i="9"/>
  <c r="BK125" i="9"/>
  <c r="BK82" i="9"/>
  <c r="BK100" i="9"/>
  <c r="BK57" i="9"/>
  <c r="BK127" i="9"/>
  <c r="BK84" i="9"/>
  <c r="BK117" i="9"/>
  <c r="BK74" i="9"/>
  <c r="BK115" i="9"/>
  <c r="BK72" i="9"/>
  <c r="BK107" i="9"/>
  <c r="BK64" i="9"/>
  <c r="BJ105" i="9"/>
  <c r="BJ62" i="9"/>
  <c r="BK111" i="9"/>
  <c r="BK68" i="9"/>
  <c r="BL97" i="9"/>
  <c r="BL54" i="9"/>
  <c r="BJ120" i="9"/>
  <c r="BJ77" i="9"/>
  <c r="BJ95" i="9"/>
  <c r="BJ52" i="9"/>
  <c r="DP4" i="1"/>
  <c r="BK120" i="9" l="1"/>
  <c r="BK77" i="9"/>
  <c r="BL111" i="9"/>
  <c r="BL68" i="9"/>
  <c r="BL107" i="9"/>
  <c r="BL64" i="9"/>
  <c r="BL117" i="9"/>
  <c r="BL74" i="9"/>
  <c r="BL100" i="9"/>
  <c r="BL57" i="9"/>
  <c r="BL102" i="9"/>
  <c r="BL59" i="9"/>
  <c r="BL129" i="9"/>
  <c r="BL86" i="9"/>
  <c r="BL96" i="9"/>
  <c r="BL53" i="9"/>
  <c r="BK126" i="9"/>
  <c r="BK83" i="9"/>
  <c r="BL98" i="9"/>
  <c r="BL55" i="9"/>
  <c r="BL92" i="9"/>
  <c r="BL49" i="9"/>
  <c r="BL106" i="9"/>
  <c r="BL63" i="9"/>
  <c r="BK128" i="9"/>
  <c r="BK85" i="9"/>
  <c r="BK131" i="9"/>
  <c r="BK88" i="9"/>
  <c r="BK122" i="9"/>
  <c r="BK79" i="9"/>
  <c r="BK124" i="9"/>
  <c r="BK81" i="9"/>
  <c r="BL104" i="9"/>
  <c r="BL61" i="9"/>
  <c r="BK116" i="9"/>
  <c r="BK73" i="9"/>
  <c r="BL109" i="9"/>
  <c r="BL66" i="9"/>
  <c r="BK112" i="9"/>
  <c r="BK69" i="9"/>
  <c r="BK95" i="9"/>
  <c r="BK52" i="9"/>
  <c r="BM97" i="9"/>
  <c r="BM54" i="9"/>
  <c r="BK105" i="9"/>
  <c r="BK62" i="9"/>
  <c r="BL115" i="9"/>
  <c r="BL72" i="9"/>
  <c r="BL127" i="9"/>
  <c r="BL84" i="9"/>
  <c r="BL125" i="9"/>
  <c r="BL82" i="9"/>
  <c r="BK93" i="9"/>
  <c r="BK50" i="9"/>
  <c r="BL123" i="9"/>
  <c r="BL80" i="9"/>
  <c r="BL119" i="9"/>
  <c r="BL76" i="9"/>
  <c r="BK114" i="9"/>
  <c r="BK71" i="9"/>
  <c r="BK99" i="9"/>
  <c r="BK56" i="9"/>
  <c r="BK101" i="9"/>
  <c r="BK58" i="9"/>
  <c r="BK118" i="9"/>
  <c r="BK75" i="9"/>
  <c r="BK108" i="9"/>
  <c r="BK65" i="9"/>
  <c r="BL121" i="9"/>
  <c r="BL78" i="9"/>
  <c r="BL113" i="9"/>
  <c r="BL70" i="9"/>
  <c r="BK103" i="9"/>
  <c r="BK60" i="9"/>
  <c r="BK110" i="9"/>
  <c r="BK67" i="9"/>
  <c r="BL94" i="9"/>
  <c r="BL51" i="9"/>
  <c r="BK130" i="9"/>
  <c r="BK87" i="9"/>
  <c r="BK91" i="9"/>
  <c r="BK48" i="9"/>
  <c r="DQ4" i="1"/>
  <c r="BL130" i="9" l="1"/>
  <c r="BL87" i="9"/>
  <c r="BL110" i="9"/>
  <c r="BL67" i="9"/>
  <c r="BM113" i="9"/>
  <c r="BM70" i="9"/>
  <c r="BL108" i="9"/>
  <c r="BL65" i="9"/>
  <c r="BL101" i="9"/>
  <c r="BL58" i="9"/>
  <c r="BL114" i="9"/>
  <c r="BL71" i="9"/>
  <c r="BM123" i="9"/>
  <c r="BM80" i="9"/>
  <c r="BM125" i="9"/>
  <c r="BM82" i="9"/>
  <c r="BM115" i="9"/>
  <c r="BM72" i="9"/>
  <c r="BN97" i="9"/>
  <c r="BN54" i="9"/>
  <c r="BL112" i="9"/>
  <c r="BL69" i="9"/>
  <c r="BL116" i="9"/>
  <c r="BL73" i="9"/>
  <c r="BL124" i="9"/>
  <c r="BL81" i="9"/>
  <c r="BL131" i="9"/>
  <c r="BL88" i="9"/>
  <c r="BM106" i="9"/>
  <c r="BM63" i="9"/>
  <c r="BM98" i="9"/>
  <c r="BM55" i="9"/>
  <c r="BM96" i="9"/>
  <c r="BM53" i="9"/>
  <c r="BM102" i="9"/>
  <c r="BM59" i="9"/>
  <c r="BM117" i="9"/>
  <c r="BM74" i="9"/>
  <c r="BM111" i="9"/>
  <c r="BM68" i="9"/>
  <c r="BL91" i="9"/>
  <c r="BL48" i="9"/>
  <c r="BM94" i="9"/>
  <c r="BM51" i="9"/>
  <c r="BL103" i="9"/>
  <c r="BL60" i="9"/>
  <c r="BM121" i="9"/>
  <c r="BM78" i="9"/>
  <c r="BL118" i="9"/>
  <c r="BL75" i="9"/>
  <c r="BL99" i="9"/>
  <c r="BL56" i="9"/>
  <c r="BM119" i="9"/>
  <c r="BM76" i="9"/>
  <c r="BL93" i="9"/>
  <c r="BL50" i="9"/>
  <c r="BM127" i="9"/>
  <c r="BM84" i="9"/>
  <c r="BL105" i="9"/>
  <c r="BL62" i="9"/>
  <c r="BL95" i="9"/>
  <c r="BL52" i="9"/>
  <c r="BM109" i="9"/>
  <c r="BM66" i="9"/>
  <c r="BM104" i="9"/>
  <c r="BM61" i="9"/>
  <c r="BL122" i="9"/>
  <c r="BL79" i="9"/>
  <c r="BL128" i="9"/>
  <c r="BL85" i="9"/>
  <c r="BM92" i="9"/>
  <c r="BM49" i="9"/>
  <c r="BL126" i="9"/>
  <c r="BL83" i="9"/>
  <c r="BM129" i="9"/>
  <c r="BM86" i="9"/>
  <c r="BM100" i="9"/>
  <c r="BM57" i="9"/>
  <c r="BM107" i="9"/>
  <c r="BM64" i="9"/>
  <c r="BL120" i="9"/>
  <c r="BL77" i="9"/>
  <c r="DR4" i="1"/>
  <c r="BN107" i="9" l="1"/>
  <c r="BN64" i="9"/>
  <c r="BN129" i="9"/>
  <c r="BN86" i="9"/>
  <c r="BN92" i="9"/>
  <c r="BN49" i="9"/>
  <c r="BM122" i="9"/>
  <c r="BM79" i="9"/>
  <c r="BN109" i="9"/>
  <c r="BN66" i="9"/>
  <c r="BM105" i="9"/>
  <c r="BM62" i="9"/>
  <c r="BM93" i="9"/>
  <c r="BM50" i="9"/>
  <c r="BM99" i="9"/>
  <c r="BM56" i="9"/>
  <c r="BN121" i="9"/>
  <c r="BN78" i="9"/>
  <c r="BN94" i="9"/>
  <c r="BN51" i="9"/>
  <c r="BN111" i="9"/>
  <c r="BN68" i="9"/>
  <c r="BN102" i="9"/>
  <c r="BN59" i="9"/>
  <c r="BN98" i="9"/>
  <c r="BN55" i="9"/>
  <c r="BM131" i="9"/>
  <c r="BM88" i="9"/>
  <c r="BM116" i="9"/>
  <c r="BM73" i="9"/>
  <c r="BO97" i="9"/>
  <c r="BO54" i="9"/>
  <c r="BN125" i="9"/>
  <c r="BN82" i="9"/>
  <c r="BM114" i="9"/>
  <c r="BM71" i="9"/>
  <c r="BM108" i="9"/>
  <c r="BM65" i="9"/>
  <c r="BM110" i="9"/>
  <c r="BM67" i="9"/>
  <c r="BM120" i="9"/>
  <c r="BM77" i="9"/>
  <c r="BN100" i="9"/>
  <c r="BN57" i="9"/>
  <c r="BM126" i="9"/>
  <c r="BM83" i="9"/>
  <c r="BM128" i="9"/>
  <c r="BM85" i="9"/>
  <c r="BN104" i="9"/>
  <c r="BN61" i="9"/>
  <c r="BM95" i="9"/>
  <c r="BM52" i="9"/>
  <c r="BN127" i="9"/>
  <c r="BN84" i="9"/>
  <c r="BN119" i="9"/>
  <c r="BN76" i="9"/>
  <c r="BM118" i="9"/>
  <c r="BM75" i="9"/>
  <c r="BM103" i="9"/>
  <c r="BM60" i="9"/>
  <c r="BM91" i="9"/>
  <c r="BM48" i="9"/>
  <c r="BN117" i="9"/>
  <c r="BN74" i="9"/>
  <c r="BN96" i="9"/>
  <c r="BN53" i="9"/>
  <c r="BN106" i="9"/>
  <c r="BN63" i="9"/>
  <c r="BM124" i="9"/>
  <c r="BM81" i="9"/>
  <c r="BM112" i="9"/>
  <c r="BM69" i="9"/>
  <c r="BN115" i="9"/>
  <c r="BN72" i="9"/>
  <c r="BN123" i="9"/>
  <c r="BN80" i="9"/>
  <c r="BM101" i="9"/>
  <c r="BM58" i="9"/>
  <c r="BN113" i="9"/>
  <c r="BN70" i="9"/>
  <c r="BM130" i="9"/>
  <c r="BM87" i="9"/>
  <c r="DS4" i="1"/>
  <c r="BO113" i="9" l="1"/>
  <c r="BO70" i="9"/>
  <c r="BO123" i="9"/>
  <c r="BO80" i="9"/>
  <c r="BN112" i="9"/>
  <c r="BN69" i="9"/>
  <c r="BO106" i="9"/>
  <c r="BO63" i="9"/>
  <c r="BO117" i="9"/>
  <c r="BO74" i="9"/>
  <c r="BN103" i="9"/>
  <c r="BN60" i="9"/>
  <c r="BO119" i="9"/>
  <c r="BO76" i="9"/>
  <c r="BN95" i="9"/>
  <c r="BN52" i="9"/>
  <c r="BN128" i="9"/>
  <c r="BN85" i="9"/>
  <c r="BO100" i="9"/>
  <c r="BO57" i="9"/>
  <c r="BN110" i="9"/>
  <c r="BN67" i="9"/>
  <c r="BN114" i="9"/>
  <c r="BN71" i="9"/>
  <c r="BP54" i="9"/>
  <c r="BP97" i="9"/>
  <c r="BN131" i="9"/>
  <c r="BN88" i="9"/>
  <c r="BO102" i="9"/>
  <c r="BO59" i="9"/>
  <c r="BO94" i="9"/>
  <c r="BO51" i="9"/>
  <c r="BN99" i="9"/>
  <c r="BN56" i="9"/>
  <c r="BN105" i="9"/>
  <c r="BN62" i="9"/>
  <c r="BN122" i="9"/>
  <c r="BN79" i="9"/>
  <c r="BO129" i="9"/>
  <c r="BO86" i="9"/>
  <c r="BN130" i="9"/>
  <c r="BN87" i="9"/>
  <c r="BN101" i="9"/>
  <c r="BN58" i="9"/>
  <c r="BO115" i="9"/>
  <c r="BO72" i="9"/>
  <c r="BN124" i="9"/>
  <c r="BN81" i="9"/>
  <c r="BO96" i="9"/>
  <c r="BO53" i="9"/>
  <c r="BN91" i="9"/>
  <c r="BN48" i="9"/>
  <c r="BN118" i="9"/>
  <c r="BN75" i="9"/>
  <c r="BO127" i="9"/>
  <c r="BO84" i="9"/>
  <c r="BO104" i="9"/>
  <c r="BO61" i="9"/>
  <c r="BN126" i="9"/>
  <c r="BN83" i="9"/>
  <c r="BN120" i="9"/>
  <c r="BN77" i="9"/>
  <c r="BN108" i="9"/>
  <c r="BN65" i="9"/>
  <c r="BO125" i="9"/>
  <c r="BO82" i="9"/>
  <c r="BN116" i="9"/>
  <c r="BN73" i="9"/>
  <c r="BO98" i="9"/>
  <c r="BO55" i="9"/>
  <c r="BO111" i="9"/>
  <c r="BO68" i="9"/>
  <c r="BO121" i="9"/>
  <c r="BO78" i="9"/>
  <c r="BN93" i="9"/>
  <c r="BN50" i="9"/>
  <c r="BO109" i="9"/>
  <c r="BO66" i="9"/>
  <c r="BO92" i="9"/>
  <c r="BO49" i="9"/>
  <c r="BO107" i="9"/>
  <c r="BO64" i="9"/>
  <c r="DT4" i="1"/>
  <c r="BQ97" i="9" l="1"/>
  <c r="BQ54" i="9"/>
  <c r="BP92" i="9"/>
  <c r="BP49" i="9"/>
  <c r="BO93" i="9"/>
  <c r="BO50" i="9"/>
  <c r="BP111" i="9"/>
  <c r="BP68" i="9"/>
  <c r="BO116" i="9"/>
  <c r="BO73" i="9"/>
  <c r="BO108" i="9"/>
  <c r="BO65" i="9"/>
  <c r="BO126" i="9"/>
  <c r="BO83" i="9"/>
  <c r="BP127" i="9"/>
  <c r="BP84" i="9"/>
  <c r="BO91" i="9"/>
  <c r="BO48" i="9"/>
  <c r="BO124" i="9"/>
  <c r="BO81" i="9"/>
  <c r="BO101" i="9"/>
  <c r="BO58" i="9"/>
  <c r="BP129" i="9"/>
  <c r="BP86" i="9"/>
  <c r="BO105" i="9"/>
  <c r="BO62" i="9"/>
  <c r="BP94" i="9"/>
  <c r="BP51" i="9"/>
  <c r="BO131" i="9"/>
  <c r="BO88" i="9"/>
  <c r="BO114" i="9"/>
  <c r="BO71" i="9"/>
  <c r="BP100" i="9"/>
  <c r="BP57" i="9"/>
  <c r="BO95" i="9"/>
  <c r="BO52" i="9"/>
  <c r="BO103" i="9"/>
  <c r="BO60" i="9"/>
  <c r="BP106" i="9"/>
  <c r="BP63" i="9"/>
  <c r="BP123" i="9"/>
  <c r="BP80" i="9"/>
  <c r="BP107" i="9"/>
  <c r="BP64" i="9"/>
  <c r="BP109" i="9"/>
  <c r="BP66" i="9"/>
  <c r="BP121" i="9"/>
  <c r="BP78" i="9"/>
  <c r="BP98" i="9"/>
  <c r="BP55" i="9"/>
  <c r="BP125" i="9"/>
  <c r="BP82" i="9"/>
  <c r="BO120" i="9"/>
  <c r="BO77" i="9"/>
  <c r="BP104" i="9"/>
  <c r="BP61" i="9"/>
  <c r="BO118" i="9"/>
  <c r="BO75" i="9"/>
  <c r="BP96" i="9"/>
  <c r="BP53" i="9"/>
  <c r="BP115" i="9"/>
  <c r="BP72" i="9"/>
  <c r="BO130" i="9"/>
  <c r="BO87" i="9"/>
  <c r="BO122" i="9"/>
  <c r="BO79" i="9"/>
  <c r="BO99" i="9"/>
  <c r="BO56" i="9"/>
  <c r="BP102" i="9"/>
  <c r="BP59" i="9"/>
  <c r="BO110" i="9"/>
  <c r="BO67" i="9"/>
  <c r="BO128" i="9"/>
  <c r="BO85" i="9"/>
  <c r="BP119" i="9"/>
  <c r="BP76" i="9"/>
  <c r="BP117" i="9"/>
  <c r="BP74" i="9"/>
  <c r="BO112" i="9"/>
  <c r="BO69" i="9"/>
  <c r="BP113" i="9"/>
  <c r="BP70" i="9"/>
  <c r="DU4" i="1"/>
  <c r="BP112" i="9" l="1"/>
  <c r="BP69" i="9"/>
  <c r="BQ119" i="9"/>
  <c r="BQ76" i="9"/>
  <c r="BP110" i="9"/>
  <c r="BP67" i="9"/>
  <c r="BP99" i="9"/>
  <c r="BP56" i="9"/>
  <c r="BP130" i="9"/>
  <c r="BP87" i="9"/>
  <c r="BQ96" i="9"/>
  <c r="BQ53" i="9"/>
  <c r="BQ104" i="9"/>
  <c r="BQ61" i="9"/>
  <c r="BQ125" i="9"/>
  <c r="BQ82" i="9"/>
  <c r="BQ121" i="9"/>
  <c r="BQ78" i="9"/>
  <c r="BQ107" i="9"/>
  <c r="BQ64" i="9"/>
  <c r="BQ106" i="9"/>
  <c r="BQ63" i="9"/>
  <c r="BP95" i="9"/>
  <c r="BP52" i="9"/>
  <c r="BP114" i="9"/>
  <c r="BP71" i="9"/>
  <c r="BQ94" i="9"/>
  <c r="BQ51" i="9"/>
  <c r="BQ129" i="9"/>
  <c r="BQ86" i="9"/>
  <c r="BP124" i="9"/>
  <c r="BP81" i="9"/>
  <c r="BQ127" i="9"/>
  <c r="BQ84" i="9"/>
  <c r="BP108" i="9"/>
  <c r="BP65" i="9"/>
  <c r="BQ111" i="9"/>
  <c r="BQ68" i="9"/>
  <c r="BQ92" i="9"/>
  <c r="BQ49" i="9"/>
  <c r="BQ113" i="9"/>
  <c r="BQ70" i="9"/>
  <c r="BQ117" i="9"/>
  <c r="BQ74" i="9"/>
  <c r="BP128" i="9"/>
  <c r="BP85" i="9"/>
  <c r="BQ102" i="9"/>
  <c r="BQ59" i="9"/>
  <c r="BP122" i="9"/>
  <c r="BP79" i="9"/>
  <c r="BQ115" i="9"/>
  <c r="BQ72" i="9"/>
  <c r="BP118" i="9"/>
  <c r="BP75" i="9"/>
  <c r="BP120" i="9"/>
  <c r="BP77" i="9"/>
  <c r="BQ98" i="9"/>
  <c r="BQ55" i="9"/>
  <c r="BQ109" i="9"/>
  <c r="BQ66" i="9"/>
  <c r="BQ123" i="9"/>
  <c r="BQ80" i="9"/>
  <c r="BP103" i="9"/>
  <c r="BP60" i="9"/>
  <c r="BQ100" i="9"/>
  <c r="BQ57" i="9"/>
  <c r="BP131" i="9"/>
  <c r="BP88" i="9"/>
  <c r="BP105" i="9"/>
  <c r="BP62" i="9"/>
  <c r="BP101" i="9"/>
  <c r="BP58" i="9"/>
  <c r="BP91" i="9"/>
  <c r="BP48" i="9"/>
  <c r="BP126" i="9"/>
  <c r="BP83" i="9"/>
  <c r="BP116" i="9"/>
  <c r="BP73" i="9"/>
  <c r="BP93" i="9"/>
  <c r="BP50" i="9"/>
  <c r="DV4" i="1"/>
  <c r="BQ93" i="9" l="1"/>
  <c r="BQ50" i="9"/>
  <c r="BQ126" i="9"/>
  <c r="BQ83" i="9"/>
  <c r="BQ101" i="9"/>
  <c r="BQ58" i="9"/>
  <c r="BQ131" i="9"/>
  <c r="BQ88" i="9"/>
  <c r="BQ103" i="9"/>
  <c r="BQ60" i="9"/>
  <c r="BQ120" i="9"/>
  <c r="BQ77" i="9"/>
  <c r="BQ108" i="9"/>
  <c r="BQ65" i="9"/>
  <c r="BQ124" i="9"/>
  <c r="BQ81" i="9"/>
  <c r="BQ95" i="9"/>
  <c r="BQ52" i="9"/>
  <c r="BQ99" i="9"/>
  <c r="BQ56" i="9"/>
  <c r="BQ116" i="9"/>
  <c r="BQ73" i="9"/>
  <c r="BQ91" i="9"/>
  <c r="BQ48" i="9"/>
  <c r="BQ105" i="9"/>
  <c r="BQ62" i="9"/>
  <c r="BQ118" i="9"/>
  <c r="BQ75" i="9"/>
  <c r="BQ122" i="9"/>
  <c r="BQ79" i="9"/>
  <c r="BQ128" i="9"/>
  <c r="BQ85" i="9"/>
  <c r="BQ114" i="9"/>
  <c r="BQ71" i="9"/>
  <c r="BQ130" i="9"/>
  <c r="BQ87" i="9"/>
  <c r="BQ110" i="9"/>
  <c r="BQ67" i="9"/>
  <c r="BQ112" i="9"/>
  <c r="BQ69" i="9"/>
  <c r="DW4" i="1"/>
  <c r="DX4" i="1" l="1"/>
  <c r="DY4" i="1" l="1"/>
  <c r="DZ4" i="1" l="1"/>
  <c r="AA90" i="1" l="1"/>
  <c r="AB90" i="1" s="1"/>
  <c r="AC90" i="1" s="1"/>
  <c r="AD90" i="1" s="1"/>
  <c r="AE90" i="1" s="1"/>
  <c r="AF90" i="1" s="1"/>
  <c r="AG90" i="1" s="1"/>
  <c r="AH90" i="1" s="1"/>
  <c r="AI90" i="1" s="1"/>
  <c r="AJ90" i="1" s="1"/>
  <c r="AK90" i="1" s="1"/>
  <c r="AL90" i="1" s="1"/>
  <c r="AM90" i="1" s="1"/>
  <c r="AN90" i="1" s="1"/>
  <c r="AO90" i="1" s="1"/>
  <c r="AP90" i="1" s="1"/>
  <c r="AQ90" i="1" s="1"/>
  <c r="AR90" i="1" s="1"/>
  <c r="AS90" i="1" s="1"/>
  <c r="AT90" i="1" s="1"/>
  <c r="AU90" i="1" s="1"/>
  <c r="AV90" i="1" s="1"/>
  <c r="AW90" i="1" s="1"/>
  <c r="AX90" i="1" s="1"/>
  <c r="AY90" i="1" s="1"/>
  <c r="AZ90" i="1" s="1"/>
  <c r="BA90" i="1" s="1"/>
  <c r="BB90" i="1" s="1"/>
  <c r="BC90" i="1" s="1"/>
  <c r="BD90" i="1" s="1"/>
  <c r="BE90" i="1" s="1"/>
  <c r="BF90" i="1" s="1"/>
  <c r="BG90" i="1" s="1"/>
  <c r="BH90" i="1" s="1"/>
  <c r="BI90" i="1" s="1"/>
  <c r="BJ90" i="1" s="1"/>
  <c r="BK90" i="1" s="1"/>
  <c r="BL90" i="1" s="1"/>
  <c r="BM90" i="1" s="1"/>
  <c r="BN90" i="1" s="1"/>
  <c r="BO90" i="1" s="1"/>
  <c r="BP90" i="1" s="1"/>
  <c r="BQ90" i="1" s="1"/>
  <c r="BR90" i="1" s="1"/>
  <c r="BS90" i="1" s="1"/>
  <c r="BT90" i="1" s="1"/>
  <c r="BU90" i="1" s="1"/>
  <c r="BV90" i="1" s="1"/>
  <c r="BW90" i="1" s="1"/>
  <c r="Z47" i="1"/>
  <c r="AA47" i="1" s="1"/>
  <c r="AB47" i="1" s="1"/>
  <c r="AC47" i="1" s="1"/>
  <c r="AD47" i="1" s="1"/>
  <c r="AE47" i="1" s="1"/>
  <c r="AF47" i="1" s="1"/>
  <c r="AG47" i="1" s="1"/>
  <c r="AH47" i="1" s="1"/>
  <c r="AI47" i="1" s="1"/>
  <c r="AJ47" i="1" s="1"/>
  <c r="AK47" i="1" s="1"/>
  <c r="AL47" i="1" s="1"/>
  <c r="AM47" i="1" s="1"/>
  <c r="AN47" i="1" s="1"/>
  <c r="AO47" i="1" s="1"/>
  <c r="AP47" i="1" s="1"/>
  <c r="AQ47" i="1" s="1"/>
  <c r="AR47" i="1" s="1"/>
  <c r="AS47" i="1" s="1"/>
  <c r="AT47" i="1" s="1"/>
  <c r="AU47" i="1" s="1"/>
  <c r="AV47" i="1" s="1"/>
  <c r="AW47" i="1" s="1"/>
  <c r="AX47" i="1" s="1"/>
  <c r="AY47" i="1" s="1"/>
  <c r="AZ47" i="1" s="1"/>
  <c r="BA47" i="1" s="1"/>
  <c r="BB47" i="1" s="1"/>
  <c r="BC47" i="1" s="1"/>
  <c r="BD47" i="1" s="1"/>
  <c r="BE47" i="1" s="1"/>
  <c r="BF47" i="1" s="1"/>
  <c r="BG47" i="1" s="1"/>
  <c r="BH47" i="1" s="1"/>
  <c r="BI47" i="1" s="1"/>
  <c r="BJ47" i="1" s="1"/>
  <c r="BK47" i="1" s="1"/>
  <c r="BL47" i="1" s="1"/>
  <c r="BM47" i="1" s="1"/>
  <c r="BN47" i="1" s="1"/>
  <c r="BO47" i="1" s="1"/>
  <c r="BP47" i="1" s="1"/>
  <c r="BQ47" i="1" s="1"/>
  <c r="BR47" i="1" s="1"/>
  <c r="BS47" i="1" s="1"/>
  <c r="BT47" i="1" s="1"/>
  <c r="BU47" i="1" s="1"/>
  <c r="BV47" i="1" s="1"/>
  <c r="BW47" i="1" s="1"/>
  <c r="AA4" i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CE4" i="7" l="1"/>
  <c r="CF4" i="7" s="1"/>
  <c r="CG4" i="7" s="1"/>
  <c r="CH4" i="7" s="1"/>
  <c r="CI4" i="7" s="1"/>
  <c r="CJ4" i="7" s="1"/>
  <c r="CK4" i="7" s="1"/>
  <c r="CL4" i="7" s="1"/>
  <c r="CM4" i="7" s="1"/>
  <c r="CN4" i="7" s="1"/>
  <c r="CO4" i="7" s="1"/>
  <c r="CP4" i="7" s="1"/>
  <c r="CQ4" i="7" s="1"/>
  <c r="CR4" i="7" s="1"/>
  <c r="CS4" i="7" s="1"/>
  <c r="CT4" i="7" s="1"/>
  <c r="CU4" i="7" s="1"/>
  <c r="CV4" i="7" s="1"/>
  <c r="CW4" i="7" s="1"/>
  <c r="CX4" i="7" s="1"/>
  <c r="CY4" i="7" s="1"/>
  <c r="CZ4" i="7" s="1"/>
  <c r="DA4" i="7" s="1"/>
  <c r="DB4" i="7" s="1"/>
  <c r="DC4" i="7" s="1"/>
  <c r="DD4" i="7" s="1"/>
  <c r="DE4" i="7" s="1"/>
  <c r="DF4" i="7" s="1"/>
  <c r="DG4" i="7" s="1"/>
  <c r="DH4" i="7" s="1"/>
  <c r="DI4" i="7" s="1"/>
  <c r="DJ4" i="7" s="1"/>
  <c r="DK4" i="7" s="1"/>
  <c r="DL4" i="7" s="1"/>
  <c r="DM4" i="7" s="1"/>
  <c r="DN4" i="7" s="1"/>
  <c r="DO4" i="7" s="1"/>
  <c r="DP4" i="7" s="1"/>
  <c r="DQ4" i="7" s="1"/>
  <c r="DR4" i="7" s="1"/>
  <c r="DS4" i="7" s="1"/>
  <c r="DT4" i="7" s="1"/>
  <c r="DU4" i="7" s="1"/>
  <c r="DV4" i="7" s="1"/>
  <c r="DW4" i="7" s="1"/>
  <c r="DX4" i="7" s="1"/>
  <c r="DY4" i="7" s="1"/>
  <c r="DZ4" i="7" s="1"/>
  <c r="EA4" i="7" s="1"/>
  <c r="CC2" i="7"/>
  <c r="CC2" i="3"/>
  <c r="CB2" i="1"/>
  <c r="CE4" i="3"/>
  <c r="CF4" i="3" s="1"/>
  <c r="CG4" i="3" s="1"/>
  <c r="CH4" i="3" s="1"/>
  <c r="CI4" i="3" s="1"/>
  <c r="CJ4" i="3" s="1"/>
  <c r="CK4" i="3" s="1"/>
  <c r="CL4" i="3" s="1"/>
  <c r="CM4" i="3" s="1"/>
  <c r="CN4" i="3" s="1"/>
  <c r="CO4" i="3" s="1"/>
  <c r="CP4" i="3" s="1"/>
  <c r="CQ4" i="3" s="1"/>
  <c r="CR4" i="3" s="1"/>
  <c r="CS4" i="3" s="1"/>
  <c r="CT4" i="3" s="1"/>
  <c r="CU4" i="3" s="1"/>
  <c r="CV4" i="3" s="1"/>
  <c r="CW4" i="3" s="1"/>
  <c r="CX4" i="3" s="1"/>
  <c r="CY4" i="3" s="1"/>
  <c r="CZ4" i="3" s="1"/>
  <c r="DA4" i="3" s="1"/>
  <c r="DB4" i="3" s="1"/>
  <c r="DC4" i="3" s="1"/>
  <c r="DD4" i="3" s="1"/>
  <c r="DE4" i="3" s="1"/>
  <c r="DF4" i="3" s="1"/>
  <c r="DG4" i="3" s="1"/>
  <c r="DH4" i="3" s="1"/>
  <c r="DI4" i="3" s="1"/>
  <c r="DJ4" i="3" s="1"/>
  <c r="DK4" i="3" s="1"/>
  <c r="DL4" i="3" s="1"/>
  <c r="DM4" i="3" s="1"/>
  <c r="DN4" i="3" s="1"/>
  <c r="DO4" i="3" s="1"/>
  <c r="DP4" i="3" s="1"/>
  <c r="DQ4" i="3" s="1"/>
  <c r="DR4" i="3" s="1"/>
  <c r="DS4" i="3" s="1"/>
  <c r="DT4" i="3" s="1"/>
  <c r="DU4" i="3" s="1"/>
  <c r="DV4" i="3" s="1"/>
  <c r="DW4" i="3" s="1"/>
  <c r="DX4" i="3" s="1"/>
  <c r="DY4" i="3" s="1"/>
  <c r="DZ4" i="3" s="1"/>
  <c r="EA4" i="3" s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BF48" i="8"/>
  <c r="BE48" i="8"/>
  <c r="BD48" i="8"/>
  <c r="BC48" i="8"/>
  <c r="BB48" i="8"/>
  <c r="BA48" i="8"/>
  <c r="AZ48" i="8"/>
  <c r="AY48" i="8"/>
  <c r="AX48" i="8"/>
  <c r="AW48" i="8"/>
  <c r="AV48" i="8"/>
  <c r="AU48" i="8"/>
  <c r="AT48" i="8"/>
  <c r="AS48" i="8"/>
  <c r="AR48" i="8"/>
  <c r="AQ48" i="8"/>
  <c r="AP48" i="8"/>
  <c r="AO48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BF47" i="8"/>
  <c r="BE47" i="8"/>
  <c r="BD47" i="8"/>
  <c r="BC47" i="8"/>
  <c r="BB47" i="8"/>
  <c r="BA47" i="8"/>
  <c r="AZ47" i="8"/>
  <c r="AY47" i="8"/>
  <c r="AX47" i="8"/>
  <c r="AW47" i="8"/>
  <c r="AV47" i="8"/>
  <c r="AU47" i="8"/>
  <c r="AT47" i="8"/>
  <c r="AS47" i="8"/>
  <c r="AR47" i="8"/>
  <c r="AQ47" i="8"/>
  <c r="AP47" i="8"/>
  <c r="AO47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BF46" i="8"/>
  <c r="BE46" i="8"/>
  <c r="BD46" i="8"/>
  <c r="BC46" i="8"/>
  <c r="BB46" i="8"/>
  <c r="BA46" i="8"/>
  <c r="AZ46" i="8"/>
  <c r="AY46" i="8"/>
  <c r="AX46" i="8"/>
  <c r="AW46" i="8"/>
  <c r="AV46" i="8"/>
  <c r="AU46" i="8"/>
  <c r="AT46" i="8"/>
  <c r="AS46" i="8"/>
  <c r="AR46" i="8"/>
  <c r="AQ46" i="8"/>
  <c r="AP46" i="8"/>
  <c r="AO46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BF45" i="8"/>
  <c r="BE45" i="8"/>
  <c r="BD45" i="8"/>
  <c r="BC45" i="8"/>
  <c r="BB45" i="8"/>
  <c r="BA45" i="8"/>
  <c r="AZ45" i="8"/>
  <c r="AY45" i="8"/>
  <c r="AX45" i="8"/>
  <c r="AW45" i="8"/>
  <c r="AV45" i="8"/>
  <c r="AU45" i="8"/>
  <c r="AT45" i="8"/>
  <c r="AS45" i="8"/>
  <c r="AR45" i="8"/>
  <c r="AQ45" i="8"/>
  <c r="AP45" i="8"/>
  <c r="AO45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BF44" i="8"/>
  <c r="BE44" i="8"/>
  <c r="BD44" i="8"/>
  <c r="BC44" i="8"/>
  <c r="BB44" i="8"/>
  <c r="BA44" i="8"/>
  <c r="AZ44" i="8"/>
  <c r="AY44" i="8"/>
  <c r="AX44" i="8"/>
  <c r="AW44" i="8"/>
  <c r="AV44" i="8"/>
  <c r="AU44" i="8"/>
  <c r="AT44" i="8"/>
  <c r="AS44" i="8"/>
  <c r="AR44" i="8"/>
  <c r="AQ44" i="8"/>
  <c r="AP44" i="8"/>
  <c r="AO44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BF23" i="8"/>
  <c r="BE23" i="8"/>
  <c r="BD23" i="8"/>
  <c r="BC23" i="8"/>
  <c r="BB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BF22" i="8"/>
  <c r="BE22" i="8"/>
  <c r="BD22" i="8"/>
  <c r="BC22" i="8"/>
  <c r="BB22" i="8"/>
  <c r="BA22" i="8"/>
  <c r="AZ22" i="8"/>
  <c r="AY22" i="8"/>
  <c r="AX22" i="8"/>
  <c r="AW22" i="8"/>
  <c r="AV22" i="8"/>
  <c r="AU22" i="8"/>
  <c r="AT22" i="8"/>
  <c r="AS22" i="8"/>
  <c r="AR22" i="8"/>
  <c r="AQ22" i="8"/>
  <c r="AP22" i="8"/>
  <c r="AO22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BF20" i="8"/>
  <c r="BE20" i="8"/>
  <c r="BD20" i="8"/>
  <c r="BC20" i="8"/>
  <c r="BB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F24" i="8"/>
  <c r="E21" i="8"/>
  <c r="E46" i="8"/>
  <c r="E23" i="8"/>
  <c r="E74" i="8" s="1"/>
  <c r="E22" i="8"/>
  <c r="E47" i="8"/>
  <c r="E20" i="8"/>
  <c r="E71" i="8" s="1"/>
  <c r="BF19" i="8"/>
  <c r="BE19" i="8"/>
  <c r="BD19" i="8"/>
  <c r="BC19" i="8"/>
  <c r="BB19" i="8"/>
  <c r="BA19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E19" i="8"/>
  <c r="E70" i="8" s="1"/>
  <c r="BF75" i="6"/>
  <c r="BE75" i="6"/>
  <c r="BD75" i="6"/>
  <c r="BC75" i="6"/>
  <c r="BB75" i="6"/>
  <c r="BA75" i="6"/>
  <c r="AZ75" i="6"/>
  <c r="AY75" i="6"/>
  <c r="AX75" i="6"/>
  <c r="AW75" i="6"/>
  <c r="AV75" i="6"/>
  <c r="AU75" i="6"/>
  <c r="AT75" i="6"/>
  <c r="AS75" i="6"/>
  <c r="AR75" i="6"/>
  <c r="AQ75" i="6"/>
  <c r="AP75" i="6"/>
  <c r="AO75" i="6"/>
  <c r="AN75" i="6"/>
  <c r="AM75" i="6"/>
  <c r="AL75" i="6"/>
  <c r="AK75" i="6"/>
  <c r="AJ75" i="6"/>
  <c r="AI75" i="6"/>
  <c r="AH75" i="6"/>
  <c r="AG75" i="6"/>
  <c r="AF75" i="6"/>
  <c r="AE75" i="6"/>
  <c r="AD75" i="6"/>
  <c r="AC75" i="6"/>
  <c r="AB75" i="6"/>
  <c r="AA75" i="6"/>
  <c r="Z75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BF74" i="6"/>
  <c r="BE74" i="6"/>
  <c r="BD74" i="6"/>
  <c r="BC74" i="6"/>
  <c r="BB74" i="6"/>
  <c r="BA74" i="6"/>
  <c r="AZ74" i="6"/>
  <c r="AY74" i="6"/>
  <c r="AX74" i="6"/>
  <c r="AW74" i="6"/>
  <c r="AV74" i="6"/>
  <c r="AU74" i="6"/>
  <c r="AT74" i="6"/>
  <c r="AS74" i="6"/>
  <c r="AR74" i="6"/>
  <c r="AQ74" i="6"/>
  <c r="AP74" i="6"/>
  <c r="AO74" i="6"/>
  <c r="AN74" i="6"/>
  <c r="AM74" i="6"/>
  <c r="AL74" i="6"/>
  <c r="AK74" i="6"/>
  <c r="AJ74" i="6"/>
  <c r="AI74" i="6"/>
  <c r="AH74" i="6"/>
  <c r="AG74" i="6"/>
  <c r="AF74" i="6"/>
  <c r="AE74" i="6"/>
  <c r="AD74" i="6"/>
  <c r="AC74" i="6"/>
  <c r="AB74" i="6"/>
  <c r="AA74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BF73" i="6"/>
  <c r="BE73" i="6"/>
  <c r="BD73" i="6"/>
  <c r="BC73" i="6"/>
  <c r="BB73" i="6"/>
  <c r="BA73" i="6"/>
  <c r="AZ73" i="6"/>
  <c r="AY73" i="6"/>
  <c r="AX73" i="6"/>
  <c r="AW73" i="6"/>
  <c r="AV73" i="6"/>
  <c r="AU73" i="6"/>
  <c r="AT73" i="6"/>
  <c r="AS73" i="6"/>
  <c r="AR73" i="6"/>
  <c r="AQ73" i="6"/>
  <c r="AP73" i="6"/>
  <c r="AO73" i="6"/>
  <c r="AN73" i="6"/>
  <c r="AM73" i="6"/>
  <c r="AL73" i="6"/>
  <c r="AK73" i="6"/>
  <c r="AJ73" i="6"/>
  <c r="AI73" i="6"/>
  <c r="AH73" i="6"/>
  <c r="AG73" i="6"/>
  <c r="AF73" i="6"/>
  <c r="AE73" i="6"/>
  <c r="AD73" i="6"/>
  <c r="AC73" i="6"/>
  <c r="AB73" i="6"/>
  <c r="AA73" i="6"/>
  <c r="Z73" i="6"/>
  <c r="Y73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BF72" i="6"/>
  <c r="BE72" i="6"/>
  <c r="BD72" i="6"/>
  <c r="BC72" i="6"/>
  <c r="BB72" i="6"/>
  <c r="BA72" i="6"/>
  <c r="AZ72" i="6"/>
  <c r="AY72" i="6"/>
  <c r="AX72" i="6"/>
  <c r="AW72" i="6"/>
  <c r="AV72" i="6"/>
  <c r="AU72" i="6"/>
  <c r="AT72" i="6"/>
  <c r="AS72" i="6"/>
  <c r="AR72" i="6"/>
  <c r="AQ72" i="6"/>
  <c r="AP72" i="6"/>
  <c r="AO72" i="6"/>
  <c r="AN72" i="6"/>
  <c r="AM72" i="6"/>
  <c r="AL72" i="6"/>
  <c r="AK72" i="6"/>
  <c r="AJ72" i="6"/>
  <c r="AI72" i="6"/>
  <c r="AH72" i="6"/>
  <c r="AG72" i="6"/>
  <c r="AF72" i="6"/>
  <c r="AE72" i="6"/>
  <c r="AD72" i="6"/>
  <c r="AC72" i="6"/>
  <c r="AB72" i="6"/>
  <c r="AA72" i="6"/>
  <c r="Z72" i="6"/>
  <c r="Y72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BF71" i="6"/>
  <c r="BE71" i="6"/>
  <c r="BD71" i="6"/>
  <c r="BC71" i="6"/>
  <c r="BB71" i="6"/>
  <c r="BA71" i="6"/>
  <c r="AZ71" i="6"/>
  <c r="AY71" i="6"/>
  <c r="AX71" i="6"/>
  <c r="AW71" i="6"/>
  <c r="AV71" i="6"/>
  <c r="AU71" i="6"/>
  <c r="AT71" i="6"/>
  <c r="AS71" i="6"/>
  <c r="AR71" i="6"/>
  <c r="AQ71" i="6"/>
  <c r="AP71" i="6"/>
  <c r="AO71" i="6"/>
  <c r="AN71" i="6"/>
  <c r="AM71" i="6"/>
  <c r="AL71" i="6"/>
  <c r="AK71" i="6"/>
  <c r="AJ71" i="6"/>
  <c r="AI71" i="6"/>
  <c r="AH71" i="6"/>
  <c r="AG71" i="6"/>
  <c r="AF71" i="6"/>
  <c r="AE71" i="6"/>
  <c r="AD71" i="6"/>
  <c r="AC71" i="6"/>
  <c r="AB71" i="6"/>
  <c r="AA71" i="6"/>
  <c r="Z71" i="6"/>
  <c r="Y71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BF70" i="6"/>
  <c r="BE70" i="6"/>
  <c r="BD70" i="6"/>
  <c r="BC70" i="6"/>
  <c r="BB70" i="6"/>
  <c r="BA70" i="6"/>
  <c r="AZ70" i="6"/>
  <c r="AY70" i="6"/>
  <c r="AX70" i="6"/>
  <c r="AW70" i="6"/>
  <c r="AV70" i="6"/>
  <c r="AU70" i="6"/>
  <c r="AT70" i="6"/>
  <c r="AS70" i="6"/>
  <c r="AR70" i="6"/>
  <c r="AQ70" i="6"/>
  <c r="AP70" i="6"/>
  <c r="AO70" i="6"/>
  <c r="AN70" i="6"/>
  <c r="AM70" i="6"/>
  <c r="AL70" i="6"/>
  <c r="AK70" i="6"/>
  <c r="AJ70" i="6"/>
  <c r="AI70" i="6"/>
  <c r="AH70" i="6"/>
  <c r="AG70" i="6"/>
  <c r="AF70" i="6"/>
  <c r="AE70" i="6"/>
  <c r="AD70" i="6"/>
  <c r="AC70" i="6"/>
  <c r="AB70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K10" i="4"/>
  <c r="K7" i="4"/>
  <c r="K6" i="4"/>
  <c r="I49" i="6"/>
  <c r="I48" i="6"/>
  <c r="I47" i="6"/>
  <c r="I46" i="6"/>
  <c r="I45" i="6"/>
  <c r="I44" i="6"/>
  <c r="I37" i="6"/>
  <c r="I36" i="6"/>
  <c r="BF49" i="6"/>
  <c r="BE49" i="6"/>
  <c r="BD49" i="6"/>
  <c r="BC49" i="6"/>
  <c r="BB49" i="6"/>
  <c r="BA49" i="6"/>
  <c r="AZ49" i="6"/>
  <c r="AY49" i="6"/>
  <c r="AX49" i="6"/>
  <c r="AW49" i="6"/>
  <c r="AV49" i="6"/>
  <c r="AU49" i="6"/>
  <c r="AT49" i="6"/>
  <c r="AS49" i="6"/>
  <c r="AR49" i="6"/>
  <c r="AQ49" i="6"/>
  <c r="AP49" i="6"/>
  <c r="AO49" i="6"/>
  <c r="AN49" i="6"/>
  <c r="AM49" i="6"/>
  <c r="AL49" i="6"/>
  <c r="AK49" i="6"/>
  <c r="AJ49" i="6"/>
  <c r="AI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BF48" i="6"/>
  <c r="BE48" i="6"/>
  <c r="BD48" i="6"/>
  <c r="BC48" i="6"/>
  <c r="BB48" i="6"/>
  <c r="BA48" i="6"/>
  <c r="AZ48" i="6"/>
  <c r="AY48" i="6"/>
  <c r="AX48" i="6"/>
  <c r="AW48" i="6"/>
  <c r="AV48" i="6"/>
  <c r="AU48" i="6"/>
  <c r="AT48" i="6"/>
  <c r="AS48" i="6"/>
  <c r="AR48" i="6"/>
  <c r="AQ48" i="6"/>
  <c r="AP48" i="6"/>
  <c r="AO48" i="6"/>
  <c r="AN48" i="6"/>
  <c r="AM48" i="6"/>
  <c r="AL48" i="6"/>
  <c r="AK48" i="6"/>
  <c r="AJ48" i="6"/>
  <c r="AI48" i="6"/>
  <c r="AH48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BF47" i="6"/>
  <c r="BE47" i="6"/>
  <c r="BD47" i="6"/>
  <c r="BC47" i="6"/>
  <c r="BB47" i="6"/>
  <c r="BA47" i="6"/>
  <c r="AZ47" i="6"/>
  <c r="AY47" i="6"/>
  <c r="AX47" i="6"/>
  <c r="AW47" i="6"/>
  <c r="AV47" i="6"/>
  <c r="AU47" i="6"/>
  <c r="AT47" i="6"/>
  <c r="AS47" i="6"/>
  <c r="AR47" i="6"/>
  <c r="AQ47" i="6"/>
  <c r="AP47" i="6"/>
  <c r="AO47" i="6"/>
  <c r="AN47" i="6"/>
  <c r="AM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BF46" i="6"/>
  <c r="BE46" i="6"/>
  <c r="BD46" i="6"/>
  <c r="BC46" i="6"/>
  <c r="BB46" i="6"/>
  <c r="BA46" i="6"/>
  <c r="AZ46" i="6"/>
  <c r="AY46" i="6"/>
  <c r="AX46" i="6"/>
  <c r="AW46" i="6"/>
  <c r="AV46" i="6"/>
  <c r="AU46" i="6"/>
  <c r="AT46" i="6"/>
  <c r="AS46" i="6"/>
  <c r="AR46" i="6"/>
  <c r="AQ46" i="6"/>
  <c r="AP46" i="6"/>
  <c r="AO46" i="6"/>
  <c r="AN46" i="6"/>
  <c r="AM46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BF45" i="6"/>
  <c r="BE45" i="6"/>
  <c r="BD45" i="6"/>
  <c r="BC45" i="6"/>
  <c r="BB45" i="6"/>
  <c r="BA45" i="6"/>
  <c r="AZ45" i="6"/>
  <c r="AY45" i="6"/>
  <c r="AX45" i="6"/>
  <c r="AW45" i="6"/>
  <c r="AV45" i="6"/>
  <c r="AU45" i="6"/>
  <c r="AT45" i="6"/>
  <c r="AS45" i="6"/>
  <c r="AR45" i="6"/>
  <c r="AQ45" i="6"/>
  <c r="AP45" i="6"/>
  <c r="AO45" i="6"/>
  <c r="AN45" i="6"/>
  <c r="AM45" i="6"/>
  <c r="AL45" i="6"/>
  <c r="AK45" i="6"/>
  <c r="AJ45" i="6"/>
  <c r="AI45" i="6"/>
  <c r="AH45" i="6"/>
  <c r="AG45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BF24" i="6"/>
  <c r="BE24" i="6"/>
  <c r="BD24" i="6"/>
  <c r="BC24" i="6"/>
  <c r="BB24" i="6"/>
  <c r="BA24" i="6"/>
  <c r="AZ24" i="6"/>
  <c r="AY24" i="6"/>
  <c r="AX24" i="6"/>
  <c r="AW24" i="6"/>
  <c r="AV24" i="6"/>
  <c r="AU24" i="6"/>
  <c r="AT2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BF23" i="6"/>
  <c r="BE23" i="6"/>
  <c r="BD23" i="6"/>
  <c r="BC23" i="6"/>
  <c r="BB23" i="6"/>
  <c r="BA23" i="6"/>
  <c r="AZ23" i="6"/>
  <c r="AY23" i="6"/>
  <c r="AX23" i="6"/>
  <c r="AW23" i="6"/>
  <c r="AV23" i="6"/>
  <c r="AU23" i="6"/>
  <c r="AT23" i="6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BF22" i="6"/>
  <c r="BE22" i="6"/>
  <c r="BD22" i="6"/>
  <c r="BC22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BF21" i="6"/>
  <c r="BE21" i="6"/>
  <c r="BD21" i="6"/>
  <c r="BC21" i="6"/>
  <c r="BB21" i="6"/>
  <c r="BA21" i="6"/>
  <c r="AZ21" i="6"/>
  <c r="AY21" i="6"/>
  <c r="AX21" i="6"/>
  <c r="AW21" i="6"/>
  <c r="AV21" i="6"/>
  <c r="AU21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BF19" i="6"/>
  <c r="BE19" i="6"/>
  <c r="BD19" i="6"/>
  <c r="BC19" i="6"/>
  <c r="BB19" i="6"/>
  <c r="BA19" i="6"/>
  <c r="AZ19" i="6"/>
  <c r="AY19" i="6"/>
  <c r="AX19" i="6"/>
  <c r="AW19" i="6"/>
  <c r="AV19" i="6"/>
  <c r="AU19" i="6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E75" i="6"/>
  <c r="E23" i="6"/>
  <c r="E48" i="6" s="1"/>
  <c r="E22" i="6"/>
  <c r="E21" i="6"/>
  <c r="E46" i="6" s="1"/>
  <c r="E20" i="6"/>
  <c r="E45" i="6" s="1"/>
  <c r="E19" i="6"/>
  <c r="E70" i="6" s="1"/>
  <c r="BF49" i="8"/>
  <c r="BE49" i="8"/>
  <c r="BD49" i="8"/>
  <c r="BC49" i="8"/>
  <c r="BB49" i="8"/>
  <c r="BA49" i="8"/>
  <c r="AZ49" i="8"/>
  <c r="AY49" i="8"/>
  <c r="AX49" i="8"/>
  <c r="AW49" i="8"/>
  <c r="AV49" i="8"/>
  <c r="AU49" i="8"/>
  <c r="AT49" i="8"/>
  <c r="AS49" i="8"/>
  <c r="AR49" i="8"/>
  <c r="AQ49" i="8"/>
  <c r="AP49" i="8"/>
  <c r="AO49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BF37" i="8"/>
  <c r="BE37" i="8"/>
  <c r="BD37" i="8"/>
  <c r="BC37" i="8"/>
  <c r="BB37" i="8"/>
  <c r="BA37" i="8"/>
  <c r="AZ37" i="8"/>
  <c r="AY37" i="8"/>
  <c r="AX37" i="8"/>
  <c r="AW37" i="8"/>
  <c r="AV37" i="8"/>
  <c r="AU37" i="8"/>
  <c r="AT37" i="8"/>
  <c r="AS37" i="8"/>
  <c r="AR37" i="8"/>
  <c r="AQ37" i="8"/>
  <c r="AP37" i="8"/>
  <c r="AO37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BF36" i="8"/>
  <c r="BE36" i="8"/>
  <c r="BD36" i="8"/>
  <c r="BC36" i="8"/>
  <c r="BB36" i="8"/>
  <c r="BA36" i="8"/>
  <c r="AZ36" i="8"/>
  <c r="AY36" i="8"/>
  <c r="AX36" i="8"/>
  <c r="AW36" i="8"/>
  <c r="AV36" i="8"/>
  <c r="AU36" i="8"/>
  <c r="AT36" i="8"/>
  <c r="AS36" i="8"/>
  <c r="AR36" i="8"/>
  <c r="AQ36" i="8"/>
  <c r="AP36" i="8"/>
  <c r="AO36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BF24" i="8"/>
  <c r="BE24" i="8"/>
  <c r="BD24" i="8"/>
  <c r="BC24" i="8"/>
  <c r="BB24" i="8"/>
  <c r="BA24" i="8"/>
  <c r="AZ24" i="8"/>
  <c r="AY24" i="8"/>
  <c r="AX24" i="8"/>
  <c r="AW24" i="8"/>
  <c r="AV24" i="8"/>
  <c r="AU24" i="8"/>
  <c r="AT24" i="8"/>
  <c r="AS24" i="8"/>
  <c r="AR24" i="8"/>
  <c r="AQ24" i="8"/>
  <c r="AP24" i="8"/>
  <c r="AO24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BF12" i="8"/>
  <c r="BE12" i="8"/>
  <c r="BD12" i="8"/>
  <c r="BC12" i="8"/>
  <c r="BB12" i="8"/>
  <c r="BA12" i="8"/>
  <c r="AZ12" i="8"/>
  <c r="AY12" i="8"/>
  <c r="AX12" i="8"/>
  <c r="AW12" i="8"/>
  <c r="AV12" i="8"/>
  <c r="AU12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BF11" i="8"/>
  <c r="BE11" i="8"/>
  <c r="BD11" i="8"/>
  <c r="BC11" i="8"/>
  <c r="BB11" i="8"/>
  <c r="BA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F5" i="8"/>
  <c r="E75" i="8"/>
  <c r="E18" i="8"/>
  <c r="E69" i="8" s="1"/>
  <c r="E17" i="8"/>
  <c r="E68" i="8"/>
  <c r="E16" i="8"/>
  <c r="E67" i="8" s="1"/>
  <c r="E15" i="8"/>
  <c r="E40" i="8" s="1"/>
  <c r="E65" i="8"/>
  <c r="E64" i="8"/>
  <c r="E37" i="8"/>
  <c r="E11" i="8"/>
  <c r="E36" i="8" s="1"/>
  <c r="E10" i="8"/>
  <c r="E35" i="8" s="1"/>
  <c r="E9" i="8"/>
  <c r="E60" i="8" s="1"/>
  <c r="E8" i="8"/>
  <c r="E33" i="8"/>
  <c r="E7" i="8"/>
  <c r="E58" i="8" s="1"/>
  <c r="E6" i="8"/>
  <c r="E57" i="8"/>
  <c r="E5" i="8"/>
  <c r="E56" i="8" s="1"/>
  <c r="Y36" i="1"/>
  <c r="Y31" i="1"/>
  <c r="Y25" i="1"/>
  <c r="Y10" i="1"/>
  <c r="Y45" i="1"/>
  <c r="Y44" i="1"/>
  <c r="Y43" i="1"/>
  <c r="Y42" i="1"/>
  <c r="Y41" i="1"/>
  <c r="Y40" i="1"/>
  <c r="Y39" i="1"/>
  <c r="Y38" i="1"/>
  <c r="Y37" i="1"/>
  <c r="Y35" i="1"/>
  <c r="Y34" i="1"/>
  <c r="Y33" i="1"/>
  <c r="Y32" i="1"/>
  <c r="Y30" i="1"/>
  <c r="Y29" i="1"/>
  <c r="Y28" i="1"/>
  <c r="Y27" i="1"/>
  <c r="Y26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9" i="1"/>
  <c r="Y8" i="1"/>
  <c r="Y7" i="1"/>
  <c r="Y6" i="1"/>
  <c r="Y5" i="1"/>
  <c r="E5" i="6"/>
  <c r="E30" i="6"/>
  <c r="K11" i="4"/>
  <c r="E18" i="6"/>
  <c r="E69" i="6" s="1"/>
  <c r="E17" i="6"/>
  <c r="E68" i="6" s="1"/>
  <c r="E16" i="6"/>
  <c r="E41" i="6" s="1"/>
  <c r="E15" i="6"/>
  <c r="E66" i="6" s="1"/>
  <c r="E39" i="6"/>
  <c r="E64" i="6"/>
  <c r="E12" i="6"/>
  <c r="E37" i="6" s="1"/>
  <c r="E11" i="6"/>
  <c r="E10" i="6"/>
  <c r="E61" i="6"/>
  <c r="E9" i="6"/>
  <c r="E60" i="6" s="1"/>
  <c r="E8" i="6"/>
  <c r="E59" i="6"/>
  <c r="E7" i="6"/>
  <c r="E58" i="6" s="1"/>
  <c r="E6" i="6"/>
  <c r="E57" i="6"/>
  <c r="Z122" i="1"/>
  <c r="Z74" i="1"/>
  <c r="AA74" i="1" s="1"/>
  <c r="AB117" i="1" s="1"/>
  <c r="Z115" i="1"/>
  <c r="Z70" i="1"/>
  <c r="AA70" i="1" s="1"/>
  <c r="Z111" i="1"/>
  <c r="Z109" i="1"/>
  <c r="Z103" i="1"/>
  <c r="Z58" i="1"/>
  <c r="AA101" i="1" s="1"/>
  <c r="Z55" i="1"/>
  <c r="Z94" i="1"/>
  <c r="Z91" i="1"/>
  <c r="E45" i="1"/>
  <c r="F45" i="1" s="1"/>
  <c r="G45" i="1" s="1"/>
  <c r="E44" i="1"/>
  <c r="F44" i="1"/>
  <c r="G44" i="1" s="1"/>
  <c r="E43" i="1"/>
  <c r="F43" i="1" s="1"/>
  <c r="G43" i="1" s="1"/>
  <c r="E42" i="1"/>
  <c r="F42" i="1" s="1"/>
  <c r="G42" i="1" s="1"/>
  <c r="E41" i="1"/>
  <c r="F41" i="1" s="1"/>
  <c r="G41" i="1"/>
  <c r="E40" i="1"/>
  <c r="F40" i="1" s="1"/>
  <c r="G40" i="1" s="1"/>
  <c r="E39" i="1"/>
  <c r="F39" i="1" s="1"/>
  <c r="G39" i="1" s="1"/>
  <c r="E38" i="1"/>
  <c r="F38" i="1" s="1"/>
  <c r="G38" i="1" s="1"/>
  <c r="E37" i="1"/>
  <c r="F37" i="1" s="1"/>
  <c r="G37" i="1"/>
  <c r="E36" i="1"/>
  <c r="F36" i="1" s="1"/>
  <c r="G36" i="1" s="1"/>
  <c r="E35" i="1"/>
  <c r="F35" i="1" s="1"/>
  <c r="G35" i="1" s="1"/>
  <c r="E34" i="1"/>
  <c r="F34" i="1"/>
  <c r="G34" i="1" s="1"/>
  <c r="E33" i="1"/>
  <c r="F33" i="1" s="1"/>
  <c r="G33" i="1" s="1"/>
  <c r="E32" i="1"/>
  <c r="F32" i="1"/>
  <c r="G32" i="1" s="1"/>
  <c r="E31" i="1"/>
  <c r="F31" i="1" s="1"/>
  <c r="G31" i="1" s="1"/>
  <c r="E30" i="1"/>
  <c r="F30" i="1" s="1"/>
  <c r="G30" i="1" s="1"/>
  <c r="E29" i="1"/>
  <c r="F29" i="1" s="1"/>
  <c r="G29" i="1"/>
  <c r="E28" i="1"/>
  <c r="F28" i="1" s="1"/>
  <c r="G28" i="1" s="1"/>
  <c r="E27" i="1"/>
  <c r="F27" i="1" s="1"/>
  <c r="G27" i="1" s="1"/>
  <c r="E26" i="1"/>
  <c r="F26" i="1" s="1"/>
  <c r="G26" i="1" s="1"/>
  <c r="E25" i="1"/>
  <c r="F25" i="1" s="1"/>
  <c r="G25" i="1"/>
  <c r="E24" i="1"/>
  <c r="F24" i="1" s="1"/>
  <c r="G24" i="1" s="1"/>
  <c r="E23" i="1"/>
  <c r="F23" i="1" s="1"/>
  <c r="G23" i="1" s="1"/>
  <c r="E22" i="1"/>
  <c r="F22" i="1"/>
  <c r="G22" i="1" s="1"/>
  <c r="E21" i="1"/>
  <c r="F21" i="1" s="1"/>
  <c r="G21" i="1" s="1"/>
  <c r="E20" i="1"/>
  <c r="F20" i="1"/>
  <c r="G20" i="1" s="1"/>
  <c r="E19" i="1"/>
  <c r="F19" i="1" s="1"/>
  <c r="G19" i="1" s="1"/>
  <c r="E18" i="1"/>
  <c r="F18" i="1"/>
  <c r="G18" i="1" s="1"/>
  <c r="E17" i="1"/>
  <c r="F17" i="1" s="1"/>
  <c r="G17" i="1" s="1"/>
  <c r="E16" i="1"/>
  <c r="F16" i="1" s="1"/>
  <c r="G16" i="1" s="1"/>
  <c r="E15" i="1"/>
  <c r="F15" i="1" s="1"/>
  <c r="G15" i="1" s="1"/>
  <c r="E14" i="1"/>
  <c r="F14" i="1" s="1"/>
  <c r="G14" i="1" s="1"/>
  <c r="E13" i="1"/>
  <c r="F13" i="1" s="1"/>
  <c r="G13" i="1"/>
  <c r="E12" i="1"/>
  <c r="F12" i="1" s="1"/>
  <c r="G12" i="1" s="1"/>
  <c r="E11" i="1"/>
  <c r="F11" i="1" s="1"/>
  <c r="G11" i="1" s="1"/>
  <c r="E10" i="1"/>
  <c r="F10" i="1"/>
  <c r="G10" i="1" s="1"/>
  <c r="E9" i="1"/>
  <c r="F9" i="1" s="1"/>
  <c r="G9" i="1" s="1"/>
  <c r="E8" i="1"/>
  <c r="F8" i="1"/>
  <c r="G8" i="1" s="1"/>
  <c r="E7" i="1"/>
  <c r="F7" i="1" s="1"/>
  <c r="G7" i="1" s="1"/>
  <c r="E6" i="1"/>
  <c r="F6" i="1"/>
  <c r="G6" i="1" s="1"/>
  <c r="E5" i="1"/>
  <c r="F5" i="1" s="1"/>
  <c r="G5" i="1" s="1"/>
  <c r="Z101" i="1"/>
  <c r="Z113" i="1"/>
  <c r="Z121" i="1"/>
  <c r="Z66" i="1"/>
  <c r="Z75" i="1"/>
  <c r="Z51" i="1"/>
  <c r="AA94" i="1"/>
  <c r="Z60" i="1"/>
  <c r="AA103" i="1" s="1"/>
  <c r="Z72" i="1"/>
  <c r="AA51" i="1"/>
  <c r="AU12" i="6"/>
  <c r="Z99" i="1"/>
  <c r="Z56" i="1"/>
  <c r="Z107" i="1"/>
  <c r="Z64" i="1"/>
  <c r="Z52" i="1"/>
  <c r="AA52" i="1" s="1"/>
  <c r="AB95" i="1" s="1"/>
  <c r="Z95" i="1"/>
  <c r="Z123" i="1"/>
  <c r="Z80" i="1"/>
  <c r="AA123" i="1" s="1"/>
  <c r="Z118" i="1"/>
  <c r="Z102" i="1"/>
  <c r="Z59" i="1"/>
  <c r="Z97" i="1"/>
  <c r="Z54" i="1"/>
  <c r="AA54" i="1" s="1"/>
  <c r="AB54" i="1" s="1"/>
  <c r="AC54" i="1" s="1"/>
  <c r="AD36" i="6"/>
  <c r="AP37" i="6"/>
  <c r="S44" i="6"/>
  <c r="U44" i="6"/>
  <c r="T37" i="6"/>
  <c r="O44" i="6"/>
  <c r="AE36" i="6"/>
  <c r="AL44" i="6"/>
  <c r="BF37" i="6"/>
  <c r="L36" i="6"/>
  <c r="N36" i="6"/>
  <c r="BC44" i="6"/>
  <c r="X37" i="6"/>
  <c r="M37" i="6"/>
  <c r="AS36" i="6"/>
  <c r="AX36" i="6"/>
  <c r="AD37" i="6"/>
  <c r="Z37" i="6"/>
  <c r="X36" i="6"/>
  <c r="BE44" i="6"/>
  <c r="AY44" i="6"/>
  <c r="BC36" i="6"/>
  <c r="AS44" i="6"/>
  <c r="AI36" i="6"/>
  <c r="AM62" i="6"/>
  <c r="AF62" i="6"/>
  <c r="AG63" i="6"/>
  <c r="AR63" i="6"/>
  <c r="W62" i="6"/>
  <c r="U63" i="6"/>
  <c r="AT63" i="6"/>
  <c r="AB62" i="6"/>
  <c r="P36" i="6"/>
  <c r="V11" i="6"/>
  <c r="BF44" i="6"/>
  <c r="AR44" i="6"/>
  <c r="BB37" i="6"/>
  <c r="BD36" i="6"/>
  <c r="Y36" i="6"/>
  <c r="AU37" i="6"/>
  <c r="AC36" i="6"/>
  <c r="W37" i="6"/>
  <c r="AU36" i="6"/>
  <c r="AO44" i="6"/>
  <c r="BA44" i="6"/>
  <c r="BC37" i="6"/>
  <c r="AS37" i="6"/>
  <c r="J44" i="6"/>
  <c r="BF36" i="6"/>
  <c r="O36" i="6"/>
  <c r="AJ44" i="6"/>
  <c r="AW37" i="6"/>
  <c r="T44" i="6"/>
  <c r="BD44" i="6"/>
  <c r="AJ37" i="6"/>
  <c r="L37" i="6"/>
  <c r="AE37" i="6"/>
  <c r="AV44" i="6"/>
  <c r="BD37" i="6"/>
  <c r="BB44" i="6"/>
  <c r="K37" i="6"/>
  <c r="AH44" i="6"/>
  <c r="AN37" i="6"/>
  <c r="K36" i="6"/>
  <c r="AM36" i="6"/>
  <c r="AO37" i="6"/>
  <c r="AF36" i="6"/>
  <c r="R36" i="6"/>
  <c r="AN36" i="6"/>
  <c r="AJ36" i="6"/>
  <c r="AC37" i="6"/>
  <c r="Y44" i="6"/>
  <c r="V37" i="6"/>
  <c r="AW44" i="6"/>
  <c r="AN44" i="6"/>
  <c r="BA36" i="6"/>
  <c r="AL37" i="6"/>
  <c r="Q36" i="6"/>
  <c r="Q44" i="6"/>
  <c r="X44" i="6"/>
  <c r="AK36" i="6"/>
  <c r="K44" i="6"/>
  <c r="AK44" i="6"/>
  <c r="AI44" i="6"/>
  <c r="AK37" i="6"/>
  <c r="AG37" i="6"/>
  <c r="N37" i="6"/>
  <c r="U36" i="6"/>
  <c r="AW36" i="6"/>
  <c r="S36" i="6"/>
  <c r="AT37" i="6"/>
  <c r="BE37" i="6"/>
  <c r="AM44" i="6"/>
  <c r="AY37" i="6"/>
  <c r="AT44" i="6"/>
  <c r="AQ36" i="6"/>
  <c r="AX37" i="6"/>
  <c r="L44" i="6"/>
  <c r="AF44" i="6"/>
  <c r="AR37" i="6"/>
  <c r="AX44" i="6"/>
  <c r="V36" i="6"/>
  <c r="AM37" i="6"/>
  <c r="N44" i="6"/>
  <c r="M44" i="6"/>
  <c r="AL36" i="6"/>
  <c r="Y37" i="6"/>
  <c r="AG44" i="6"/>
  <c r="R37" i="6"/>
  <c r="AA37" i="6"/>
  <c r="T36" i="6"/>
  <c r="AA36" i="6"/>
  <c r="J36" i="6"/>
  <c r="Z36" i="6"/>
  <c r="AA44" i="6"/>
  <c r="AF37" i="6"/>
  <c r="AI37" i="6"/>
  <c r="AT36" i="6"/>
  <c r="AZ37" i="6"/>
  <c r="AD44" i="6"/>
  <c r="Z44" i="6"/>
  <c r="O37" i="6"/>
  <c r="AP44" i="6"/>
  <c r="M36" i="6"/>
  <c r="W36" i="6"/>
  <c r="AR36" i="6"/>
  <c r="AG36" i="6"/>
  <c r="J37" i="6"/>
  <c r="AV37" i="6"/>
  <c r="AQ44" i="6"/>
  <c r="AB37" i="6"/>
  <c r="R44" i="6"/>
  <c r="AE44" i="6"/>
  <c r="AO36" i="6"/>
  <c r="BB36" i="6"/>
  <c r="P44" i="6"/>
  <c r="AH36" i="6"/>
  <c r="BE36" i="6"/>
  <c r="AP36" i="6"/>
  <c r="V44" i="6"/>
  <c r="AU44" i="6"/>
  <c r="BA37" i="6"/>
  <c r="AZ36" i="6"/>
  <c r="S37" i="6"/>
  <c r="AY36" i="6"/>
  <c r="AQ37" i="6"/>
  <c r="W44" i="6"/>
  <c r="U37" i="6"/>
  <c r="AC44" i="6"/>
  <c r="AV36" i="6"/>
  <c r="AB44" i="6"/>
  <c r="AZ44" i="6"/>
  <c r="P37" i="6"/>
  <c r="Q37" i="6"/>
  <c r="AB36" i="6"/>
  <c r="AH37" i="6"/>
  <c r="AP63" i="6"/>
  <c r="AS63" i="6"/>
  <c r="AG62" i="6"/>
  <c r="AZ62" i="6"/>
  <c r="R63" i="6"/>
  <c r="AC63" i="6"/>
  <c r="AK63" i="6"/>
  <c r="Z62" i="6"/>
  <c r="BC62" i="6"/>
  <c r="L62" i="6"/>
  <c r="AA62" i="6"/>
  <c r="W63" i="6"/>
  <c r="AX63" i="6"/>
  <c r="AI62" i="6"/>
  <c r="AI63" i="6"/>
  <c r="T62" i="6"/>
  <c r="AC62" i="6"/>
  <c r="Q62" i="6"/>
  <c r="N63" i="6"/>
  <c r="O63" i="6"/>
  <c r="AK62" i="6"/>
  <c r="P63" i="6"/>
  <c r="M63" i="6"/>
  <c r="AD63" i="6"/>
  <c r="AE63" i="6"/>
  <c r="T63" i="6"/>
  <c r="BE63" i="6"/>
  <c r="Q63" i="6"/>
  <c r="BF62" i="6"/>
  <c r="AE62" i="6"/>
  <c r="AD62" i="6"/>
  <c r="AJ63" i="6"/>
  <c r="AQ63" i="6"/>
  <c r="V63" i="6"/>
  <c r="M62" i="6"/>
  <c r="AP62" i="6"/>
  <c r="AS62" i="6"/>
  <c r="AY62" i="6"/>
  <c r="AY63" i="6"/>
  <c r="AH62" i="6"/>
  <c r="I62" i="6"/>
  <c r="AF63" i="6"/>
  <c r="BB63" i="6"/>
  <c r="BC63" i="6"/>
  <c r="AO62" i="6"/>
  <c r="AW63" i="6"/>
  <c r="BD63" i="6"/>
  <c r="AA63" i="6"/>
  <c r="BD62" i="6"/>
  <c r="R62" i="6"/>
  <c r="AZ63" i="6"/>
  <c r="BA63" i="6"/>
  <c r="AH63" i="6"/>
  <c r="S62" i="6"/>
  <c r="S63" i="6"/>
  <c r="I63" i="6"/>
  <c r="Y63" i="6"/>
  <c r="AQ62" i="6"/>
  <c r="AR62" i="6"/>
  <c r="J62" i="6"/>
  <c r="N62" i="6"/>
  <c r="J63" i="6"/>
  <c r="K63" i="6"/>
  <c r="U62" i="6"/>
  <c r="BB62" i="6"/>
  <c r="AW62" i="6"/>
  <c r="AT62" i="6"/>
  <c r="AL62" i="6"/>
  <c r="AV63" i="6"/>
  <c r="Z63" i="6"/>
  <c r="V62" i="6"/>
  <c r="AU62" i="6"/>
  <c r="Y62" i="6"/>
  <c r="K62" i="6"/>
  <c r="AU63" i="6"/>
  <c r="AJ62" i="6"/>
  <c r="L63" i="6"/>
  <c r="AX62" i="6"/>
  <c r="AL63" i="6"/>
  <c r="AM63" i="6"/>
  <c r="AB63" i="6"/>
  <c r="AN63" i="6"/>
  <c r="O62" i="6"/>
  <c r="P62" i="6"/>
  <c r="X63" i="6"/>
  <c r="BA62" i="6"/>
  <c r="AV62" i="6"/>
  <c r="BE62" i="6"/>
  <c r="AN62" i="6"/>
  <c r="X62" i="6"/>
  <c r="BF63" i="6"/>
  <c r="AO63" i="6"/>
  <c r="AR12" i="6"/>
  <c r="AP11" i="6"/>
  <c r="AN12" i="6"/>
  <c r="R11" i="6"/>
  <c r="Y11" i="6"/>
  <c r="W11" i="6"/>
  <c r="AX12" i="6"/>
  <c r="BA11" i="6"/>
  <c r="P11" i="6"/>
  <c r="AC11" i="6"/>
  <c r="AN11" i="6"/>
  <c r="L12" i="6"/>
  <c r="Z11" i="6"/>
  <c r="AY11" i="6"/>
  <c r="M12" i="6"/>
  <c r="AX11" i="6"/>
  <c r="T12" i="6"/>
  <c r="R12" i="6"/>
  <c r="AB12" i="6"/>
  <c r="AS12" i="6"/>
  <c r="AU11" i="6"/>
  <c r="AK11" i="6"/>
  <c r="BF11" i="6"/>
  <c r="S11" i="6"/>
  <c r="AK12" i="6"/>
  <c r="AC12" i="6"/>
  <c r="N11" i="6"/>
  <c r="V12" i="6"/>
  <c r="AM11" i="6"/>
  <c r="AR11" i="6"/>
  <c r="AQ12" i="6"/>
  <c r="Y12" i="6"/>
  <c r="AL12" i="6"/>
  <c r="U12" i="6"/>
  <c r="AE12" i="6"/>
  <c r="BD12" i="6"/>
  <c r="BB11" i="6"/>
  <c r="AD11" i="6"/>
  <c r="N12" i="6"/>
  <c r="AB11" i="6"/>
  <c r="AM12" i="6"/>
  <c r="L11" i="6"/>
  <c r="AT11" i="6"/>
  <c r="AV12" i="6"/>
  <c r="Q11" i="6"/>
  <c r="I12" i="6"/>
  <c r="AO12" i="6"/>
  <c r="AE11" i="6"/>
  <c r="S12" i="6"/>
  <c r="AT12" i="6"/>
  <c r="BD11" i="6"/>
  <c r="AO11" i="6"/>
  <c r="AV11" i="6"/>
  <c r="O12" i="6"/>
  <c r="AH11" i="6"/>
  <c r="T11" i="6"/>
  <c r="AG11" i="6"/>
  <c r="AG12" i="6"/>
  <c r="AY12" i="6"/>
  <c r="X11" i="6"/>
  <c r="BE12" i="6"/>
  <c r="AQ11" i="6"/>
  <c r="AF11" i="6"/>
  <c r="P12" i="6"/>
  <c r="AJ12" i="6"/>
  <c r="M11" i="6"/>
  <c r="AJ11" i="6"/>
  <c r="Q12" i="6"/>
  <c r="X12" i="6"/>
  <c r="J12" i="6"/>
  <c r="BB12" i="6"/>
  <c r="K12" i="6"/>
  <c r="U11" i="6"/>
  <c r="Z12" i="6"/>
  <c r="O11" i="6"/>
  <c r="AZ12" i="6"/>
  <c r="K11" i="6"/>
  <c r="AH12" i="6"/>
  <c r="AW11" i="6"/>
  <c r="AA11" i="6"/>
  <c r="I11" i="6"/>
  <c r="BF12" i="6"/>
  <c r="AF12" i="6"/>
  <c r="BA12" i="6"/>
  <c r="AD12" i="6"/>
  <c r="AP12" i="6"/>
  <c r="AZ11" i="6"/>
  <c r="W12" i="6"/>
  <c r="BE11" i="6"/>
  <c r="AI11" i="6"/>
  <c r="BC12" i="6"/>
  <c r="AA12" i="6"/>
  <c r="AL11" i="6"/>
  <c r="AS11" i="6"/>
  <c r="AI12" i="6"/>
  <c r="AW12" i="6"/>
  <c r="J11" i="6"/>
  <c r="BC11" i="6"/>
  <c r="Z68" i="1"/>
  <c r="AA68" i="1" s="1"/>
  <c r="AB68" i="1" s="1"/>
  <c r="Z48" i="1"/>
  <c r="AA48" i="1" s="1"/>
  <c r="AB91" i="1" s="1"/>
  <c r="Z78" i="1"/>
  <c r="AA121" i="1" s="1"/>
  <c r="Z126" i="1"/>
  <c r="Z130" i="1"/>
  <c r="Z127" i="1"/>
  <c r="Z131" i="1"/>
  <c r="Z129" i="1"/>
  <c r="Z84" i="1"/>
  <c r="Z88" i="1"/>
  <c r="AA131" i="1" s="1"/>
  <c r="Z83" i="1"/>
  <c r="Z87" i="1"/>
  <c r="AA130" i="1" s="1"/>
  <c r="Z86" i="1"/>
  <c r="AA129" i="1" s="1"/>
  <c r="AA95" i="1"/>
  <c r="Z62" i="1"/>
  <c r="Z105" i="1"/>
  <c r="Z119" i="1"/>
  <c r="Z76" i="1"/>
  <c r="Z79" i="1"/>
  <c r="AA79" i="1" s="1"/>
  <c r="Z82" i="1"/>
  <c r="AA82" i="1" s="1"/>
  <c r="Z125" i="1"/>
  <c r="AA75" i="1"/>
  <c r="AB75" i="1" s="1"/>
  <c r="AC118" i="1" s="1"/>
  <c r="AA118" i="1"/>
  <c r="Z63" i="1"/>
  <c r="AA63" i="1" s="1"/>
  <c r="AB106" i="1" s="1"/>
  <c r="Z106" i="1"/>
  <c r="Z71" i="1"/>
  <c r="AA71" i="1" s="1"/>
  <c r="AB114" i="1" s="1"/>
  <c r="Z114" i="1"/>
  <c r="Z110" i="1"/>
  <c r="Z67" i="1"/>
  <c r="AB52" i="1"/>
  <c r="E47" i="6"/>
  <c r="E73" i="6"/>
  <c r="E49" i="6"/>
  <c r="E38" i="6"/>
  <c r="AB63" i="1"/>
  <c r="AB125" i="1"/>
  <c r="AA125" i="1"/>
  <c r="AA86" i="1"/>
  <c r="AA87" i="1"/>
  <c r="AB87" i="1" s="1"/>
  <c r="AC87" i="1" s="1"/>
  <c r="AD130" i="1" s="1"/>
  <c r="AA88" i="1"/>
  <c r="AB131" i="1" s="1"/>
  <c r="AA115" i="1"/>
  <c r="AA72" i="1"/>
  <c r="Z98" i="1"/>
  <c r="Z93" i="1"/>
  <c r="Z50" i="1"/>
  <c r="AA93" i="1" s="1"/>
  <c r="AA78" i="1"/>
  <c r="AB78" i="1" s="1"/>
  <c r="AA97" i="1"/>
  <c r="E62" i="6"/>
  <c r="E36" i="6"/>
  <c r="AA98" i="1"/>
  <c r="AA55" i="1"/>
  <c r="I16" i="7"/>
  <c r="I109" i="7"/>
  <c r="I55" i="7"/>
  <c r="I59" i="7"/>
  <c r="I63" i="7"/>
  <c r="I12" i="7"/>
  <c r="I20" i="7"/>
  <c r="AR20" i="7" s="1"/>
  <c r="I106" i="7"/>
  <c r="I98" i="7"/>
  <c r="I23" i="7"/>
  <c r="I102" i="7"/>
  <c r="I66" i="7"/>
  <c r="I103" i="7"/>
  <c r="I107" i="7"/>
  <c r="I17" i="7"/>
  <c r="BP17" i="7" s="1"/>
  <c r="I116" i="7"/>
  <c r="I73" i="7"/>
  <c r="I21" i="7"/>
  <c r="I71" i="7"/>
  <c r="I30" i="7"/>
  <c r="I60" i="7"/>
  <c r="I114" i="7"/>
  <c r="I64" i="7"/>
  <c r="I28" i="7"/>
  <c r="I11" i="7"/>
  <c r="I97" i="7"/>
  <c r="I54" i="7"/>
  <c r="Z117" i="1"/>
  <c r="I119" i="7"/>
  <c r="I32" i="7"/>
  <c r="I93" i="7"/>
  <c r="I117" i="7"/>
  <c r="I74" i="7"/>
  <c r="I76" i="7"/>
  <c r="I7" i="7"/>
  <c r="I31" i="7"/>
  <c r="I34" i="7"/>
  <c r="I77" i="7"/>
  <c r="I33" i="7"/>
  <c r="BG33" i="7" s="1"/>
  <c r="I120" i="7"/>
  <c r="I75" i="7"/>
  <c r="I118" i="7"/>
  <c r="I50" i="7"/>
  <c r="I113" i="7"/>
  <c r="I57" i="7"/>
  <c r="I61" i="7"/>
  <c r="I100" i="7"/>
  <c r="I27" i="7"/>
  <c r="I104" i="7"/>
  <c r="I14" i="7"/>
  <c r="I70" i="7"/>
  <c r="I18" i="7"/>
  <c r="I67" i="7"/>
  <c r="I24" i="7"/>
  <c r="I110" i="7"/>
  <c r="I39" i="7"/>
  <c r="BM39" i="7" s="1"/>
  <c r="I125" i="7"/>
  <c r="I82" i="7"/>
  <c r="I99" i="7"/>
  <c r="I13" i="7"/>
  <c r="BK13" i="7" s="1"/>
  <c r="I56" i="7"/>
  <c r="I111" i="7"/>
  <c r="I121" i="7"/>
  <c r="I49" i="7"/>
  <c r="I78" i="7"/>
  <c r="I92" i="7"/>
  <c r="I6" i="7"/>
  <c r="I68" i="7"/>
  <c r="I25" i="7"/>
  <c r="I35" i="7"/>
  <c r="I95" i="7"/>
  <c r="I19" i="7"/>
  <c r="AK19" i="7" s="1"/>
  <c r="I26" i="7"/>
  <c r="I105" i="7"/>
  <c r="I69" i="7"/>
  <c r="I9" i="7"/>
  <c r="BP9" i="7" s="1"/>
  <c r="I112" i="7"/>
  <c r="I52" i="7"/>
  <c r="I62" i="7"/>
  <c r="AB82" i="1"/>
  <c r="AC82" i="1" s="1"/>
  <c r="AD82" i="1" s="1"/>
  <c r="AA50" i="1"/>
  <c r="AB50" i="1" s="1"/>
  <c r="AC50" i="1" s="1"/>
  <c r="AD50" i="1" s="1"/>
  <c r="AE50" i="1" s="1"/>
  <c r="AC97" i="1"/>
  <c r="E59" i="8"/>
  <c r="E48" i="8"/>
  <c r="E44" i="8"/>
  <c r="E45" i="8"/>
  <c r="E33" i="6"/>
  <c r="E44" i="6"/>
  <c r="E74" i="6"/>
  <c r="E40" i="6"/>
  <c r="E31" i="8"/>
  <c r="E49" i="8"/>
  <c r="E34" i="8"/>
  <c r="E63" i="8"/>
  <c r="E38" i="8"/>
  <c r="E43" i="8"/>
  <c r="E30" i="8"/>
  <c r="E43" i="6"/>
  <c r="E56" i="6"/>
  <c r="E72" i="8"/>
  <c r="E42" i="8"/>
  <c r="E73" i="8"/>
  <c r="E35" i="6"/>
  <c r="E31" i="6"/>
  <c r="E72" i="6"/>
  <c r="E65" i="6"/>
  <c r="E34" i="6"/>
  <c r="Z92" i="1"/>
  <c r="Z49" i="1"/>
  <c r="AA92" i="1" s="1"/>
  <c r="Z53" i="1"/>
  <c r="Z96" i="1"/>
  <c r="Z100" i="1"/>
  <c r="Z57" i="1"/>
  <c r="AA57" i="1" s="1"/>
  <c r="Z104" i="1"/>
  <c r="Z61" i="1"/>
  <c r="Z108" i="1"/>
  <c r="Z65" i="1"/>
  <c r="AA108" i="1"/>
  <c r="Z69" i="1"/>
  <c r="AA112" i="1" s="1"/>
  <c r="Z112" i="1"/>
  <c r="Z73" i="1"/>
  <c r="AA73" i="1" s="1"/>
  <c r="AA116" i="1"/>
  <c r="Z116" i="1"/>
  <c r="Z85" i="1"/>
  <c r="Z128" i="1"/>
  <c r="Z77" i="1"/>
  <c r="AA120" i="1" s="1"/>
  <c r="Z120" i="1"/>
  <c r="Z124" i="1"/>
  <c r="Z81" i="1"/>
  <c r="AA124" i="1" s="1"/>
  <c r="AA60" i="1"/>
  <c r="AB103" i="1" s="1"/>
  <c r="AB111" i="1"/>
  <c r="AA59" i="1"/>
  <c r="AB59" i="1" s="1"/>
  <c r="AC102" i="1" s="1"/>
  <c r="AA102" i="1"/>
  <c r="AB94" i="1"/>
  <c r="AB51" i="1"/>
  <c r="AC51" i="1" s="1"/>
  <c r="AA111" i="1"/>
  <c r="AB48" i="1"/>
  <c r="AC48" i="1" s="1"/>
  <c r="AB102" i="1"/>
  <c r="AA81" i="1"/>
  <c r="AB81" i="1" s="1"/>
  <c r="AC81" i="1" s="1"/>
  <c r="AD124" i="1" s="1"/>
  <c r="AA65" i="1"/>
  <c r="AB108" i="1" s="1"/>
  <c r="AB65" i="1"/>
  <c r="AC108" i="1" s="1"/>
  <c r="AA100" i="1"/>
  <c r="AA128" i="1"/>
  <c r="AA85" i="1"/>
  <c r="AB128" i="1" s="1"/>
  <c r="AB124" i="1"/>
  <c r="AD81" i="1"/>
  <c r="AE81" i="1" s="1"/>
  <c r="AA49" i="1"/>
  <c r="AB92" i="1" s="1"/>
  <c r="AB72" i="1"/>
  <c r="AC115" i="1" s="1"/>
  <c r="AB115" i="1"/>
  <c r="AD87" i="1"/>
  <c r="AE87" i="1" s="1"/>
  <c r="BE17" i="7"/>
  <c r="AQ20" i="7"/>
  <c r="BM20" i="7"/>
  <c r="AK20" i="7"/>
  <c r="AA80" i="1"/>
  <c r="AB123" i="1" s="1"/>
  <c r="AA122" i="1"/>
  <c r="E61" i="8"/>
  <c r="AQ9" i="7"/>
  <c r="AU9" i="7"/>
  <c r="BM27" i="7"/>
  <c r="BR6" i="7"/>
  <c r="AA127" i="1"/>
  <c r="AA84" i="1"/>
  <c r="AB127" i="1" s="1"/>
  <c r="BT13" i="7"/>
  <c r="AI13" i="7"/>
  <c r="BJ13" i="7"/>
  <c r="AF33" i="7"/>
  <c r="AY33" i="7"/>
  <c r="AS33" i="7"/>
  <c r="AL33" i="7"/>
  <c r="Z33" i="7"/>
  <c r="AB74" i="1"/>
  <c r="AC74" i="1" s="1"/>
  <c r="AC72" i="1"/>
  <c r="AD115" i="1" s="1"/>
  <c r="H24" i="6"/>
  <c r="AC111" i="1" l="1"/>
  <c r="AC68" i="1"/>
  <c r="AE125" i="1"/>
  <c r="AE82" i="1"/>
  <c r="AF125" i="1" s="1"/>
  <c r="AB122" i="1"/>
  <c r="AB79" i="1"/>
  <c r="AD54" i="1"/>
  <c r="AD97" i="1"/>
  <c r="AR13" i="7"/>
  <c r="BO13" i="7"/>
  <c r="BE9" i="7"/>
  <c r="BR9" i="7"/>
  <c r="AU19" i="7"/>
  <c r="AC124" i="1"/>
  <c r="AA113" i="1"/>
  <c r="AA58" i="1"/>
  <c r="E67" i="6"/>
  <c r="H19" i="6"/>
  <c r="H45" i="6"/>
  <c r="H46" i="6"/>
  <c r="H22" i="6"/>
  <c r="H49" i="6"/>
  <c r="AB80" i="1"/>
  <c r="AB9" i="7"/>
  <c r="AB85" i="1"/>
  <c r="AC85" i="1" s="1"/>
  <c r="AC93" i="1"/>
  <c r="E32" i="6"/>
  <c r="AE130" i="1"/>
  <c r="AB84" i="1"/>
  <c r="BQ33" i="7"/>
  <c r="AV13" i="7"/>
  <c r="AE13" i="7"/>
  <c r="AS9" i="7"/>
  <c r="AP9" i="7"/>
  <c r="AA19" i="7"/>
  <c r="AN39" i="7"/>
  <c r="AE93" i="1"/>
  <c r="AD93" i="1"/>
  <c r="AC94" i="1"/>
  <c r="E32" i="8"/>
  <c r="AB130" i="1"/>
  <c r="AC75" i="1"/>
  <c r="E63" i="6"/>
  <c r="AA117" i="1"/>
  <c r="AX13" i="7"/>
  <c r="BM9" i="7"/>
  <c r="AE124" i="1"/>
  <c r="AA69" i="1"/>
  <c r="AB93" i="1"/>
  <c r="AC125" i="1"/>
  <c r="AA114" i="1"/>
  <c r="AB118" i="1"/>
  <c r="E41" i="8"/>
  <c r="AB100" i="1"/>
  <c r="AB57" i="1"/>
  <c r="AD117" i="1"/>
  <c r="AD74" i="1"/>
  <c r="AF87" i="1"/>
  <c r="AF130" i="1"/>
  <c r="AC78" i="1"/>
  <c r="AC121" i="1"/>
  <c r="AH24" i="7"/>
  <c r="J24" i="7"/>
  <c r="J67" i="7" s="1"/>
  <c r="J110" i="7" s="1"/>
  <c r="K24" i="7"/>
  <c r="BF32" i="7"/>
  <c r="J32" i="7"/>
  <c r="J75" i="7" s="1"/>
  <c r="J118" i="7" s="1"/>
  <c r="K32" i="7"/>
  <c r="BU21" i="7"/>
  <c r="K21" i="7"/>
  <c r="J21" i="7"/>
  <c r="J64" i="7" s="1"/>
  <c r="J107" i="7" s="1"/>
  <c r="BT12" i="7"/>
  <c r="J12" i="7"/>
  <c r="J55" i="7" s="1"/>
  <c r="J98" i="7" s="1"/>
  <c r="K12" i="7"/>
  <c r="AA76" i="1"/>
  <c r="AA119" i="1"/>
  <c r="AC59" i="1"/>
  <c r="AB88" i="1"/>
  <c r="J26" i="7"/>
  <c r="J69" i="7" s="1"/>
  <c r="J112" i="7" s="1"/>
  <c r="K26" i="7"/>
  <c r="AA67" i="1"/>
  <c r="AA110" i="1"/>
  <c r="AM35" i="7"/>
  <c r="K35" i="7"/>
  <c r="J35" i="7"/>
  <c r="J78" i="7" s="1"/>
  <c r="J121" i="7" s="1"/>
  <c r="BD14" i="7"/>
  <c r="J14" i="7"/>
  <c r="J57" i="7" s="1"/>
  <c r="J100" i="7" s="1"/>
  <c r="K14" i="7"/>
  <c r="H20" i="6"/>
  <c r="AB49" i="1"/>
  <c r="AC117" i="1"/>
  <c r="AC91" i="1"/>
  <c r="AA66" i="1"/>
  <c r="AA109" i="1"/>
  <c r="AG23" i="7"/>
  <c r="K23" i="7"/>
  <c r="J23" i="7"/>
  <c r="J66" i="7" s="1"/>
  <c r="J109" i="7" s="1"/>
  <c r="E42" i="6"/>
  <c r="AC25" i="7"/>
  <c r="K25" i="7"/>
  <c r="J25" i="7"/>
  <c r="J68" i="7" s="1"/>
  <c r="J111" i="7" s="1"/>
  <c r="AT34" i="7"/>
  <c r="J34" i="7"/>
  <c r="J77" i="7" s="1"/>
  <c r="J120" i="7" s="1"/>
  <c r="K34" i="7"/>
  <c r="AB11" i="7"/>
  <c r="K11" i="7"/>
  <c r="J11" i="7"/>
  <c r="J54" i="7" s="1"/>
  <c r="J97" i="7" s="1"/>
  <c r="J16" i="7"/>
  <c r="J59" i="7" s="1"/>
  <c r="J102" i="7" s="1"/>
  <c r="K16" i="7"/>
  <c r="AB121" i="1"/>
  <c r="AB60" i="1"/>
  <c r="AX9" i="7"/>
  <c r="K9" i="7"/>
  <c r="J9" i="7"/>
  <c r="J52" i="7" s="1"/>
  <c r="J95" i="7" s="1"/>
  <c r="BM19" i="7"/>
  <c r="K19" i="7"/>
  <c r="J19" i="7"/>
  <c r="J62" i="7" s="1"/>
  <c r="J105" i="7" s="1"/>
  <c r="BU13" i="7"/>
  <c r="K13" i="7"/>
  <c r="J13" i="7"/>
  <c r="J56" i="7" s="1"/>
  <c r="J99" i="7" s="1"/>
  <c r="AE39" i="7"/>
  <c r="K39" i="7"/>
  <c r="J39" i="7"/>
  <c r="J82" i="7" s="1"/>
  <c r="J125" i="7" s="1"/>
  <c r="AB18" i="7"/>
  <c r="J18" i="7"/>
  <c r="J61" i="7" s="1"/>
  <c r="J104" i="7" s="1"/>
  <c r="K18" i="7"/>
  <c r="K27" i="7"/>
  <c r="J27" i="7"/>
  <c r="J70" i="7" s="1"/>
  <c r="J113" i="7" s="1"/>
  <c r="AS31" i="7"/>
  <c r="K31" i="7"/>
  <c r="J31" i="7"/>
  <c r="J74" i="7" s="1"/>
  <c r="J117" i="7" s="1"/>
  <c r="AE28" i="7"/>
  <c r="J28" i="7"/>
  <c r="J71" i="7" s="1"/>
  <c r="J114" i="7" s="1"/>
  <c r="K28" i="7"/>
  <c r="AW30" i="7"/>
  <c r="J30" i="7"/>
  <c r="J73" i="7" s="1"/>
  <c r="J116" i="7" s="1"/>
  <c r="K30" i="7"/>
  <c r="AD72" i="1"/>
  <c r="BB13" i="7"/>
  <c r="AS13" i="7"/>
  <c r="BE13" i="7"/>
  <c r="AY23" i="7"/>
  <c r="AG9" i="7"/>
  <c r="BH9" i="7"/>
  <c r="AE9" i="7"/>
  <c r="AP19" i="7"/>
  <c r="AW39" i="7"/>
  <c r="AC65" i="1"/>
  <c r="AC128" i="1"/>
  <c r="AA77" i="1"/>
  <c r="AC130" i="1"/>
  <c r="E71" i="6"/>
  <c r="BT6" i="7"/>
  <c r="J6" i="7"/>
  <c r="J49" i="7" s="1"/>
  <c r="J92" i="7" s="1"/>
  <c r="K6" i="7"/>
  <c r="K33" i="7"/>
  <c r="J33" i="7"/>
  <c r="J76" i="7" s="1"/>
  <c r="J119" i="7" s="1"/>
  <c r="K7" i="7"/>
  <c r="J7" i="7"/>
  <c r="J50" i="7" s="1"/>
  <c r="J93" i="7" s="1"/>
  <c r="BI17" i="7"/>
  <c r="K17" i="7"/>
  <c r="J17" i="7"/>
  <c r="J60" i="7" s="1"/>
  <c r="J103" i="7" s="1"/>
  <c r="J20" i="7"/>
  <c r="J63" i="7" s="1"/>
  <c r="J106" i="7" s="1"/>
  <c r="K20" i="7"/>
  <c r="AA91" i="1"/>
  <c r="AA106" i="1"/>
  <c r="AA62" i="1"/>
  <c r="AA105" i="1"/>
  <c r="CD16" i="1"/>
  <c r="CD30" i="1"/>
  <c r="CC27" i="1"/>
  <c r="CD37" i="1"/>
  <c r="CE16" i="1"/>
  <c r="CD18" i="1"/>
  <c r="CE20" i="1"/>
  <c r="CD28" i="1"/>
  <c r="CC34" i="1"/>
  <c r="CC39" i="1"/>
  <c r="CD24" i="1"/>
  <c r="CC33" i="1"/>
  <c r="CC30" i="1"/>
  <c r="CE11" i="1"/>
  <c r="CE5" i="1"/>
  <c r="CE6" i="1"/>
  <c r="CD20" i="1"/>
  <c r="CE22" i="1"/>
  <c r="CE24" i="1"/>
  <c r="CD15" i="1"/>
  <c r="CD22" i="1"/>
  <c r="CC29" i="1"/>
  <c r="CE7" i="1"/>
  <c r="CC31" i="1"/>
  <c r="CC35" i="1"/>
  <c r="CD5" i="1"/>
  <c r="CD31" i="1"/>
  <c r="CE8" i="1"/>
  <c r="CD27" i="1"/>
  <c r="CE10" i="1"/>
  <c r="CE12" i="1"/>
  <c r="CE18" i="1"/>
  <c r="CD34" i="1"/>
  <c r="CD25" i="1"/>
  <c r="CE19" i="1"/>
  <c r="CD19" i="1"/>
  <c r="CC26" i="1"/>
  <c r="CE9" i="1"/>
  <c r="CE13" i="1"/>
  <c r="CD17" i="1"/>
  <c r="CE14" i="1"/>
  <c r="CC36" i="1"/>
  <c r="CC28" i="1"/>
  <c r="CD29" i="1"/>
  <c r="CC6" i="1"/>
  <c r="CC11" i="1"/>
  <c r="CD42" i="1"/>
  <c r="CE17" i="1"/>
  <c r="CD23" i="1"/>
  <c r="CC5" i="1"/>
  <c r="CE25" i="1"/>
  <c r="CD38" i="1"/>
  <c r="CC13" i="1"/>
  <c r="CC42" i="1"/>
  <c r="CD14" i="1"/>
  <c r="CE23" i="1"/>
  <c r="CC32" i="1"/>
  <c r="CD21" i="1"/>
  <c r="CD33" i="1"/>
  <c r="CD26" i="1"/>
  <c r="CE15" i="1"/>
  <c r="CD32" i="1"/>
  <c r="CE21" i="1"/>
  <c r="CD36" i="1"/>
  <c r="CE38" i="1"/>
  <c r="CC38" i="1"/>
  <c r="CC9" i="1"/>
  <c r="CE42" i="1"/>
  <c r="CC7" i="1"/>
  <c r="CC10" i="1"/>
  <c r="CD6" i="1"/>
  <c r="CD7" i="1"/>
  <c r="CD8" i="1"/>
  <c r="CD9" i="1"/>
  <c r="CD10" i="1"/>
  <c r="CD11" i="1"/>
  <c r="CD12" i="1"/>
  <c r="CD13" i="1"/>
  <c r="CE39" i="1"/>
  <c r="CD39" i="1"/>
  <c r="CC43" i="1"/>
  <c r="CC12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D35" i="1"/>
  <c r="CE35" i="1"/>
  <c r="CE43" i="1"/>
  <c r="CE26" i="1"/>
  <c r="CE27" i="1"/>
  <c r="CE28" i="1"/>
  <c r="CC8" i="1"/>
  <c r="CD43" i="1"/>
  <c r="CE30" i="1"/>
  <c r="CE32" i="1"/>
  <c r="CE36" i="1"/>
  <c r="CD40" i="1"/>
  <c r="CC44" i="1"/>
  <c r="CC45" i="1"/>
  <c r="CE34" i="1"/>
  <c r="CC40" i="1"/>
  <c r="CE41" i="1"/>
  <c r="CE29" i="1"/>
  <c r="CE31" i="1"/>
  <c r="CE33" i="1"/>
  <c r="CE37" i="1"/>
  <c r="CC37" i="1"/>
  <c r="CE44" i="1"/>
  <c r="CD41" i="1"/>
  <c r="CE45" i="1"/>
  <c r="CE40" i="1"/>
  <c r="CD44" i="1"/>
  <c r="CC41" i="1"/>
  <c r="CD45" i="1"/>
  <c r="CF28" i="1"/>
  <c r="CF34" i="1"/>
  <c r="CF41" i="1"/>
  <c r="CF10" i="1"/>
  <c r="CF45" i="1"/>
  <c r="CF42" i="1"/>
  <c r="CF16" i="1"/>
  <c r="CF20" i="1"/>
  <c r="CF24" i="1"/>
  <c r="CF35" i="1"/>
  <c r="CF26" i="1"/>
  <c r="CF31" i="1"/>
  <c r="CF32" i="1"/>
  <c r="CF7" i="1"/>
  <c r="CF38" i="1"/>
  <c r="CF40" i="1"/>
  <c r="CF6" i="1"/>
  <c r="CF17" i="1"/>
  <c r="CF21" i="1"/>
  <c r="CF25" i="1"/>
  <c r="CF33" i="1"/>
  <c r="CF27" i="1"/>
  <c r="CF37" i="1"/>
  <c r="CF11" i="1"/>
  <c r="CF9" i="1"/>
  <c r="CF8" i="1"/>
  <c r="CF14" i="1"/>
  <c r="CF18" i="1"/>
  <c r="CF22" i="1"/>
  <c r="CF39" i="1"/>
  <c r="CF29" i="1"/>
  <c r="CF36" i="1"/>
  <c r="CF44" i="1"/>
  <c r="CF5" i="1"/>
  <c r="CF13" i="1"/>
  <c r="CF12" i="1"/>
  <c r="CF15" i="1"/>
  <c r="CF19" i="1"/>
  <c r="CF23" i="1"/>
  <c r="CF43" i="1"/>
  <c r="CF30" i="1"/>
  <c r="CG31" i="1"/>
  <c r="CG35" i="1"/>
  <c r="CG42" i="1"/>
  <c r="CG34" i="1"/>
  <c r="CG7" i="1"/>
  <c r="CG9" i="1"/>
  <c r="CG17" i="1"/>
  <c r="CG21" i="1"/>
  <c r="CG25" i="1"/>
  <c r="CG36" i="1"/>
  <c r="CG45" i="1"/>
  <c r="CG27" i="1"/>
  <c r="CG29" i="1"/>
  <c r="CG8" i="1"/>
  <c r="CG10" i="1"/>
  <c r="CG12" i="1"/>
  <c r="CG14" i="1"/>
  <c r="CG18" i="1"/>
  <c r="CG22" i="1"/>
  <c r="CG11" i="1"/>
  <c r="CG41" i="1"/>
  <c r="CG28" i="1"/>
  <c r="CG32" i="1"/>
  <c r="CG26" i="1"/>
  <c r="CG33" i="1"/>
  <c r="CG13" i="1"/>
  <c r="CG15" i="1"/>
  <c r="CG19" i="1"/>
  <c r="CG23" i="1"/>
  <c r="CG43" i="1"/>
  <c r="CG37" i="1"/>
  <c r="CG39" i="1"/>
  <c r="CG38" i="1"/>
  <c r="CG5" i="1"/>
  <c r="CG30" i="1"/>
  <c r="CG6" i="1"/>
  <c r="CG16" i="1"/>
  <c r="CG20" i="1"/>
  <c r="CG24" i="1"/>
  <c r="CG40" i="1"/>
  <c r="CG44" i="1"/>
  <c r="CH17" i="1"/>
  <c r="CH33" i="1"/>
  <c r="CH18" i="1"/>
  <c r="CH15" i="1"/>
  <c r="CH30" i="1"/>
  <c r="CH20" i="1"/>
  <c r="CH42" i="1"/>
  <c r="CH9" i="1"/>
  <c r="CH13" i="1"/>
  <c r="CH41" i="1"/>
  <c r="CH40" i="1"/>
  <c r="CH21" i="1"/>
  <c r="CH25" i="1"/>
  <c r="CH22" i="1"/>
  <c r="CH32" i="1"/>
  <c r="CH34" i="1"/>
  <c r="CH24" i="1"/>
  <c r="CH6" i="1"/>
  <c r="CH10" i="1"/>
  <c r="CH43" i="1"/>
  <c r="CH44" i="1"/>
  <c r="CH14" i="1"/>
  <c r="CH36" i="1"/>
  <c r="CH31" i="1"/>
  <c r="CH28" i="1"/>
  <c r="CH23" i="1"/>
  <c r="CH27" i="1"/>
  <c r="CH7" i="1"/>
  <c r="CH11" i="1"/>
  <c r="CH35" i="1"/>
  <c r="CH45" i="1"/>
  <c r="CH5" i="1"/>
  <c r="CH19" i="1"/>
  <c r="CH26" i="1"/>
  <c r="CH29" i="1"/>
  <c r="CH16" i="1"/>
  <c r="CH38" i="1"/>
  <c r="CH8" i="1"/>
  <c r="CH12" i="1"/>
  <c r="CH39" i="1"/>
  <c r="CH37" i="1"/>
  <c r="CI9" i="1"/>
  <c r="CI21" i="1"/>
  <c r="CI15" i="1"/>
  <c r="CI16" i="1"/>
  <c r="CI42" i="1"/>
  <c r="CI25" i="1"/>
  <c r="CI43" i="1"/>
  <c r="CI28" i="1"/>
  <c r="CI37" i="1"/>
  <c r="CI40" i="1"/>
  <c r="CI36" i="1"/>
  <c r="CI6" i="1"/>
  <c r="CI10" i="1"/>
  <c r="CI24" i="1"/>
  <c r="CI20" i="1"/>
  <c r="CI7" i="1"/>
  <c r="CI18" i="1"/>
  <c r="CI39" i="1"/>
  <c r="CI41" i="1"/>
  <c r="CI44" i="1"/>
  <c r="CI29" i="1"/>
  <c r="CI5" i="1"/>
  <c r="CI23" i="1"/>
  <c r="CI19" i="1"/>
  <c r="CI12" i="1"/>
  <c r="CI14" i="1"/>
  <c r="CI22" i="1"/>
  <c r="CI26" i="1"/>
  <c r="CI30" i="1"/>
  <c r="CI45" i="1"/>
  <c r="CI31" i="1"/>
  <c r="CI13" i="1"/>
  <c r="CI8" i="1"/>
  <c r="CI11" i="1"/>
  <c r="CI38" i="1"/>
  <c r="CI17" i="1"/>
  <c r="CI35" i="1"/>
  <c r="CI27" i="1"/>
  <c r="CI32" i="1"/>
  <c r="CI34" i="1"/>
  <c r="CI33" i="1"/>
  <c r="CJ36" i="1"/>
  <c r="CJ5" i="1"/>
  <c r="CJ41" i="1"/>
  <c r="CJ10" i="1"/>
  <c r="CJ14" i="1"/>
  <c r="CJ18" i="1"/>
  <c r="CJ22" i="1"/>
  <c r="CJ13" i="1"/>
  <c r="CJ27" i="1"/>
  <c r="CJ29" i="1"/>
  <c r="CJ34" i="1"/>
  <c r="CJ44" i="1"/>
  <c r="CJ38" i="1"/>
  <c r="CJ45" i="1"/>
  <c r="CJ8" i="1"/>
  <c r="CJ15" i="1"/>
  <c r="CJ19" i="1"/>
  <c r="CJ23" i="1"/>
  <c r="CJ25" i="1"/>
  <c r="CJ31" i="1"/>
  <c r="CJ33" i="1"/>
  <c r="CJ37" i="1"/>
  <c r="CJ7" i="1"/>
  <c r="CJ6" i="1"/>
  <c r="CJ35" i="1"/>
  <c r="CJ16" i="1"/>
  <c r="CJ20" i="1"/>
  <c r="CJ24" i="1"/>
  <c r="CJ39" i="1"/>
  <c r="CJ26" i="1"/>
  <c r="CJ28" i="1"/>
  <c r="CJ40" i="1"/>
  <c r="CJ11" i="1"/>
  <c r="CJ42" i="1"/>
  <c r="CJ12" i="1"/>
  <c r="CJ17" i="1"/>
  <c r="CJ21" i="1"/>
  <c r="CJ9" i="1"/>
  <c r="CJ43" i="1"/>
  <c r="CJ30" i="1"/>
  <c r="CJ32" i="1"/>
  <c r="CK33" i="1"/>
  <c r="CK5" i="1"/>
  <c r="CK32" i="1"/>
  <c r="CK11" i="1"/>
  <c r="CK42" i="1"/>
  <c r="CK39" i="1"/>
  <c r="CK14" i="1"/>
  <c r="CK18" i="1"/>
  <c r="CK22" i="1"/>
  <c r="CK36" i="1"/>
  <c r="CK40" i="1"/>
  <c r="CK34" i="1"/>
  <c r="CK30" i="1"/>
  <c r="CK29" i="1"/>
  <c r="CK13" i="1"/>
  <c r="CK8" i="1"/>
  <c r="CK12" i="1"/>
  <c r="CK15" i="1"/>
  <c r="CK19" i="1"/>
  <c r="CK23" i="1"/>
  <c r="CK41" i="1"/>
  <c r="CK31" i="1"/>
  <c r="CK9" i="1"/>
  <c r="CK37" i="1"/>
  <c r="CK28" i="1"/>
  <c r="CK7" i="1"/>
  <c r="CK35" i="1"/>
  <c r="CK16" i="1"/>
  <c r="CK20" i="1"/>
  <c r="CK24" i="1"/>
  <c r="CK44" i="1"/>
  <c r="CK27" i="1"/>
  <c r="CK26" i="1"/>
  <c r="CK6" i="1"/>
  <c r="CK38" i="1"/>
  <c r="CK10" i="1"/>
  <c r="CK43" i="1"/>
  <c r="CK17" i="1"/>
  <c r="CK21" i="1"/>
  <c r="CK25" i="1"/>
  <c r="CK45" i="1"/>
  <c r="CL22" i="1"/>
  <c r="CL34" i="1"/>
  <c r="CL20" i="1"/>
  <c r="CL21" i="1"/>
  <c r="CL25" i="1"/>
  <c r="CL26" i="1"/>
  <c r="CL39" i="1"/>
  <c r="CL8" i="1"/>
  <c r="CL12" i="1"/>
  <c r="CL41" i="1"/>
  <c r="CL40" i="1"/>
  <c r="CL18" i="1"/>
  <c r="CL24" i="1"/>
  <c r="CL14" i="1"/>
  <c r="CL33" i="1"/>
  <c r="CL38" i="1"/>
  <c r="CL17" i="1"/>
  <c r="CL43" i="1"/>
  <c r="CL9" i="1"/>
  <c r="CL13" i="1"/>
  <c r="CL44" i="1"/>
  <c r="CL15" i="1"/>
  <c r="CL30" i="1"/>
  <c r="CL31" i="1"/>
  <c r="CL28" i="1"/>
  <c r="CL42" i="1"/>
  <c r="CL5" i="1"/>
  <c r="CL6" i="1"/>
  <c r="CL10" i="1"/>
  <c r="CL35" i="1"/>
  <c r="CL45" i="1"/>
  <c r="CL27" i="1"/>
  <c r="CL16" i="1"/>
  <c r="CL23" i="1"/>
  <c r="CL32" i="1"/>
  <c r="CL19" i="1"/>
  <c r="CL29" i="1"/>
  <c r="CL7" i="1"/>
  <c r="CL11" i="1"/>
  <c r="CL37" i="1"/>
  <c r="CL36" i="1"/>
  <c r="CM8" i="1"/>
  <c r="CM10" i="1"/>
  <c r="CM19" i="1"/>
  <c r="CM17" i="1"/>
  <c r="CM38" i="1"/>
  <c r="CM21" i="1"/>
  <c r="CM43" i="1"/>
  <c r="CM29" i="1"/>
  <c r="CM33" i="1"/>
  <c r="CM45" i="1"/>
  <c r="CM41" i="1"/>
  <c r="CM6" i="1"/>
  <c r="CM16" i="1"/>
  <c r="CM12" i="1"/>
  <c r="CM25" i="1"/>
  <c r="CM42" i="1"/>
  <c r="CM14" i="1"/>
  <c r="CM26" i="1"/>
  <c r="CM30" i="1"/>
  <c r="CM39" i="1"/>
  <c r="CM40" i="1"/>
  <c r="CM18" i="1"/>
  <c r="CM24" i="1"/>
  <c r="CM20" i="1"/>
  <c r="CM23" i="1"/>
  <c r="CM7" i="1"/>
  <c r="CM9" i="1"/>
  <c r="CM27" i="1"/>
  <c r="CM31" i="1"/>
  <c r="CM37" i="1"/>
  <c r="CM36" i="1"/>
  <c r="CM5" i="1"/>
  <c r="CM15" i="1"/>
  <c r="CM22" i="1"/>
  <c r="CM13" i="1"/>
  <c r="CM11" i="1"/>
  <c r="CM35" i="1"/>
  <c r="CM28" i="1"/>
  <c r="CM32" i="1"/>
  <c r="CM44" i="1"/>
  <c r="CM34" i="1"/>
  <c r="CN35" i="1"/>
  <c r="CN12" i="1"/>
  <c r="CN7" i="1"/>
  <c r="CN36" i="1"/>
  <c r="CN13" i="1"/>
  <c r="CN16" i="1"/>
  <c r="CN20" i="1"/>
  <c r="CN24" i="1"/>
  <c r="CN37" i="1"/>
  <c r="CN41" i="1"/>
  <c r="CN33" i="1"/>
  <c r="CN40" i="1"/>
  <c r="CN42" i="1"/>
  <c r="CN11" i="1"/>
  <c r="CN43" i="1"/>
  <c r="CN25" i="1"/>
  <c r="CN17" i="1"/>
  <c r="CN21" i="1"/>
  <c r="CN28" i="1"/>
  <c r="CN45" i="1"/>
  <c r="CN26" i="1"/>
  <c r="CN39" i="1"/>
  <c r="CN6" i="1"/>
  <c r="CN10" i="1"/>
  <c r="CN44" i="1"/>
  <c r="CN14" i="1"/>
  <c r="CN18" i="1"/>
  <c r="CN22" i="1"/>
  <c r="CN32" i="1"/>
  <c r="CN27" i="1"/>
  <c r="CN30" i="1"/>
  <c r="CN8" i="1"/>
  <c r="CN38" i="1"/>
  <c r="CN5" i="1"/>
  <c r="CN9" i="1"/>
  <c r="CN15" i="1"/>
  <c r="CN19" i="1"/>
  <c r="CN23" i="1"/>
  <c r="CN34" i="1"/>
  <c r="CN31" i="1"/>
  <c r="CN29" i="1"/>
  <c r="CO27" i="1"/>
  <c r="CO5" i="1"/>
  <c r="CO26" i="1"/>
  <c r="CO8" i="1"/>
  <c r="CO38" i="1"/>
  <c r="CO15" i="1"/>
  <c r="CO19" i="1"/>
  <c r="CO23" i="1"/>
  <c r="CO43" i="1"/>
  <c r="CO35" i="1"/>
  <c r="CO40" i="1"/>
  <c r="CO29" i="1"/>
  <c r="CO31" i="1"/>
  <c r="CO33" i="1"/>
  <c r="CO42" i="1"/>
  <c r="CO10" i="1"/>
  <c r="CO16" i="1"/>
  <c r="CO20" i="1"/>
  <c r="CO24" i="1"/>
  <c r="CO39" i="1"/>
  <c r="CO41" i="1"/>
  <c r="CO28" i="1"/>
  <c r="CO7" i="1"/>
  <c r="CO36" i="1"/>
  <c r="CO32" i="1"/>
  <c r="CO11" i="1"/>
  <c r="CO17" i="1"/>
  <c r="CO21" i="1"/>
  <c r="CO25" i="1"/>
  <c r="CO6" i="1"/>
  <c r="CO44" i="1"/>
  <c r="CO37" i="1"/>
  <c r="CO12" i="1"/>
  <c r="CO30" i="1"/>
  <c r="CO34" i="1"/>
  <c r="CO14" i="1"/>
  <c r="CO18" i="1"/>
  <c r="CO22" i="1"/>
  <c r="CO13" i="1"/>
  <c r="CO9" i="1"/>
  <c r="CO45" i="1"/>
  <c r="CP21" i="1"/>
  <c r="CP25" i="1"/>
  <c r="CP17" i="1"/>
  <c r="CP22" i="1"/>
  <c r="CP19" i="1"/>
  <c r="CP20" i="1"/>
  <c r="CP39" i="1"/>
  <c r="CP6" i="1"/>
  <c r="CP10" i="1"/>
  <c r="CP44" i="1"/>
  <c r="CP41" i="1"/>
  <c r="CP32" i="1"/>
  <c r="CP37" i="1"/>
  <c r="CP29" i="1"/>
  <c r="CP31" i="1"/>
  <c r="CP34" i="1"/>
  <c r="CP24" i="1"/>
  <c r="CP43" i="1"/>
  <c r="CP7" i="1"/>
  <c r="CP11" i="1"/>
  <c r="CP45" i="1"/>
  <c r="CP30" i="1"/>
  <c r="CP5" i="1"/>
  <c r="CP15" i="1"/>
  <c r="CP42" i="1"/>
  <c r="CP23" i="1"/>
  <c r="CP33" i="1"/>
  <c r="CP35" i="1"/>
  <c r="CP8" i="1"/>
  <c r="CP12" i="1"/>
  <c r="CP36" i="1"/>
  <c r="CP14" i="1"/>
  <c r="CP28" i="1"/>
  <c r="CP18" i="1"/>
  <c r="CP26" i="1"/>
  <c r="CP16" i="1"/>
  <c r="CP27" i="1"/>
  <c r="CP38" i="1"/>
  <c r="CP9" i="1"/>
  <c r="CP13" i="1"/>
  <c r="CP40" i="1"/>
  <c r="CQ8" i="1"/>
  <c r="CQ9" i="1"/>
  <c r="CQ6" i="1"/>
  <c r="CQ42" i="1"/>
  <c r="CQ24" i="1"/>
  <c r="CQ20" i="1"/>
  <c r="CQ26" i="1"/>
  <c r="CQ30" i="1"/>
  <c r="CQ43" i="1"/>
  <c r="CQ36" i="1"/>
  <c r="CQ45" i="1"/>
  <c r="CQ25" i="1"/>
  <c r="CQ11" i="1"/>
  <c r="CQ18" i="1"/>
  <c r="CQ19" i="1"/>
  <c r="CQ15" i="1"/>
  <c r="CQ21" i="1"/>
  <c r="CQ27" i="1"/>
  <c r="CQ31" i="1"/>
  <c r="CQ33" i="1"/>
  <c r="CQ41" i="1"/>
  <c r="CQ13" i="1"/>
  <c r="CQ12" i="1"/>
  <c r="CQ22" i="1"/>
  <c r="CQ17" i="1"/>
  <c r="CQ23" i="1"/>
  <c r="CQ10" i="1"/>
  <c r="CQ28" i="1"/>
  <c r="CQ32" i="1"/>
  <c r="CQ34" i="1"/>
  <c r="CQ37" i="1"/>
  <c r="CQ7" i="1"/>
  <c r="CQ5" i="1"/>
  <c r="CQ38" i="1"/>
  <c r="CQ14" i="1"/>
  <c r="CQ16" i="1"/>
  <c r="CQ39" i="1"/>
  <c r="CQ29" i="1"/>
  <c r="CQ35" i="1"/>
  <c r="CQ40" i="1"/>
  <c r="CQ44" i="1"/>
  <c r="CR10" i="1"/>
  <c r="CR6" i="1"/>
  <c r="CR13" i="1"/>
  <c r="CR16" i="1"/>
  <c r="CR20" i="1"/>
  <c r="CR24" i="1"/>
  <c r="CR7" i="1"/>
  <c r="CR41" i="1"/>
  <c r="CR34" i="1"/>
  <c r="CR31" i="1"/>
  <c r="CR36" i="1"/>
  <c r="CR42" i="1"/>
  <c r="CR35" i="1"/>
  <c r="CR11" i="1"/>
  <c r="CR17" i="1"/>
  <c r="CR21" i="1"/>
  <c r="CR8" i="1"/>
  <c r="CR12" i="1"/>
  <c r="CR37" i="1"/>
  <c r="CR44" i="1"/>
  <c r="CR40" i="1"/>
  <c r="CR5" i="1"/>
  <c r="CR38" i="1"/>
  <c r="CR14" i="1"/>
  <c r="CR18" i="1"/>
  <c r="CR22" i="1"/>
  <c r="CR25" i="1"/>
  <c r="CR29" i="1"/>
  <c r="CR28" i="1"/>
  <c r="CR45" i="1"/>
  <c r="CR26" i="1"/>
  <c r="CR39" i="1"/>
  <c r="CR9" i="1"/>
  <c r="CR15" i="1"/>
  <c r="CR19" i="1"/>
  <c r="CR23" i="1"/>
  <c r="CR43" i="1"/>
  <c r="CR33" i="1"/>
  <c r="CR32" i="1"/>
  <c r="CR27" i="1"/>
  <c r="CR30" i="1"/>
  <c r="CS31" i="1"/>
  <c r="CS36" i="1"/>
  <c r="CS26" i="1"/>
  <c r="CS30" i="1"/>
  <c r="CS13" i="1"/>
  <c r="CS8" i="1"/>
  <c r="CS17" i="1"/>
  <c r="CS21" i="1"/>
  <c r="CS25" i="1"/>
  <c r="CS44" i="1"/>
  <c r="CS41" i="1"/>
  <c r="CS5" i="1"/>
  <c r="CS27" i="1"/>
  <c r="CS9" i="1"/>
  <c r="CS28" i="1"/>
  <c r="CS35" i="1"/>
  <c r="CS14" i="1"/>
  <c r="CS18" i="1"/>
  <c r="CS22" i="1"/>
  <c r="CS7" i="1"/>
  <c r="CS45" i="1"/>
  <c r="CS34" i="1"/>
  <c r="CS32" i="1"/>
  <c r="CS42" i="1"/>
  <c r="CS6" i="1"/>
  <c r="CS39" i="1"/>
  <c r="CS15" i="1"/>
  <c r="CS19" i="1"/>
  <c r="CS23" i="1"/>
  <c r="CS10" i="1"/>
  <c r="CS37" i="1"/>
  <c r="CS33" i="1"/>
  <c r="CS38" i="1"/>
  <c r="CS29" i="1"/>
  <c r="CS11" i="1"/>
  <c r="CS43" i="1"/>
  <c r="CS16" i="1"/>
  <c r="CS20" i="1"/>
  <c r="CS24" i="1"/>
  <c r="CS12" i="1"/>
  <c r="CS40" i="1"/>
  <c r="CT20" i="1"/>
  <c r="CT18" i="1"/>
  <c r="CT31" i="1"/>
  <c r="CT21" i="1"/>
  <c r="CT26" i="1"/>
  <c r="CT19" i="1"/>
  <c r="CT38" i="1"/>
  <c r="CT8" i="1"/>
  <c r="CT12" i="1"/>
  <c r="CT43" i="1"/>
  <c r="CT45" i="1"/>
  <c r="CT16" i="1"/>
  <c r="CT37" i="1"/>
  <c r="CT27" i="1"/>
  <c r="CT25" i="1"/>
  <c r="CT32" i="1"/>
  <c r="CT17" i="1"/>
  <c r="CT23" i="1"/>
  <c r="CT9" i="1"/>
  <c r="CT13" i="1"/>
  <c r="CT40" i="1"/>
  <c r="CT34" i="1"/>
  <c r="CT24" i="1"/>
  <c r="CT15" i="1"/>
  <c r="CT33" i="1"/>
  <c r="CT36" i="1"/>
  <c r="CT28" i="1"/>
  <c r="CT6" i="1"/>
  <c r="CT10" i="1"/>
  <c r="CT39" i="1"/>
  <c r="CT41" i="1"/>
  <c r="CT5" i="1"/>
  <c r="CT22" i="1"/>
  <c r="CT14" i="1"/>
  <c r="CT42" i="1"/>
  <c r="CT30" i="1"/>
  <c r="CT29" i="1"/>
  <c r="CT7" i="1"/>
  <c r="CT11" i="1"/>
  <c r="CT35" i="1"/>
  <c r="CT44" i="1"/>
  <c r="CU5" i="1"/>
  <c r="CU20" i="1"/>
  <c r="CU24" i="1"/>
  <c r="CU8" i="1"/>
  <c r="CU11" i="1"/>
  <c r="CU25" i="1"/>
  <c r="CU35" i="1"/>
  <c r="CU28" i="1"/>
  <c r="CU33" i="1"/>
  <c r="CU32" i="1"/>
  <c r="CU40" i="1"/>
  <c r="CU10" i="1"/>
  <c r="CU6" i="1"/>
  <c r="CU15" i="1"/>
  <c r="CU21" i="1"/>
  <c r="CU13" i="1"/>
  <c r="CU38" i="1"/>
  <c r="CU43" i="1"/>
  <c r="CU29" i="1"/>
  <c r="CU34" i="1"/>
  <c r="CU37" i="1"/>
  <c r="CU18" i="1"/>
  <c r="CU19" i="1"/>
  <c r="CU14" i="1"/>
  <c r="CU7" i="1"/>
  <c r="CU17" i="1"/>
  <c r="CU42" i="1"/>
  <c r="CU26" i="1"/>
  <c r="CU31" i="1"/>
  <c r="CU41" i="1"/>
  <c r="CU44" i="1"/>
  <c r="CU16" i="1"/>
  <c r="CU22" i="1"/>
  <c r="CU23" i="1"/>
  <c r="CU9" i="1"/>
  <c r="CU12" i="1"/>
  <c r="CU39" i="1"/>
  <c r="CU27" i="1"/>
  <c r="CU36" i="1"/>
  <c r="CU30" i="1"/>
  <c r="CU45" i="1"/>
  <c r="CV45" i="1"/>
  <c r="CV40" i="1"/>
  <c r="CV6" i="1"/>
  <c r="CV11" i="1"/>
  <c r="CV35" i="1"/>
  <c r="CV17" i="1"/>
  <c r="CV21" i="1"/>
  <c r="CV43" i="1"/>
  <c r="CV30" i="1"/>
  <c r="CV28" i="1"/>
  <c r="CV31" i="1"/>
  <c r="CV9" i="1"/>
  <c r="CV44" i="1"/>
  <c r="CV37" i="1"/>
  <c r="CV41" i="1"/>
  <c r="CV14" i="1"/>
  <c r="CV18" i="1"/>
  <c r="CV22" i="1"/>
  <c r="CV25" i="1"/>
  <c r="CV29" i="1"/>
  <c r="CV32" i="1"/>
  <c r="CV13" i="1"/>
  <c r="CV8" i="1"/>
  <c r="CV38" i="1"/>
  <c r="CV10" i="1"/>
  <c r="CV15" i="1"/>
  <c r="CV19" i="1"/>
  <c r="CV23" i="1"/>
  <c r="CV39" i="1"/>
  <c r="CV33" i="1"/>
  <c r="CV34" i="1"/>
  <c r="CV5" i="1"/>
  <c r="CV12" i="1"/>
  <c r="CV7" i="1"/>
  <c r="CV42" i="1"/>
  <c r="CV16" i="1"/>
  <c r="CV20" i="1"/>
  <c r="CV24" i="1"/>
  <c r="CV26" i="1"/>
  <c r="CV36" i="1"/>
  <c r="CV27" i="1"/>
  <c r="CW27" i="1"/>
  <c r="CW10" i="1"/>
  <c r="CW30" i="1"/>
  <c r="CW28" i="1"/>
  <c r="CW6" i="1"/>
  <c r="CW14" i="1"/>
  <c r="CW18" i="1"/>
  <c r="CW22" i="1"/>
  <c r="CW39" i="1"/>
  <c r="CW40" i="1"/>
  <c r="CW45" i="1"/>
  <c r="CW31" i="1"/>
  <c r="CW42" i="1"/>
  <c r="CW7" i="1"/>
  <c r="CW29" i="1"/>
  <c r="CW9" i="1"/>
  <c r="CW15" i="1"/>
  <c r="CW19" i="1"/>
  <c r="CW23" i="1"/>
  <c r="CW35" i="1"/>
  <c r="CW37" i="1"/>
  <c r="CW26" i="1"/>
  <c r="CW5" i="1"/>
  <c r="CW12" i="1"/>
  <c r="CW32" i="1"/>
  <c r="CW11" i="1"/>
  <c r="CW16" i="1"/>
  <c r="CW20" i="1"/>
  <c r="CW24" i="1"/>
  <c r="CW43" i="1"/>
  <c r="CW41" i="1"/>
  <c r="CW34" i="1"/>
  <c r="CW33" i="1"/>
  <c r="CW38" i="1"/>
  <c r="CW8" i="1"/>
  <c r="CW13" i="1"/>
  <c r="CW17" i="1"/>
  <c r="CW21" i="1"/>
  <c r="CW25" i="1"/>
  <c r="CW36" i="1"/>
  <c r="CW44" i="1"/>
  <c r="CX39" i="1"/>
  <c r="CX33" i="1"/>
  <c r="CX5" i="1"/>
  <c r="CX20" i="1"/>
  <c r="CX15" i="1"/>
  <c r="CX36" i="1"/>
  <c r="CX34" i="1"/>
  <c r="CX7" i="1"/>
  <c r="CX11" i="1"/>
  <c r="CX41" i="1"/>
  <c r="CX40" i="1"/>
  <c r="CX35" i="1"/>
  <c r="CX30" i="1"/>
  <c r="CX14" i="1"/>
  <c r="CX24" i="1"/>
  <c r="CX26" i="1"/>
  <c r="CX31" i="1"/>
  <c r="CX38" i="1"/>
  <c r="CX8" i="1"/>
  <c r="CX12" i="1"/>
  <c r="CX37" i="1"/>
  <c r="CX29" i="1"/>
  <c r="CX17" i="1"/>
  <c r="CX32" i="1"/>
  <c r="CX27" i="1"/>
  <c r="CX18" i="1"/>
  <c r="CX23" i="1"/>
  <c r="CX42" i="1"/>
  <c r="CX9" i="1"/>
  <c r="CX13" i="1"/>
  <c r="CX44" i="1"/>
  <c r="CX28" i="1"/>
  <c r="CX21" i="1"/>
  <c r="CX16" i="1"/>
  <c r="CX19" i="1"/>
  <c r="CX22" i="1"/>
  <c r="CX25" i="1"/>
  <c r="CX6" i="1"/>
  <c r="CX10" i="1"/>
  <c r="CX43" i="1"/>
  <c r="CX45" i="1"/>
  <c r="CY6" i="1"/>
  <c r="CY25" i="1"/>
  <c r="CY15" i="1"/>
  <c r="CY13" i="1"/>
  <c r="CY19" i="1"/>
  <c r="CY8" i="1"/>
  <c r="CY43" i="1"/>
  <c r="CY28" i="1"/>
  <c r="CY37" i="1"/>
  <c r="CY34" i="1"/>
  <c r="CY36" i="1"/>
  <c r="CY7" i="1"/>
  <c r="CY5" i="1"/>
  <c r="CY14" i="1"/>
  <c r="CY12" i="1"/>
  <c r="CY24" i="1"/>
  <c r="CY16" i="1"/>
  <c r="CY39" i="1"/>
  <c r="CY41" i="1"/>
  <c r="CY44" i="1"/>
  <c r="CY40" i="1"/>
  <c r="CY23" i="1"/>
  <c r="CY11" i="1"/>
  <c r="CY17" i="1"/>
  <c r="CY18" i="1"/>
  <c r="CY38" i="1"/>
  <c r="CY20" i="1"/>
  <c r="CY26" i="1"/>
  <c r="CY29" i="1"/>
  <c r="CY45" i="1"/>
  <c r="CY30" i="1"/>
  <c r="CY10" i="1"/>
  <c r="CY21" i="1"/>
  <c r="CY9" i="1"/>
  <c r="CY22" i="1"/>
  <c r="CY42" i="1"/>
  <c r="CY35" i="1"/>
  <c r="CY27" i="1"/>
  <c r="CY31" i="1"/>
  <c r="CY33" i="1"/>
  <c r="CY32" i="1"/>
  <c r="CZ44" i="1"/>
  <c r="CZ9" i="1"/>
  <c r="CZ38" i="1"/>
  <c r="CZ8" i="1"/>
  <c r="CZ35" i="1"/>
  <c r="CZ16" i="1"/>
  <c r="CZ20" i="1"/>
  <c r="CZ24" i="1"/>
  <c r="CZ27" i="1"/>
  <c r="CZ29" i="1"/>
  <c r="CZ34" i="1"/>
  <c r="CZ37" i="1"/>
  <c r="CZ13" i="1"/>
  <c r="CZ42" i="1"/>
  <c r="CZ12" i="1"/>
  <c r="CZ10" i="1"/>
  <c r="CZ17" i="1"/>
  <c r="CZ21" i="1"/>
  <c r="CZ43" i="1"/>
  <c r="CZ31" i="1"/>
  <c r="CZ33" i="1"/>
  <c r="CZ5" i="1"/>
  <c r="CZ36" i="1"/>
  <c r="CZ41" i="1"/>
  <c r="CZ39" i="1"/>
  <c r="CZ14" i="1"/>
  <c r="CZ18" i="1"/>
  <c r="CZ22" i="1"/>
  <c r="CZ7" i="1"/>
  <c r="CZ26" i="1"/>
  <c r="CZ28" i="1"/>
  <c r="CZ40" i="1"/>
  <c r="CZ45" i="1"/>
  <c r="CZ6" i="1"/>
  <c r="CZ11" i="1"/>
  <c r="CZ15" i="1"/>
  <c r="CZ19" i="1"/>
  <c r="CZ23" i="1"/>
  <c r="CZ25" i="1"/>
  <c r="CZ30" i="1"/>
  <c r="CZ32" i="1"/>
  <c r="DA29" i="1"/>
  <c r="DA37" i="1"/>
  <c r="DA13" i="1"/>
  <c r="DA9" i="1"/>
  <c r="DA42" i="1"/>
  <c r="DA43" i="1"/>
  <c r="DA14" i="1"/>
  <c r="DA18" i="1"/>
  <c r="DA22" i="1"/>
  <c r="DA41" i="1"/>
  <c r="DA40" i="1"/>
  <c r="DA33" i="1"/>
  <c r="DA8" i="1"/>
  <c r="DA21" i="1"/>
  <c r="DA31" i="1"/>
  <c r="DA5" i="1"/>
  <c r="DA26" i="1"/>
  <c r="DA32" i="1"/>
  <c r="DA12" i="1"/>
  <c r="DA7" i="1"/>
  <c r="DA15" i="1"/>
  <c r="DA19" i="1"/>
  <c r="DA23" i="1"/>
  <c r="DA44" i="1"/>
  <c r="DA38" i="1"/>
  <c r="DA25" i="1"/>
  <c r="DA35" i="1"/>
  <c r="DA27" i="1"/>
  <c r="DA30" i="1"/>
  <c r="DA28" i="1"/>
  <c r="DA6" i="1"/>
  <c r="DA39" i="1"/>
  <c r="DA10" i="1"/>
  <c r="DA16" i="1"/>
  <c r="DA20" i="1"/>
  <c r="DA24" i="1"/>
  <c r="DA45" i="1"/>
  <c r="DA34" i="1"/>
  <c r="DA11" i="1"/>
  <c r="DA17" i="1"/>
  <c r="DA36" i="1"/>
  <c r="DB31" i="1"/>
  <c r="DB24" i="1"/>
  <c r="DB27" i="1"/>
  <c r="DB19" i="1"/>
  <c r="DB14" i="1"/>
  <c r="DB42" i="1"/>
  <c r="DB43" i="1"/>
  <c r="DB9" i="1"/>
  <c r="DB13" i="1"/>
  <c r="DB36" i="1"/>
  <c r="DB37" i="1"/>
  <c r="DB20" i="1"/>
  <c r="DB38" i="1"/>
  <c r="DB12" i="1"/>
  <c r="DB40" i="1"/>
  <c r="DB34" i="1"/>
  <c r="DB15" i="1"/>
  <c r="DB28" i="1"/>
  <c r="DB17" i="1"/>
  <c r="DB23" i="1"/>
  <c r="DB21" i="1"/>
  <c r="DB6" i="1"/>
  <c r="DB10" i="1"/>
  <c r="DB39" i="1"/>
  <c r="DB44" i="1"/>
  <c r="DB18" i="1"/>
  <c r="DB33" i="1"/>
  <c r="DB41" i="1"/>
  <c r="DB22" i="1"/>
  <c r="DB16" i="1"/>
  <c r="DB35" i="1"/>
  <c r="DB29" i="1"/>
  <c r="DB5" i="1"/>
  <c r="DB30" i="1"/>
  <c r="DB7" i="1"/>
  <c r="DB11" i="1"/>
  <c r="DB25" i="1"/>
  <c r="DB45" i="1"/>
  <c r="DB32" i="1"/>
  <c r="DB26" i="1"/>
  <c r="DB8" i="1"/>
  <c r="DC18" i="1"/>
  <c r="DC13" i="1"/>
  <c r="DC10" i="1"/>
  <c r="DC12" i="1"/>
  <c r="DC11" i="1"/>
  <c r="DC17" i="1"/>
  <c r="DC26" i="1"/>
  <c r="DC30" i="1"/>
  <c r="DC39" i="1"/>
  <c r="DC34" i="1"/>
  <c r="DC41" i="1"/>
  <c r="DC15" i="1"/>
  <c r="DC7" i="1"/>
  <c r="DC43" i="1"/>
  <c r="DC33" i="1"/>
  <c r="DC20" i="1"/>
  <c r="DC8" i="1"/>
  <c r="DC6" i="1"/>
  <c r="DC24" i="1"/>
  <c r="DC14" i="1"/>
  <c r="DC23" i="1"/>
  <c r="DC27" i="1"/>
  <c r="DC31" i="1"/>
  <c r="DC37" i="1"/>
  <c r="DC40" i="1"/>
  <c r="DC19" i="1"/>
  <c r="DC42" i="1"/>
  <c r="DC29" i="1"/>
  <c r="DC45" i="1"/>
  <c r="DC22" i="1"/>
  <c r="DC5" i="1"/>
  <c r="DC9" i="1"/>
  <c r="DC21" i="1"/>
  <c r="DC38" i="1"/>
  <c r="DC35" i="1"/>
  <c r="DC28" i="1"/>
  <c r="DC32" i="1"/>
  <c r="DC44" i="1"/>
  <c r="DC36" i="1"/>
  <c r="DC16" i="1"/>
  <c r="DC25" i="1"/>
  <c r="DD44" i="1"/>
  <c r="DD10" i="1"/>
  <c r="DD12" i="1"/>
  <c r="DD42" i="1"/>
  <c r="DD39" i="1"/>
  <c r="DD17" i="1"/>
  <c r="DD21" i="1"/>
  <c r="DD43" i="1"/>
  <c r="DD31" i="1"/>
  <c r="DD41" i="1"/>
  <c r="DD37" i="1"/>
  <c r="DD6" i="1"/>
  <c r="DD16" i="1"/>
  <c r="DD24" i="1"/>
  <c r="DD30" i="1"/>
  <c r="DD36" i="1"/>
  <c r="DD9" i="1"/>
  <c r="DD5" i="1"/>
  <c r="DD35" i="1"/>
  <c r="DD14" i="1"/>
  <c r="DD18" i="1"/>
  <c r="DD22" i="1"/>
  <c r="DD28" i="1"/>
  <c r="DD45" i="1"/>
  <c r="DD34" i="1"/>
  <c r="DD8" i="1"/>
  <c r="DD25" i="1"/>
  <c r="DD27" i="1"/>
  <c r="DD40" i="1"/>
  <c r="DD38" i="1"/>
  <c r="DD7" i="1"/>
  <c r="DD13" i="1"/>
  <c r="DD15" i="1"/>
  <c r="DD19" i="1"/>
  <c r="DD23" i="1"/>
  <c r="DD32" i="1"/>
  <c r="DD26" i="1"/>
  <c r="DD29" i="1"/>
  <c r="DD11" i="1"/>
  <c r="DD20" i="1"/>
  <c r="DD33" i="1"/>
  <c r="DE25" i="1"/>
  <c r="DE31" i="1"/>
  <c r="DE30" i="1"/>
  <c r="DE7" i="1"/>
  <c r="DE28" i="1"/>
  <c r="DE15" i="1"/>
  <c r="DE19" i="1"/>
  <c r="DE23" i="1"/>
  <c r="DE6" i="1"/>
  <c r="DE34" i="1"/>
  <c r="DE40" i="1"/>
  <c r="DE33" i="1"/>
  <c r="DE26" i="1"/>
  <c r="DE22" i="1"/>
  <c r="DE45" i="1"/>
  <c r="DE5" i="1"/>
  <c r="DE32" i="1"/>
  <c r="DE38" i="1"/>
  <c r="DE12" i="1"/>
  <c r="DE29" i="1"/>
  <c r="DE16" i="1"/>
  <c r="DE20" i="1"/>
  <c r="DE24" i="1"/>
  <c r="DE9" i="1"/>
  <c r="DE41" i="1"/>
  <c r="DE37" i="1"/>
  <c r="DE14" i="1"/>
  <c r="DE39" i="1"/>
  <c r="DE36" i="1"/>
  <c r="DE27" i="1"/>
  <c r="DE8" i="1"/>
  <c r="DE42" i="1"/>
  <c r="DE13" i="1"/>
  <c r="DE17" i="1"/>
  <c r="DE21" i="1"/>
  <c r="DE35" i="1"/>
  <c r="DE43" i="1"/>
  <c r="DE44" i="1"/>
  <c r="DE10" i="1"/>
  <c r="DE18" i="1"/>
  <c r="DE11" i="1"/>
  <c r="DF5" i="1"/>
  <c r="DF23" i="1"/>
  <c r="DF16" i="1"/>
  <c r="DF34" i="1"/>
  <c r="DF25" i="1"/>
  <c r="DF22" i="1"/>
  <c r="DF37" i="1"/>
  <c r="DF35" i="1"/>
  <c r="DF9" i="1"/>
  <c r="DF36" i="1"/>
  <c r="DF41" i="1"/>
  <c r="DF32" i="1"/>
  <c r="DF18" i="1"/>
  <c r="DF39" i="1"/>
  <c r="DF40" i="1"/>
  <c r="DF14" i="1"/>
  <c r="DF33" i="1"/>
  <c r="DF20" i="1"/>
  <c r="DF38" i="1"/>
  <c r="DF30" i="1"/>
  <c r="DF28" i="1"/>
  <c r="DF13" i="1"/>
  <c r="DF6" i="1"/>
  <c r="DF10" i="1"/>
  <c r="DF44" i="1"/>
  <c r="DF27" i="1"/>
  <c r="DF26" i="1"/>
  <c r="DF31" i="1"/>
  <c r="DF12" i="1"/>
  <c r="DF21" i="1"/>
  <c r="DF15" i="1"/>
  <c r="DF24" i="1"/>
  <c r="DF42" i="1"/>
  <c r="DF19" i="1"/>
  <c r="DF29" i="1"/>
  <c r="DF43" i="1"/>
  <c r="DF7" i="1"/>
  <c r="DF11" i="1"/>
  <c r="DF45" i="1"/>
  <c r="DF17" i="1"/>
  <c r="DF8" i="1"/>
  <c r="DG12" i="1"/>
  <c r="DG9" i="1"/>
  <c r="DG20" i="1"/>
  <c r="DG19" i="1"/>
  <c r="DG22" i="1"/>
  <c r="DG24" i="1"/>
  <c r="DG28" i="1"/>
  <c r="DG32" i="1"/>
  <c r="DG43" i="1"/>
  <c r="DG36" i="1"/>
  <c r="DG45" i="1"/>
  <c r="DG14" i="1"/>
  <c r="DG21" i="1"/>
  <c r="DG38" i="1"/>
  <c r="DG17" i="1"/>
  <c r="DG15" i="1"/>
  <c r="DG25" i="1"/>
  <c r="DG29" i="1"/>
  <c r="DG39" i="1"/>
  <c r="DG33" i="1"/>
  <c r="DG41" i="1"/>
  <c r="DG8" i="1"/>
  <c r="DG10" i="1"/>
  <c r="DG42" i="1"/>
  <c r="DG11" i="1"/>
  <c r="DG23" i="1"/>
  <c r="DG26" i="1"/>
  <c r="DG30" i="1"/>
  <c r="DG13" i="1"/>
  <c r="DG34" i="1"/>
  <c r="DG37" i="1"/>
  <c r="DG7" i="1"/>
  <c r="DG16" i="1"/>
  <c r="DG6" i="1"/>
  <c r="DG18" i="1"/>
  <c r="DG5" i="1"/>
  <c r="DG27" i="1"/>
  <c r="DG31" i="1"/>
  <c r="DG35" i="1"/>
  <c r="DG40" i="1"/>
  <c r="DG44" i="1"/>
  <c r="DH39" i="1"/>
  <c r="DH13" i="1"/>
  <c r="DH8" i="1"/>
  <c r="DH9" i="1"/>
  <c r="DH17" i="1"/>
  <c r="DH21" i="1"/>
  <c r="DH35" i="1"/>
  <c r="DH29" i="1"/>
  <c r="DH41" i="1"/>
  <c r="DH44" i="1"/>
  <c r="DH40" i="1"/>
  <c r="DH34" i="1"/>
  <c r="DH5" i="1"/>
  <c r="DH38" i="1"/>
  <c r="DH14" i="1"/>
  <c r="DH18" i="1"/>
  <c r="DH22" i="1"/>
  <c r="DH25" i="1"/>
  <c r="DH33" i="1"/>
  <c r="DH27" i="1"/>
  <c r="DH45" i="1"/>
  <c r="DH42" i="1"/>
  <c r="DH43" i="1"/>
  <c r="DH7" i="1"/>
  <c r="DH15" i="1"/>
  <c r="DH19" i="1"/>
  <c r="DH23" i="1"/>
  <c r="DH10" i="1"/>
  <c r="DH28" i="1"/>
  <c r="DH31" i="1"/>
  <c r="DH26" i="1"/>
  <c r="DH12" i="1"/>
  <c r="DH6" i="1"/>
  <c r="DH11" i="1"/>
  <c r="DH16" i="1"/>
  <c r="DH20" i="1"/>
  <c r="DH24" i="1"/>
  <c r="DH37" i="1"/>
  <c r="DH32" i="1"/>
  <c r="DH36" i="1"/>
  <c r="DH30" i="1"/>
  <c r="DI33" i="1"/>
  <c r="DI29" i="1"/>
  <c r="DI6" i="1"/>
  <c r="DI38" i="1"/>
  <c r="DI7" i="1"/>
  <c r="DI12" i="1"/>
  <c r="DI17" i="1"/>
  <c r="DI21" i="1"/>
  <c r="DI13" i="1"/>
  <c r="DI37" i="1"/>
  <c r="DI41" i="1"/>
  <c r="DI31" i="1"/>
  <c r="DI27" i="1"/>
  <c r="DI11" i="1"/>
  <c r="DI42" i="1"/>
  <c r="DI10" i="1"/>
  <c r="DI14" i="1"/>
  <c r="DI18" i="1"/>
  <c r="DI22" i="1"/>
  <c r="DI8" i="1"/>
  <c r="DI44" i="1"/>
  <c r="DI5" i="1"/>
  <c r="DI30" i="1"/>
  <c r="DI26" i="1"/>
  <c r="DI32" i="1"/>
  <c r="DI25" i="1"/>
  <c r="DI15" i="1"/>
  <c r="DI19" i="1"/>
  <c r="DI23" i="1"/>
  <c r="DI39" i="1"/>
  <c r="DI45" i="1"/>
  <c r="DI35" i="1"/>
  <c r="DI28" i="1"/>
  <c r="DI36" i="1"/>
  <c r="DI9" i="1"/>
  <c r="DI43" i="1"/>
  <c r="DI16" i="1"/>
  <c r="DI20" i="1"/>
  <c r="DI24" i="1"/>
  <c r="DI34" i="1"/>
  <c r="DI40" i="1"/>
  <c r="DJ22" i="1"/>
  <c r="DJ30" i="1"/>
  <c r="DJ18" i="1"/>
  <c r="DJ19" i="1"/>
  <c r="DJ29" i="1"/>
  <c r="DJ21" i="1"/>
  <c r="DJ6" i="1"/>
  <c r="DJ10" i="1"/>
  <c r="DJ39" i="1"/>
  <c r="DJ40" i="1"/>
  <c r="DJ45" i="1"/>
  <c r="DJ16" i="1"/>
  <c r="DJ31" i="1"/>
  <c r="DJ27" i="1"/>
  <c r="DJ26" i="1"/>
  <c r="DJ42" i="1"/>
  <c r="DJ33" i="1"/>
  <c r="DJ7" i="1"/>
  <c r="DJ11" i="1"/>
  <c r="DJ13" i="1"/>
  <c r="DJ34" i="1"/>
  <c r="DJ28" i="1"/>
  <c r="DJ15" i="1"/>
  <c r="DJ37" i="1"/>
  <c r="DJ17" i="1"/>
  <c r="DJ14" i="1"/>
  <c r="DJ32" i="1"/>
  <c r="DJ8" i="1"/>
  <c r="DJ12" i="1"/>
  <c r="DJ35" i="1"/>
  <c r="DJ41" i="1"/>
  <c r="DJ20" i="1"/>
  <c r="DJ5" i="1"/>
  <c r="DJ24" i="1"/>
  <c r="DJ36" i="1"/>
  <c r="DJ23" i="1"/>
  <c r="DJ38" i="1"/>
  <c r="DJ9" i="1"/>
  <c r="DJ25" i="1"/>
  <c r="DJ43" i="1"/>
  <c r="DJ44" i="1"/>
  <c r="DK11" i="1"/>
  <c r="DK6" i="1"/>
  <c r="DK16" i="1"/>
  <c r="DK22" i="1"/>
  <c r="DK23" i="1"/>
  <c r="DK38" i="1"/>
  <c r="DK43" i="1"/>
  <c r="DK25" i="1"/>
  <c r="DK33" i="1"/>
  <c r="DK37" i="1"/>
  <c r="DK40" i="1"/>
  <c r="DK15" i="1"/>
  <c r="DK18" i="1"/>
  <c r="DK20" i="1"/>
  <c r="DK19" i="1"/>
  <c r="DK13" i="1"/>
  <c r="DK42" i="1"/>
  <c r="DK26" i="1"/>
  <c r="DK30" i="1"/>
  <c r="DK41" i="1"/>
  <c r="DK44" i="1"/>
  <c r="DK8" i="1"/>
  <c r="DK24" i="1"/>
  <c r="DK12" i="1"/>
  <c r="DK17" i="1"/>
  <c r="DK14" i="1"/>
  <c r="DK39" i="1"/>
  <c r="DK27" i="1"/>
  <c r="DK32" i="1"/>
  <c r="DK29" i="1"/>
  <c r="DK45" i="1"/>
  <c r="DK5" i="1"/>
  <c r="DK10" i="1"/>
  <c r="DK7" i="1"/>
  <c r="DK9" i="1"/>
  <c r="DK21" i="1"/>
  <c r="DK35" i="1"/>
  <c r="DK28" i="1"/>
  <c r="DK36" i="1"/>
  <c r="DK31" i="1"/>
  <c r="DK34" i="1"/>
  <c r="DL37" i="1"/>
  <c r="DL7" i="1"/>
  <c r="DL6" i="1"/>
  <c r="DL9" i="1"/>
  <c r="DL25" i="1"/>
  <c r="DL16" i="1"/>
  <c r="DL20" i="1"/>
  <c r="DL24" i="1"/>
  <c r="DL26" i="1"/>
  <c r="DL33" i="1"/>
  <c r="DL31" i="1"/>
  <c r="DL34" i="1"/>
  <c r="DL11" i="1"/>
  <c r="DL10" i="1"/>
  <c r="DL42" i="1"/>
  <c r="DL43" i="1"/>
  <c r="DL17" i="1"/>
  <c r="DL21" i="1"/>
  <c r="DL35" i="1"/>
  <c r="DL30" i="1"/>
  <c r="DL28" i="1"/>
  <c r="DL40" i="1"/>
  <c r="DL8" i="1"/>
  <c r="DL41" i="1"/>
  <c r="DL12" i="1"/>
  <c r="DL14" i="1"/>
  <c r="DL18" i="1"/>
  <c r="DL22" i="1"/>
  <c r="DL39" i="1"/>
  <c r="DL36" i="1"/>
  <c r="DL32" i="1"/>
  <c r="DL44" i="1"/>
  <c r="DL5" i="1"/>
  <c r="DL45" i="1"/>
  <c r="DL13" i="1"/>
  <c r="DL15" i="1"/>
  <c r="DL19" i="1"/>
  <c r="DL23" i="1"/>
  <c r="DL38" i="1"/>
  <c r="DL29" i="1"/>
  <c r="DL27" i="1"/>
  <c r="DM27" i="1"/>
  <c r="DM29" i="1"/>
  <c r="DM42" i="1"/>
  <c r="DM32" i="1"/>
  <c r="DM7" i="1"/>
  <c r="DM9" i="1"/>
  <c r="DM17" i="1"/>
  <c r="DM21" i="1"/>
  <c r="DM39" i="1"/>
  <c r="DM37" i="1"/>
  <c r="DM45" i="1"/>
  <c r="DM34" i="1"/>
  <c r="DM25" i="1"/>
  <c r="DM38" i="1"/>
  <c r="DM10" i="1"/>
  <c r="DM12" i="1"/>
  <c r="DM14" i="1"/>
  <c r="DM18" i="1"/>
  <c r="DM22" i="1"/>
  <c r="DM11" i="1"/>
  <c r="DM41" i="1"/>
  <c r="DM31" i="1"/>
  <c r="DM5" i="1"/>
  <c r="DM8" i="1"/>
  <c r="DM33" i="1"/>
  <c r="DM13" i="1"/>
  <c r="DM15" i="1"/>
  <c r="DM19" i="1"/>
  <c r="DM23" i="1"/>
  <c r="DM43" i="1"/>
  <c r="DM36" i="1"/>
  <c r="DM28" i="1"/>
  <c r="DM35" i="1"/>
  <c r="DM26" i="1"/>
  <c r="DM30" i="1"/>
  <c r="DM6" i="1"/>
  <c r="DM16" i="1"/>
  <c r="DM20" i="1"/>
  <c r="DM24" i="1"/>
  <c r="DM40" i="1"/>
  <c r="DM44" i="1"/>
  <c r="DN36" i="1"/>
  <c r="DN33" i="1"/>
  <c r="DN22" i="1"/>
  <c r="DN25" i="1"/>
  <c r="DN15" i="1"/>
  <c r="DN24" i="1"/>
  <c r="DN13" i="1"/>
  <c r="DN9" i="1"/>
  <c r="DN35" i="1"/>
  <c r="DN37" i="1"/>
  <c r="DN40" i="1"/>
  <c r="DN14" i="1"/>
  <c r="DN5" i="1"/>
  <c r="DN28" i="1"/>
  <c r="DN31" i="1"/>
  <c r="DN26" i="1"/>
  <c r="DN27" i="1"/>
  <c r="DN6" i="1"/>
  <c r="DN10" i="1"/>
  <c r="DN43" i="1"/>
  <c r="DN41" i="1"/>
  <c r="DN17" i="1"/>
  <c r="DN23" i="1"/>
  <c r="DN29" i="1"/>
  <c r="DN38" i="1"/>
  <c r="DN16" i="1"/>
  <c r="DN32" i="1"/>
  <c r="DN7" i="1"/>
  <c r="DN11" i="1"/>
  <c r="DN39" i="1"/>
  <c r="DN44" i="1"/>
  <c r="DN21" i="1"/>
  <c r="DN18" i="1"/>
  <c r="DN30" i="1"/>
  <c r="DN19" i="1"/>
  <c r="DN20" i="1"/>
  <c r="DN42" i="1"/>
  <c r="DN8" i="1"/>
  <c r="DN12" i="1"/>
  <c r="DN34" i="1"/>
  <c r="DN45" i="1"/>
  <c r="DO6" i="1"/>
  <c r="DO10" i="1"/>
  <c r="DO11" i="1"/>
  <c r="DO20" i="1"/>
  <c r="DO38" i="1"/>
  <c r="DO22" i="1"/>
  <c r="DO43" i="1"/>
  <c r="DO28" i="1"/>
  <c r="DO37" i="1"/>
  <c r="DO34" i="1"/>
  <c r="DO36" i="1"/>
  <c r="DO21" i="1"/>
  <c r="DO5" i="1"/>
  <c r="DO12" i="1"/>
  <c r="DO13" i="1"/>
  <c r="DO42" i="1"/>
  <c r="DO24" i="1"/>
  <c r="DO25" i="1"/>
  <c r="DO41" i="1"/>
  <c r="DO44" i="1"/>
  <c r="DO40" i="1"/>
  <c r="DO15" i="1"/>
  <c r="DO9" i="1"/>
  <c r="DO17" i="1"/>
  <c r="DO8" i="1"/>
  <c r="DO19" i="1"/>
  <c r="DO39" i="1"/>
  <c r="DO26" i="1"/>
  <c r="DO30" i="1"/>
  <c r="DO45" i="1"/>
  <c r="DO29" i="1"/>
  <c r="DO23" i="1"/>
  <c r="DO7" i="1"/>
  <c r="DO16" i="1"/>
  <c r="DO14" i="1"/>
  <c r="DO18" i="1"/>
  <c r="DO35" i="1"/>
  <c r="DO27" i="1"/>
  <c r="DO32" i="1"/>
  <c r="DO33" i="1"/>
  <c r="DO31" i="1"/>
  <c r="DP39" i="1"/>
  <c r="DP5" i="1"/>
  <c r="DP11" i="1"/>
  <c r="DP38" i="1"/>
  <c r="DP9" i="1"/>
  <c r="DP15" i="1"/>
  <c r="DP19" i="1"/>
  <c r="DP23" i="1"/>
  <c r="DP27" i="1"/>
  <c r="DP29" i="1"/>
  <c r="DP32" i="1"/>
  <c r="DP37" i="1"/>
  <c r="DP45" i="1"/>
  <c r="DP42" i="1"/>
  <c r="DP6" i="1"/>
  <c r="DP13" i="1"/>
  <c r="DP16" i="1"/>
  <c r="DP20" i="1"/>
  <c r="DP24" i="1"/>
  <c r="DP31" i="1"/>
  <c r="DP33" i="1"/>
  <c r="DP44" i="1"/>
  <c r="DP8" i="1"/>
  <c r="DP36" i="1"/>
  <c r="DP10" i="1"/>
  <c r="DP43" i="1"/>
  <c r="DP17" i="1"/>
  <c r="DP21" i="1"/>
  <c r="DP35" i="1"/>
  <c r="DP26" i="1"/>
  <c r="DP34" i="1"/>
  <c r="DP41" i="1"/>
  <c r="DP7" i="1"/>
  <c r="DP40" i="1"/>
  <c r="DP12" i="1"/>
  <c r="DP14" i="1"/>
  <c r="DP18" i="1"/>
  <c r="DP22" i="1"/>
  <c r="DP25" i="1"/>
  <c r="DP30" i="1"/>
  <c r="DP28" i="1"/>
  <c r="DQ31" i="1"/>
  <c r="DQ5" i="1"/>
  <c r="DQ13" i="1"/>
  <c r="DQ26" i="1"/>
  <c r="DQ42" i="1"/>
  <c r="DQ10" i="1"/>
  <c r="DQ43" i="1"/>
  <c r="DQ17" i="1"/>
  <c r="DQ21" i="1"/>
  <c r="DQ41" i="1"/>
  <c r="DQ40" i="1"/>
  <c r="DQ27" i="1"/>
  <c r="DQ29" i="1"/>
  <c r="DQ32" i="1"/>
  <c r="DQ34" i="1"/>
  <c r="DQ8" i="1"/>
  <c r="DQ25" i="1"/>
  <c r="DQ14" i="1"/>
  <c r="DQ18" i="1"/>
  <c r="DQ22" i="1"/>
  <c r="DQ36" i="1"/>
  <c r="DQ37" i="1"/>
  <c r="DQ38" i="1"/>
  <c r="DQ6" i="1"/>
  <c r="DQ28" i="1"/>
  <c r="DQ35" i="1"/>
  <c r="DQ39" i="1"/>
  <c r="DQ15" i="1"/>
  <c r="DQ19" i="1"/>
  <c r="DQ23" i="1"/>
  <c r="DQ44" i="1"/>
  <c r="DQ33" i="1"/>
  <c r="DQ9" i="1"/>
  <c r="DQ11" i="1"/>
  <c r="DQ30" i="1"/>
  <c r="DQ7" i="1"/>
  <c r="DQ12" i="1"/>
  <c r="DQ16" i="1"/>
  <c r="DQ20" i="1"/>
  <c r="DQ24" i="1"/>
  <c r="DQ45" i="1"/>
  <c r="DR16" i="1"/>
  <c r="DR14" i="1"/>
  <c r="DR18" i="1"/>
  <c r="DR24" i="1"/>
  <c r="DR33" i="1"/>
  <c r="DR38" i="1"/>
  <c r="DR25" i="1"/>
  <c r="DR7" i="1"/>
  <c r="DR11" i="1"/>
  <c r="DR41" i="1"/>
  <c r="DR40" i="1"/>
  <c r="DR20" i="1"/>
  <c r="DR19" i="1"/>
  <c r="DR30" i="1"/>
  <c r="DR28" i="1"/>
  <c r="DR34" i="1"/>
  <c r="DR17" i="1"/>
  <c r="DR35" i="1"/>
  <c r="DR8" i="1"/>
  <c r="DR12" i="1"/>
  <c r="DR44" i="1"/>
  <c r="DR15" i="1"/>
  <c r="DR22" i="1"/>
  <c r="DR26" i="1"/>
  <c r="DR5" i="1"/>
  <c r="DR32" i="1"/>
  <c r="DR29" i="1"/>
  <c r="DR43" i="1"/>
  <c r="DR9" i="1"/>
  <c r="DR39" i="1"/>
  <c r="DR45" i="1"/>
  <c r="DR27" i="1"/>
  <c r="DR31" i="1"/>
  <c r="DR23" i="1"/>
  <c r="DR21" i="1"/>
  <c r="DR42" i="1"/>
  <c r="DR13" i="1"/>
  <c r="DR6" i="1"/>
  <c r="DR10" i="1"/>
  <c r="DR36" i="1"/>
  <c r="DR37" i="1"/>
  <c r="DS20" i="1"/>
  <c r="DS18" i="1"/>
  <c r="DS24" i="1"/>
  <c r="DS17" i="1"/>
  <c r="DS42" i="1"/>
  <c r="DS8" i="1"/>
  <c r="DS26" i="1"/>
  <c r="DS30" i="1"/>
  <c r="DS39" i="1"/>
  <c r="DS34" i="1"/>
  <c r="DS41" i="1"/>
  <c r="DS22" i="1"/>
  <c r="DS16" i="1"/>
  <c r="DS15" i="1"/>
  <c r="DS12" i="1"/>
  <c r="DS9" i="1"/>
  <c r="DS21" i="1"/>
  <c r="DS27" i="1"/>
  <c r="DS31" i="1"/>
  <c r="DS37" i="1"/>
  <c r="DS40" i="1"/>
  <c r="DS10" i="1"/>
  <c r="DS5" i="1"/>
  <c r="DS7" i="1"/>
  <c r="DS23" i="1"/>
  <c r="DS13" i="1"/>
  <c r="DS35" i="1"/>
  <c r="DS28" i="1"/>
  <c r="DS32" i="1"/>
  <c r="DS44" i="1"/>
  <c r="DS36" i="1"/>
  <c r="DS6" i="1"/>
  <c r="DS19" i="1"/>
  <c r="DS11" i="1"/>
  <c r="DS38" i="1"/>
  <c r="DS14" i="1"/>
  <c r="DS43" i="1"/>
  <c r="DS29" i="1"/>
  <c r="DS25" i="1"/>
  <c r="DS45" i="1"/>
  <c r="DS33" i="1"/>
  <c r="DT35" i="1"/>
  <c r="DT12" i="1"/>
  <c r="DT41" i="1"/>
  <c r="DT5" i="1"/>
  <c r="DT13" i="1"/>
  <c r="DT15" i="1"/>
  <c r="DT19" i="1"/>
  <c r="DT23" i="1"/>
  <c r="DT32" i="1"/>
  <c r="DT26" i="1"/>
  <c r="DT33" i="1"/>
  <c r="DT40" i="1"/>
  <c r="DT43" i="1"/>
  <c r="DT6" i="1"/>
  <c r="DT45" i="1"/>
  <c r="DT8" i="1"/>
  <c r="DT16" i="1"/>
  <c r="DT20" i="1"/>
  <c r="DT24" i="1"/>
  <c r="DT27" i="1"/>
  <c r="DT30" i="1"/>
  <c r="DT44" i="1"/>
  <c r="DT7" i="1"/>
  <c r="DT10" i="1"/>
  <c r="DT38" i="1"/>
  <c r="DT25" i="1"/>
  <c r="DT17" i="1"/>
  <c r="DT21" i="1"/>
  <c r="DT39" i="1"/>
  <c r="DT31" i="1"/>
  <c r="DT37" i="1"/>
  <c r="DT36" i="1"/>
  <c r="DT11" i="1"/>
  <c r="DT42" i="1"/>
  <c r="DT9" i="1"/>
  <c r="DT14" i="1"/>
  <c r="DT18" i="1"/>
  <c r="DT22" i="1"/>
  <c r="DT28" i="1"/>
  <c r="DT34" i="1"/>
  <c r="DT29" i="1"/>
  <c r="DU37" i="1"/>
  <c r="DU25" i="1"/>
  <c r="DU12" i="1"/>
  <c r="DU30" i="1"/>
  <c r="DU10" i="1"/>
  <c r="DU15" i="1"/>
  <c r="DU19" i="1"/>
  <c r="DU23" i="1"/>
  <c r="DU43" i="1"/>
  <c r="DU41" i="1"/>
  <c r="DU34" i="1"/>
  <c r="DU31" i="1"/>
  <c r="DU28" i="1"/>
  <c r="DU26" i="1"/>
  <c r="DU8" i="1"/>
  <c r="DU13" i="1"/>
  <c r="DU16" i="1"/>
  <c r="DU20" i="1"/>
  <c r="DU24" i="1"/>
  <c r="DU7" i="1"/>
  <c r="DU44" i="1"/>
  <c r="DU29" i="1"/>
  <c r="DU27" i="1"/>
  <c r="DU38" i="1"/>
  <c r="DU42" i="1"/>
  <c r="DU11" i="1"/>
  <c r="DU17" i="1"/>
  <c r="DU21" i="1"/>
  <c r="DU39" i="1"/>
  <c r="DU6" i="1"/>
  <c r="DU45" i="1"/>
  <c r="DU5" i="1"/>
  <c r="DU32" i="1"/>
  <c r="DU33" i="1"/>
  <c r="DU36" i="1"/>
  <c r="DU14" i="1"/>
  <c r="DU18" i="1"/>
  <c r="DU22" i="1"/>
  <c r="DU35" i="1"/>
  <c r="DU9" i="1"/>
  <c r="DU40" i="1"/>
  <c r="DV32" i="1"/>
  <c r="DV14" i="1"/>
  <c r="DV17" i="1"/>
  <c r="DV19" i="1"/>
  <c r="DV25" i="1"/>
  <c r="DV36" i="1"/>
  <c r="DV27" i="1"/>
  <c r="DV39" i="1"/>
  <c r="DV9" i="1"/>
  <c r="DV35" i="1"/>
  <c r="DV41" i="1"/>
  <c r="DV23" i="1"/>
  <c r="DV34" i="1"/>
  <c r="DV30" i="1"/>
  <c r="DV18" i="1"/>
  <c r="DV31" i="1"/>
  <c r="DV26" i="1"/>
  <c r="DV38" i="1"/>
  <c r="DV6" i="1"/>
  <c r="DV10" i="1"/>
  <c r="DV44" i="1"/>
  <c r="DV24" i="1"/>
  <c r="DV29" i="1"/>
  <c r="DV37" i="1"/>
  <c r="DV22" i="1"/>
  <c r="DV42" i="1"/>
  <c r="DV16" i="1"/>
  <c r="DV13" i="1"/>
  <c r="DV7" i="1"/>
  <c r="DV11" i="1"/>
  <c r="DV45" i="1"/>
  <c r="DV28" i="1"/>
  <c r="DV5" i="1"/>
  <c r="DV21" i="1"/>
  <c r="DV33" i="1"/>
  <c r="DV15" i="1"/>
  <c r="DV20" i="1"/>
  <c r="DV43" i="1"/>
  <c r="DV8" i="1"/>
  <c r="DV12" i="1"/>
  <c r="DV40" i="1"/>
  <c r="DW12" i="1"/>
  <c r="DW7" i="1"/>
  <c r="DW18" i="1"/>
  <c r="DW13" i="1"/>
  <c r="DW6" i="1"/>
  <c r="DW19" i="1"/>
  <c r="DW27" i="1"/>
  <c r="DW31" i="1"/>
  <c r="DW43" i="1"/>
  <c r="DW36" i="1"/>
  <c r="DW45" i="1"/>
  <c r="DW11" i="1"/>
  <c r="DW14" i="1"/>
  <c r="DW22" i="1"/>
  <c r="DW21" i="1"/>
  <c r="DW16" i="1"/>
  <c r="DW17" i="1"/>
  <c r="DW28" i="1"/>
  <c r="DW32" i="1"/>
  <c r="DW33" i="1"/>
  <c r="DW41" i="1"/>
  <c r="DW9" i="1"/>
  <c r="DW15" i="1"/>
  <c r="DW38" i="1"/>
  <c r="DW10" i="1"/>
  <c r="DW20" i="1"/>
  <c r="DW25" i="1"/>
  <c r="DW29" i="1"/>
  <c r="DW39" i="1"/>
  <c r="DW34" i="1"/>
  <c r="DW37" i="1"/>
  <c r="DW8" i="1"/>
  <c r="DW23" i="1"/>
  <c r="DW42" i="1"/>
  <c r="DW5" i="1"/>
  <c r="DW24" i="1"/>
  <c r="DW26" i="1"/>
  <c r="DW30" i="1"/>
  <c r="DW35" i="1"/>
  <c r="DW40" i="1"/>
  <c r="DW44" i="1"/>
  <c r="DX34" i="1"/>
  <c r="DX26" i="1"/>
  <c r="DX42" i="1"/>
  <c r="DX29" i="1"/>
  <c r="DX5" i="1"/>
  <c r="DX10" i="1"/>
  <c r="DX17" i="1"/>
  <c r="DX21" i="1"/>
  <c r="DX43" i="1"/>
  <c r="DX36" i="1"/>
  <c r="DX45" i="1"/>
  <c r="DX31" i="1"/>
  <c r="DX32" i="1"/>
  <c r="DX13" i="1"/>
  <c r="DX30" i="1"/>
  <c r="DX7" i="1"/>
  <c r="DX14" i="1"/>
  <c r="DX18" i="1"/>
  <c r="DX22" i="1"/>
  <c r="DX25" i="1"/>
  <c r="DX41" i="1"/>
  <c r="DX27" i="1"/>
  <c r="DX38" i="1"/>
  <c r="DX33" i="1"/>
  <c r="DX8" i="1"/>
  <c r="DX11" i="1"/>
  <c r="DX15" i="1"/>
  <c r="DX19" i="1"/>
  <c r="DX23" i="1"/>
  <c r="DX39" i="1"/>
  <c r="DX37" i="1"/>
  <c r="DX35" i="1"/>
  <c r="DX9" i="1"/>
  <c r="DX28" i="1"/>
  <c r="DX12" i="1"/>
  <c r="DX6" i="1"/>
  <c r="DX16" i="1"/>
  <c r="DX20" i="1"/>
  <c r="DX24" i="1"/>
  <c r="DX40" i="1"/>
  <c r="DX44" i="1"/>
  <c r="DY31" i="1"/>
  <c r="DY33" i="1"/>
  <c r="DY20" i="1"/>
  <c r="DY35" i="1"/>
  <c r="DY23" i="1"/>
  <c r="DY24" i="1"/>
  <c r="DY38" i="1"/>
  <c r="DY26" i="1"/>
  <c r="DY10" i="1"/>
  <c r="DY44" i="1"/>
  <c r="DY41" i="1"/>
  <c r="DY34" i="1"/>
  <c r="DY27" i="1"/>
  <c r="DY22" i="1"/>
  <c r="DY36" i="1"/>
  <c r="DY32" i="1"/>
  <c r="DY9" i="1"/>
  <c r="DY6" i="1"/>
  <c r="DY43" i="1"/>
  <c r="DY25" i="1"/>
  <c r="DY45" i="1"/>
  <c r="DY5" i="1"/>
  <c r="DY19" i="1"/>
  <c r="DY29" i="1"/>
  <c r="DY30" i="1"/>
  <c r="DY7" i="1"/>
  <c r="DY42" i="1"/>
  <c r="DY11" i="1"/>
  <c r="DY13" i="1"/>
  <c r="DY12" i="1"/>
  <c r="DY40" i="1"/>
  <c r="DY16" i="1"/>
  <c r="DY18" i="1"/>
  <c r="DY15" i="1"/>
  <c r="DY14" i="1"/>
  <c r="DY21" i="1"/>
  <c r="DY28" i="1"/>
  <c r="DY17" i="1"/>
  <c r="DY8" i="1"/>
  <c r="DY39" i="1"/>
  <c r="DY37" i="1"/>
  <c r="DZ16" i="1"/>
  <c r="DZ24" i="1"/>
  <c r="DZ27" i="1"/>
  <c r="DZ18" i="1"/>
  <c r="DZ33" i="1"/>
  <c r="DZ9" i="1"/>
  <c r="DZ29" i="1"/>
  <c r="DZ26" i="1"/>
  <c r="DZ39" i="1"/>
  <c r="DZ34" i="1"/>
  <c r="DZ45" i="1"/>
  <c r="DZ6" i="1"/>
  <c r="DZ31" i="1"/>
  <c r="DZ22" i="1"/>
  <c r="DZ5" i="1"/>
  <c r="DZ30" i="1"/>
  <c r="DZ32" i="1"/>
  <c r="DZ7" i="1"/>
  <c r="DZ12" i="1"/>
  <c r="DZ13" i="1"/>
  <c r="DZ40" i="1"/>
  <c r="DZ19" i="1"/>
  <c r="DZ36" i="1"/>
  <c r="DZ28" i="1"/>
  <c r="DZ15" i="1"/>
  <c r="DZ38" i="1"/>
  <c r="DZ8" i="1"/>
  <c r="DZ11" i="1"/>
  <c r="DZ14" i="1"/>
  <c r="DZ25" i="1"/>
  <c r="DZ41" i="1"/>
  <c r="DZ20" i="1"/>
  <c r="DZ37" i="1"/>
  <c r="DZ10" i="1"/>
  <c r="DZ21" i="1"/>
  <c r="DZ42" i="1"/>
  <c r="DZ17" i="1"/>
  <c r="DZ23" i="1"/>
  <c r="DZ35" i="1"/>
  <c r="DZ43" i="1"/>
  <c r="DZ44" i="1"/>
  <c r="H48" i="6"/>
  <c r="F25" i="8"/>
  <c r="F25" i="6"/>
  <c r="H47" i="6"/>
  <c r="E66" i="8"/>
  <c r="E62" i="8"/>
  <c r="E39" i="8"/>
  <c r="H63" i="6"/>
  <c r="H62" i="6"/>
  <c r="AE21" i="7"/>
  <c r="AT12" i="7"/>
  <c r="AL13" i="7"/>
  <c r="Z13" i="7"/>
  <c r="AB13" i="7"/>
  <c r="AF13" i="7"/>
  <c r="AP13" i="7"/>
  <c r="BV13" i="7"/>
  <c r="BG13" i="7"/>
  <c r="AK13" i="7"/>
  <c r="BQ13" i="7"/>
  <c r="BC13" i="7"/>
  <c r="BL13" i="7"/>
  <c r="AW13" i="7"/>
  <c r="AY9" i="7"/>
  <c r="AM9" i="7"/>
  <c r="AA9" i="7"/>
  <c r="BG9" i="7"/>
  <c r="AN9" i="7"/>
  <c r="BU9" i="7"/>
  <c r="BB9" i="7"/>
  <c r="AC9" i="7"/>
  <c r="BI9" i="7"/>
  <c r="AJ9" i="7"/>
  <c r="Z9" i="7"/>
  <c r="BK9" i="7"/>
  <c r="AH19" i="7"/>
  <c r="BN19" i="7"/>
  <c r="AL19" i="7"/>
  <c r="AR19" i="7"/>
  <c r="BI39" i="7"/>
  <c r="AF39" i="7"/>
  <c r="AJ13" i="7"/>
  <c r="AN13" i="7"/>
  <c r="BR13" i="7"/>
  <c r="AD13" i="7"/>
  <c r="AA13" i="7"/>
  <c r="BF13" i="7"/>
  <c r="AQ13" i="7"/>
  <c r="BW13" i="7"/>
  <c r="BA13" i="7"/>
  <c r="AM13" i="7"/>
  <c r="BS13" i="7"/>
  <c r="AG13" i="7"/>
  <c r="BM13" i="7"/>
  <c r="AL9" i="7"/>
  <c r="BS9" i="7"/>
  <c r="BF9" i="7"/>
  <c r="AT9" i="7"/>
  <c r="BT9" i="7"/>
  <c r="BA9" i="7"/>
  <c r="AI9" i="7"/>
  <c r="BO9" i="7"/>
  <c r="AV9" i="7"/>
  <c r="BW9" i="7"/>
  <c r="AW9" i="7"/>
  <c r="AK9" i="7"/>
  <c r="BR19" i="7"/>
  <c r="BG19" i="7"/>
  <c r="AF19" i="7"/>
  <c r="AG19" i="7"/>
  <c r="BQ19" i="7"/>
  <c r="AT39" i="7"/>
  <c r="AD39" i="7"/>
  <c r="BT39" i="7"/>
  <c r="H44" i="6"/>
  <c r="H21" i="6"/>
  <c r="H23" i="6"/>
  <c r="BH13" i="7"/>
  <c r="BP13" i="7"/>
  <c r="AT13" i="7"/>
  <c r="AZ13" i="7"/>
  <c r="AH13" i="7"/>
  <c r="BN13" i="7"/>
  <c r="AY13" i="7"/>
  <c r="AC13" i="7"/>
  <c r="BI13" i="7"/>
  <c r="AU13" i="7"/>
  <c r="BD13" i="7"/>
  <c r="AO13" i="7"/>
  <c r="AR9" i="7"/>
  <c r="AF9" i="7"/>
  <c r="BL9" i="7"/>
  <c r="AZ9" i="7"/>
  <c r="AH9" i="7"/>
  <c r="BN9" i="7"/>
  <c r="AO9" i="7"/>
  <c r="BV9" i="7"/>
  <c r="BC9" i="7"/>
  <c r="AD9" i="7"/>
  <c r="BJ9" i="7"/>
  <c r="BD9" i="7"/>
  <c r="BT19" i="7"/>
  <c r="AN19" i="7"/>
  <c r="AI19" i="7"/>
  <c r="BC39" i="7"/>
  <c r="AB16" i="7"/>
  <c r="AN16" i="7"/>
  <c r="AU33" i="7"/>
  <c r="AN33" i="7"/>
  <c r="AA33" i="7"/>
  <c r="AG33" i="7"/>
  <c r="BK7" i="7"/>
  <c r="BI7" i="7"/>
  <c r="AH20" i="7"/>
  <c r="AV20" i="7"/>
  <c r="H72" i="6"/>
  <c r="AI16" i="7"/>
  <c r="BP33" i="7"/>
  <c r="BE33" i="7"/>
  <c r="BF33" i="7"/>
  <c r="AE33" i="7"/>
  <c r="BT33" i="7"/>
  <c r="AT33" i="7"/>
  <c r="AB33" i="7"/>
  <c r="BN33" i="7"/>
  <c r="BU6" i="7"/>
  <c r="H36" i="6"/>
  <c r="H12" i="6"/>
  <c r="H11" i="6"/>
  <c r="BL28" i="7"/>
  <c r="AW28" i="7"/>
  <c r="BG28" i="7"/>
  <c r="BQ28" i="7"/>
  <c r="AU30" i="7"/>
  <c r="BC30" i="7"/>
  <c r="H37" i="6"/>
  <c r="BG18" i="7"/>
  <c r="BJ18" i="7"/>
  <c r="BQ18" i="7"/>
  <c r="AI27" i="7"/>
  <c r="BF27" i="7"/>
  <c r="AR27" i="7"/>
  <c r="AN27" i="7"/>
  <c r="AV27" i="7"/>
  <c r="BP31" i="7"/>
  <c r="BQ31" i="7"/>
  <c r="AU31" i="7"/>
  <c r="BO6" i="7"/>
  <c r="BI23" i="7"/>
  <c r="AM12" i="7"/>
  <c r="AB32" i="7"/>
  <c r="AQ11" i="7"/>
  <c r="AV6" i="7"/>
  <c r="AM23" i="7"/>
  <c r="AT23" i="7"/>
  <c r="BB21" i="7"/>
  <c r="BE24" i="7"/>
  <c r="BL12" i="7"/>
  <c r="BK32" i="7"/>
  <c r="AO14" i="7"/>
  <c r="Z23" i="7"/>
  <c r="AM21" i="7"/>
  <c r="AT6" i="7"/>
  <c r="AQ6" i="7"/>
  <c r="AF23" i="7"/>
  <c r="BS21" i="7"/>
  <c r="AW21" i="7"/>
  <c r="BU12" i="7"/>
  <c r="AB14" i="7"/>
  <c r="H46" i="8"/>
  <c r="H47" i="8"/>
  <c r="AW16" i="7"/>
  <c r="BV11" i="7"/>
  <c r="BW6" i="7"/>
  <c r="BF6" i="7"/>
  <c r="AP23" i="7"/>
  <c r="AU21" i="7"/>
  <c r="BQ32" i="7"/>
  <c r="BJ14" i="7"/>
  <c r="AA16" i="7"/>
  <c r="BS11" i="7"/>
  <c r="BA6" i="7"/>
  <c r="AQ23" i="7"/>
  <c r="BT23" i="7"/>
  <c r="BI21" i="7"/>
  <c r="BA12" i="7"/>
  <c r="AQ34" i="7"/>
  <c r="AI32" i="7"/>
  <c r="AK16" i="7"/>
  <c r="BI28" i="7"/>
  <c r="AF28" i="7"/>
  <c r="AO11" i="7"/>
  <c r="BM11" i="7"/>
  <c r="AO6" i="7"/>
  <c r="AW6" i="7"/>
  <c r="AS6" i="7"/>
  <c r="BH23" i="7"/>
  <c r="BV23" i="7"/>
  <c r="BM23" i="7"/>
  <c r="BW21" i="7"/>
  <c r="BD21" i="7"/>
  <c r="BD27" i="7"/>
  <c r="BO27" i="7"/>
  <c r="BD12" i="7"/>
  <c r="AX12" i="7"/>
  <c r="AV32" i="7"/>
  <c r="BA14" i="7"/>
  <c r="H48" i="8"/>
  <c r="H44" i="8"/>
  <c r="BS24" i="7"/>
  <c r="BV24" i="7"/>
  <c r="BK34" i="7"/>
  <c r="BM34" i="7"/>
  <c r="BF11" i="7"/>
  <c r="BU11" i="7"/>
  <c r="AD11" i="7"/>
  <c r="AA11" i="7"/>
  <c r="AM11" i="7"/>
  <c r="BK11" i="7"/>
  <c r="BH11" i="7"/>
  <c r="AV11" i="7"/>
  <c r="BQ16" i="7"/>
  <c r="BW16" i="7"/>
  <c r="AM16" i="7"/>
  <c r="AU16" i="7"/>
  <c r="BB16" i="7"/>
  <c r="AX16" i="7"/>
  <c r="AG16" i="7"/>
  <c r="BI19" i="7"/>
  <c r="BP19" i="7"/>
  <c r="AJ19" i="7"/>
  <c r="BE19" i="7"/>
  <c r="BL19" i="7"/>
  <c r="BW19" i="7"/>
  <c r="BV19" i="7"/>
  <c r="BS19" i="7"/>
  <c r="BO19" i="7"/>
  <c r="AS19" i="7"/>
  <c r="AZ19" i="7"/>
  <c r="BU19" i="7"/>
  <c r="AO19" i="7"/>
  <c r="AM19" i="7"/>
  <c r="AX19" i="7"/>
  <c r="AV19" i="7"/>
  <c r="AT19" i="7"/>
  <c r="BG39" i="7"/>
  <c r="AG39" i="7"/>
  <c r="AL39" i="7"/>
  <c r="AR39" i="7"/>
  <c r="AQ39" i="7"/>
  <c r="BD39" i="7"/>
  <c r="BO39" i="7"/>
  <c r="AH39" i="7"/>
  <c r="BU39" i="7"/>
  <c r="BN39" i="7"/>
  <c r="BA39" i="7"/>
  <c r="BF39" i="7"/>
  <c r="BR39" i="7"/>
  <c r="BE39" i="7"/>
  <c r="BW39" i="7"/>
  <c r="AP39" i="7"/>
  <c r="AU39" i="7"/>
  <c r="AB39" i="7"/>
  <c r="AI39" i="7"/>
  <c r="AS7" i="7"/>
  <c r="AJ7" i="7"/>
  <c r="BF17" i="7"/>
  <c r="BW17" i="7"/>
  <c r="AU17" i="7"/>
  <c r="BF20" i="7"/>
  <c r="AL20" i="7"/>
  <c r="AC20" i="7"/>
  <c r="BO20" i="7"/>
  <c r="AU20" i="7"/>
  <c r="AG20" i="7"/>
  <c r="BR20" i="7"/>
  <c r="AE19" i="7"/>
  <c r="BD19" i="7"/>
  <c r="BB19" i="7"/>
  <c r="BC19" i="7"/>
  <c r="BJ19" i="7"/>
  <c r="AY19" i="7"/>
  <c r="AC19" i="7"/>
  <c r="BA19" i="7"/>
  <c r="BV39" i="7"/>
  <c r="AC39" i="7"/>
  <c r="AX39" i="7"/>
  <c r="AZ39" i="7"/>
  <c r="BQ9" i="7"/>
  <c r="Z19" i="7"/>
  <c r="AQ19" i="7"/>
  <c r="AB19" i="7"/>
  <c r="AD19" i="7"/>
  <c r="BF19" i="7"/>
  <c r="BK19" i="7"/>
  <c r="AW19" i="7"/>
  <c r="BH19" i="7"/>
  <c r="BP39" i="7"/>
  <c r="AO39" i="7"/>
  <c r="BQ39" i="7"/>
  <c r="AY39" i="7"/>
  <c r="AM39" i="7"/>
  <c r="H11" i="8"/>
  <c r="H70" i="6"/>
  <c r="H74" i="6"/>
  <c r="BT14" i="7"/>
  <c r="AN14" i="7"/>
  <c r="BC14" i="7"/>
  <c r="BR14" i="7"/>
  <c r="AL14" i="7"/>
  <c r="AZ14" i="7"/>
  <c r="BV14" i="7"/>
  <c r="AP14" i="7"/>
  <c r="BE14" i="7"/>
  <c r="BQ14" i="7"/>
  <c r="BI14" i="7"/>
  <c r="Z14" i="7"/>
  <c r="BW14" i="7"/>
  <c r="AF14" i="7"/>
  <c r="AM14" i="7"/>
  <c r="AT14" i="7"/>
  <c r="AR14" i="7"/>
  <c r="BF14" i="7"/>
  <c r="BM14" i="7"/>
  <c r="AK14" i="7"/>
  <c r="BG14" i="7"/>
  <c r="AS14" i="7"/>
  <c r="BL14" i="7"/>
  <c r="BS14" i="7"/>
  <c r="AE14" i="7"/>
  <c r="AD14" i="7"/>
  <c r="AJ14" i="7"/>
  <c r="AX14" i="7"/>
  <c r="AW14" i="7"/>
  <c r="BO14" i="7"/>
  <c r="AA14" i="7"/>
  <c r="AQ14" i="7"/>
  <c r="AX32" i="7"/>
  <c r="BU32" i="7"/>
  <c r="AO32" i="7"/>
  <c r="BA32" i="7"/>
  <c r="BP32" i="7"/>
  <c r="AJ32" i="7"/>
  <c r="BJ32" i="7"/>
  <c r="BV32" i="7"/>
  <c r="AH32" i="7"/>
  <c r="AW32" i="7"/>
  <c r="AS32" i="7"/>
  <c r="AZ32" i="7"/>
  <c r="AE32" i="7"/>
  <c r="BG32" i="7"/>
  <c r="BD32" i="7"/>
  <c r="AM32" i="7"/>
  <c r="BR32" i="7"/>
  <c r="AL32" i="7"/>
  <c r="BN32" i="7"/>
  <c r="AA32" i="7"/>
  <c r="AG32" i="7"/>
  <c r="AK32" i="7"/>
  <c r="AR32" i="7"/>
  <c r="AT32" i="7"/>
  <c r="AQ32" i="7"/>
  <c r="AN32" i="7"/>
  <c r="BL32" i="7"/>
  <c r="BO32" i="7"/>
  <c r="Z32" i="7"/>
  <c r="AZ6" i="7"/>
  <c r="AA6" i="7"/>
  <c r="BH6" i="7"/>
  <c r="AU6" i="7"/>
  <c r="AC6" i="7"/>
  <c r="BC6" i="7"/>
  <c r="Z6" i="7"/>
  <c r="BD6" i="7"/>
  <c r="AX6" i="7"/>
  <c r="AE6" i="7"/>
  <c r="BL6" i="7"/>
  <c r="AY6" i="7"/>
  <c r="AN23" i="7"/>
  <c r="AJ23" i="7"/>
  <c r="BC23" i="7"/>
  <c r="BG23" i="7"/>
  <c r="AE23" i="7"/>
  <c r="AV23" i="7"/>
  <c r="BO23" i="7"/>
  <c r="AX23" i="7"/>
  <c r="AK23" i="7"/>
  <c r="BQ23" i="7"/>
  <c r="BB23" i="7"/>
  <c r="AH21" i="7"/>
  <c r="AD21" i="7"/>
  <c r="AR21" i="7"/>
  <c r="BV21" i="7"/>
  <c r="AA21" i="7"/>
  <c r="AZ21" i="7"/>
  <c r="AC21" i="7"/>
  <c r="BQ21" i="7"/>
  <c r="BL21" i="7"/>
  <c r="BM21" i="7"/>
  <c r="AI12" i="7"/>
  <c r="BH12" i="7"/>
  <c r="AW12" i="7"/>
  <c r="BN12" i="7"/>
  <c r="BK12" i="7"/>
  <c r="BR12" i="7"/>
  <c r="AY32" i="7"/>
  <c r="BC32" i="7"/>
  <c r="BW32" i="7"/>
  <c r="BH32" i="7"/>
  <c r="BE32" i="7"/>
  <c r="AC14" i="7"/>
  <c r="BU14" i="7"/>
  <c r="BH14" i="7"/>
  <c r="AU14" i="7"/>
  <c r="BU23" i="7"/>
  <c r="AO23" i="7"/>
  <c r="AG6" i="7"/>
  <c r="BG6" i="7"/>
  <c r="AH6" i="7"/>
  <c r="BV6" i="7"/>
  <c r="BB6" i="7"/>
  <c r="AI6" i="7"/>
  <c r="BJ6" i="7"/>
  <c r="AD6" i="7"/>
  <c r="BQ6" i="7"/>
  <c r="BE6" i="7"/>
  <c r="AL6" i="7"/>
  <c r="BS6" i="7"/>
  <c r="BM6" i="7"/>
  <c r="BD23" i="7"/>
  <c r="AZ23" i="7"/>
  <c r="BS23" i="7"/>
  <c r="AC23" i="7"/>
  <c r="AU23" i="7"/>
  <c r="BL23" i="7"/>
  <c r="AA23" i="7"/>
  <c r="BF23" i="7"/>
  <c r="AS23" i="7"/>
  <c r="AD23" i="7"/>
  <c r="BJ23" i="7"/>
  <c r="AW23" i="7"/>
  <c r="AT21" i="7"/>
  <c r="AQ21" i="7"/>
  <c r="BR21" i="7"/>
  <c r="AJ21" i="7"/>
  <c r="AL21" i="7"/>
  <c r="AB21" i="7"/>
  <c r="AK21" i="7"/>
  <c r="AF21" i="7"/>
  <c r="AG21" i="7"/>
  <c r="BS12" i="7"/>
  <c r="AV12" i="7"/>
  <c r="AF12" i="7"/>
  <c r="BC12" i="7"/>
  <c r="AK12" i="7"/>
  <c r="BB32" i="7"/>
  <c r="BS32" i="7"/>
  <c r="AD32" i="7"/>
  <c r="AC32" i="7"/>
  <c r="BM32" i="7"/>
  <c r="AI14" i="7"/>
  <c r="AH14" i="7"/>
  <c r="BP14" i="7"/>
  <c r="BK14" i="7"/>
  <c r="BE21" i="7"/>
  <c r="BT21" i="7"/>
  <c r="AN21" i="7"/>
  <c r="BA21" i="7"/>
  <c r="BO21" i="7"/>
  <c r="BN21" i="7"/>
  <c r="AY21" i="7"/>
  <c r="BJ21" i="7"/>
  <c r="BH21" i="7"/>
  <c r="BF21" i="7"/>
  <c r="BC21" i="7"/>
  <c r="BG21" i="7"/>
  <c r="BO12" i="7"/>
  <c r="BM12" i="7"/>
  <c r="BE12" i="7"/>
  <c r="AE12" i="7"/>
  <c r="AQ12" i="7"/>
  <c r="AP12" i="7"/>
  <c r="AO12" i="7"/>
  <c r="BW12" i="7"/>
  <c r="AC12" i="7"/>
  <c r="AL12" i="7"/>
  <c r="AJ12" i="7"/>
  <c r="BF12" i="7"/>
  <c r="AH12" i="7"/>
  <c r="BB12" i="7"/>
  <c r="BG12" i="7"/>
  <c r="AY12" i="7"/>
  <c r="BQ12" i="7"/>
  <c r="AD12" i="7"/>
  <c r="AG12" i="7"/>
  <c r="AZ12" i="7"/>
  <c r="BJ12" i="7"/>
  <c r="BV12" i="7"/>
  <c r="AB12" i="7"/>
  <c r="AA12" i="7"/>
  <c r="AS12" i="7"/>
  <c r="AM6" i="7"/>
  <c r="BN6" i="7"/>
  <c r="AN6" i="7"/>
  <c r="AB6" i="7"/>
  <c r="BI6" i="7"/>
  <c r="AP6" i="7"/>
  <c r="BP6" i="7"/>
  <c r="AJ6" i="7"/>
  <c r="AK6" i="7"/>
  <c r="BK6" i="7"/>
  <c r="AR6" i="7"/>
  <c r="AF6" i="7"/>
  <c r="BW23" i="7"/>
  <c r="BP23" i="7"/>
  <c r="AB23" i="7"/>
  <c r="AR23" i="7"/>
  <c r="BK23" i="7"/>
  <c r="AI23" i="7"/>
  <c r="AH23" i="7"/>
  <c r="BN23" i="7"/>
  <c r="BA23" i="7"/>
  <c r="AL23" i="7"/>
  <c r="BR23" i="7"/>
  <c r="BE23" i="7"/>
  <c r="Z21" i="7"/>
  <c r="BP21" i="7"/>
  <c r="AI21" i="7"/>
  <c r="AX21" i="7"/>
  <c r="BK21" i="7"/>
  <c r="AP21" i="7"/>
  <c r="AS21" i="7"/>
  <c r="AV21" i="7"/>
  <c r="AO21" i="7"/>
  <c r="Z12" i="7"/>
  <c r="BI12" i="7"/>
  <c r="AN12" i="7"/>
  <c r="BP12" i="7"/>
  <c r="AR12" i="7"/>
  <c r="AU12" i="7"/>
  <c r="AF32" i="7"/>
  <c r="BT32" i="7"/>
  <c r="AU32" i="7"/>
  <c r="BI32" i="7"/>
  <c r="AP32" i="7"/>
  <c r="AY14" i="7"/>
  <c r="AG14" i="7"/>
  <c r="BN14" i="7"/>
  <c r="BB14" i="7"/>
  <c r="AV14" i="7"/>
  <c r="AL35" i="7"/>
  <c r="BI35" i="7"/>
  <c r="AR35" i="7"/>
  <c r="Z39" i="7"/>
  <c r="BH39" i="7"/>
  <c r="AV39" i="7"/>
  <c r="AA39" i="7"/>
  <c r="BB39" i="7"/>
  <c r="AJ39" i="7"/>
  <c r="BJ39" i="7"/>
  <c r="AK39" i="7"/>
  <c r="BK39" i="7"/>
  <c r="BL39" i="7"/>
  <c r="AS39" i="7"/>
  <c r="BS39" i="7"/>
  <c r="BH16" i="7"/>
  <c r="BO16" i="7"/>
  <c r="BU16" i="7"/>
  <c r="BA16" i="7"/>
  <c r="BL16" i="7"/>
  <c r="AY16" i="7"/>
  <c r="AT16" i="7"/>
  <c r="AH16" i="7"/>
  <c r="BI16" i="7"/>
  <c r="AP16" i="7"/>
  <c r="AC16" i="7"/>
  <c r="BD16" i="7"/>
  <c r="AU11" i="7"/>
  <c r="Z11" i="7"/>
  <c r="BD11" i="7"/>
  <c r="AW11" i="7"/>
  <c r="AH11" i="7"/>
  <c r="AI11" i="7"/>
  <c r="BQ11" i="7"/>
  <c r="BA11" i="7"/>
  <c r="AK11" i="7"/>
  <c r="AE11" i="7"/>
  <c r="AL11" i="7"/>
  <c r="BT11" i="7"/>
  <c r="BO24" i="7"/>
  <c r="AW24" i="7"/>
  <c r="AL24" i="7"/>
  <c r="AA34" i="7"/>
  <c r="AX34" i="7"/>
  <c r="AE34" i="7"/>
  <c r="Z35" i="7"/>
  <c r="AF35" i="7"/>
  <c r="AS35" i="7"/>
  <c r="BL35" i="7"/>
  <c r="AF16" i="7"/>
  <c r="AL16" i="7"/>
  <c r="AS16" i="7"/>
  <c r="Z16" i="7"/>
  <c r="AD16" i="7"/>
  <c r="BR16" i="7"/>
  <c r="BE16" i="7"/>
  <c r="BG16" i="7"/>
  <c r="AO16" i="7"/>
  <c r="BP16" i="7"/>
  <c r="BC16" i="7"/>
  <c r="AJ16" i="7"/>
  <c r="BK16" i="7"/>
  <c r="BC11" i="7"/>
  <c r="AG11" i="7"/>
  <c r="BN11" i="7"/>
  <c r="BE11" i="7"/>
  <c r="BG11" i="7"/>
  <c r="AP11" i="7"/>
  <c r="AC11" i="7"/>
  <c r="BI11" i="7"/>
  <c r="AR11" i="7"/>
  <c r="AT11" i="7"/>
  <c r="AS11" i="7"/>
  <c r="AZ11" i="7"/>
  <c r="Z24" i="7"/>
  <c r="BM24" i="7"/>
  <c r="AD24" i="7"/>
  <c r="AY34" i="7"/>
  <c r="AC34" i="7"/>
  <c r="BW35" i="7"/>
  <c r="BV35" i="7"/>
  <c r="BD35" i="7"/>
  <c r="BA35" i="7"/>
  <c r="BS35" i="7"/>
  <c r="AD35" i="7"/>
  <c r="AK35" i="7"/>
  <c r="AJ35" i="7"/>
  <c r="AQ35" i="7"/>
  <c r="BJ35" i="7"/>
  <c r="BU35" i="7"/>
  <c r="AE35" i="7"/>
  <c r="AY35" i="7"/>
  <c r="AG35" i="7"/>
  <c r="AV35" i="7"/>
  <c r="BP35" i="7"/>
  <c r="BF35" i="7"/>
  <c r="BR35" i="7"/>
  <c r="BO35" i="7"/>
  <c r="AC35" i="7"/>
  <c r="AI35" i="7"/>
  <c r="AW35" i="7"/>
  <c r="BG35" i="7"/>
  <c r="BM35" i="7"/>
  <c r="AX35" i="7"/>
  <c r="AO35" i="7"/>
  <c r="BT35" i="7"/>
  <c r="BQ35" i="7"/>
  <c r="BH35" i="7"/>
  <c r="AT35" i="7"/>
  <c r="BE35" i="7"/>
  <c r="BC35" i="7"/>
  <c r="BN35" i="7"/>
  <c r="AB35" i="7"/>
  <c r="AN35" i="7"/>
  <c r="AU35" i="7"/>
  <c r="AA35" i="7"/>
  <c r="AP35" i="7"/>
  <c r="AH35" i="7"/>
  <c r="BF24" i="7"/>
  <c r="AF24" i="7"/>
  <c r="AY24" i="7"/>
  <c r="BK24" i="7"/>
  <c r="BW24" i="7"/>
  <c r="AQ24" i="7"/>
  <c r="BP24" i="7"/>
  <c r="AI24" i="7"/>
  <c r="BG24" i="7"/>
  <c r="AO24" i="7"/>
  <c r="BH24" i="7"/>
  <c r="BU24" i="7"/>
  <c r="BA24" i="7"/>
  <c r="AZ24" i="7"/>
  <c r="BR24" i="7"/>
  <c r="AK24" i="7"/>
  <c r="AX24" i="7"/>
  <c r="BJ24" i="7"/>
  <c r="AJ24" i="7"/>
  <c r="BI24" i="7"/>
  <c r="AB24" i="7"/>
  <c r="AT24" i="7"/>
  <c r="BN24" i="7"/>
  <c r="AG24" i="7"/>
  <c r="AV24" i="7"/>
  <c r="AS24" i="7"/>
  <c r="BL24" i="7"/>
  <c r="AE24" i="7"/>
  <c r="AR24" i="7"/>
  <c r="BD24" i="7"/>
  <c r="AC24" i="7"/>
  <c r="BC24" i="7"/>
  <c r="BT24" i="7"/>
  <c r="AM24" i="7"/>
  <c r="AN24" i="7"/>
  <c r="BB24" i="7"/>
  <c r="AU24" i="7"/>
  <c r="BC34" i="7"/>
  <c r="BR34" i="7"/>
  <c r="AL34" i="7"/>
  <c r="BA34" i="7"/>
  <c r="BV34" i="7"/>
  <c r="AP34" i="7"/>
  <c r="BE34" i="7"/>
  <c r="AZ34" i="7"/>
  <c r="AB34" i="7"/>
  <c r="BO34" i="7"/>
  <c r="BD34" i="7"/>
  <c r="BH34" i="7"/>
  <c r="BT34" i="7"/>
  <c r="AU34" i="7"/>
  <c r="BJ34" i="7"/>
  <c r="AD34" i="7"/>
  <c r="AS34" i="7"/>
  <c r="BN34" i="7"/>
  <c r="AH34" i="7"/>
  <c r="AW34" i="7"/>
  <c r="AF34" i="7"/>
  <c r="BP34" i="7"/>
  <c r="AR34" i="7"/>
  <c r="AI34" i="7"/>
  <c r="BG34" i="7"/>
  <c r="BS34" i="7"/>
  <c r="AM34" i="7"/>
  <c r="BB34" i="7"/>
  <c r="BQ34" i="7"/>
  <c r="AK34" i="7"/>
  <c r="BF34" i="7"/>
  <c r="BU34" i="7"/>
  <c r="AO34" i="7"/>
  <c r="BW34" i="7"/>
  <c r="AV34" i="7"/>
  <c r="BL34" i="7"/>
  <c r="AN34" i="7"/>
  <c r="Z34" i="7"/>
  <c r="BF16" i="7"/>
  <c r="BM16" i="7"/>
  <c r="BT16" i="7"/>
  <c r="AZ16" i="7"/>
  <c r="AR16" i="7"/>
  <c r="AE16" i="7"/>
  <c r="BS16" i="7"/>
  <c r="BN16" i="7"/>
  <c r="AV16" i="7"/>
  <c r="BV16" i="7"/>
  <c r="BJ16" i="7"/>
  <c r="AQ16" i="7"/>
  <c r="AF11" i="7"/>
  <c r="BL11" i="7"/>
  <c r="AN11" i="7"/>
  <c r="BW11" i="7"/>
  <c r="BO11" i="7"/>
  <c r="BP11" i="7"/>
  <c r="AX11" i="7"/>
  <c r="AJ11" i="7"/>
  <c r="BR11" i="7"/>
  <c r="BJ11" i="7"/>
  <c r="BB11" i="7"/>
  <c r="AY11" i="7"/>
  <c r="AA24" i="7"/>
  <c r="AP24" i="7"/>
  <c r="BQ24" i="7"/>
  <c r="AJ34" i="7"/>
  <c r="AG34" i="7"/>
  <c r="BI34" i="7"/>
  <c r="BK35" i="7"/>
  <c r="BB35" i="7"/>
  <c r="AZ35" i="7"/>
  <c r="H36" i="8"/>
  <c r="H37" i="8"/>
  <c r="H24" i="8"/>
  <c r="BH31" i="7"/>
  <c r="AC31" i="7"/>
  <c r="AY31" i="7"/>
  <c r="BS31" i="7"/>
  <c r="AM31" i="7"/>
  <c r="BB31" i="7"/>
  <c r="BM31" i="7"/>
  <c r="AV31" i="7"/>
  <c r="BV31" i="7"/>
  <c r="BU31" i="7"/>
  <c r="AX31" i="7"/>
  <c r="AN31" i="7"/>
  <c r="Z31" i="7"/>
  <c r="AZ31" i="7"/>
  <c r="BW31" i="7"/>
  <c r="AQ31" i="7"/>
  <c r="BK31" i="7"/>
  <c r="AE31" i="7"/>
  <c r="AT31" i="7"/>
  <c r="AW31" i="7"/>
  <c r="AF31" i="7"/>
  <c r="BF31" i="7"/>
  <c r="BE31" i="7"/>
  <c r="AH31" i="7"/>
  <c r="AK31" i="7"/>
  <c r="AR31" i="7"/>
  <c r="BO31" i="7"/>
  <c r="AI31" i="7"/>
  <c r="BC31" i="7"/>
  <c r="BR31" i="7"/>
  <c r="AL31" i="7"/>
  <c r="AG31" i="7"/>
  <c r="BI31" i="7"/>
  <c r="AP31" i="7"/>
  <c r="AO31" i="7"/>
  <c r="BD31" i="7"/>
  <c r="BT31" i="7"/>
  <c r="BR30" i="7"/>
  <c r="AL30" i="7"/>
  <c r="BA30" i="7"/>
  <c r="BU30" i="7"/>
  <c r="AO30" i="7"/>
  <c r="BD30" i="7"/>
  <c r="BO30" i="7"/>
  <c r="AX30" i="7"/>
  <c r="AE30" i="7"/>
  <c r="BW30" i="7"/>
  <c r="BP30" i="7"/>
  <c r="AM30" i="7"/>
  <c r="Z30" i="7"/>
  <c r="BJ30" i="7"/>
  <c r="AD30" i="7"/>
  <c r="AS30" i="7"/>
  <c r="BM30" i="7"/>
  <c r="AG30" i="7"/>
  <c r="AV30" i="7"/>
  <c r="AY30" i="7"/>
  <c r="AH30" i="7"/>
  <c r="BH30" i="7"/>
  <c r="BG30" i="7"/>
  <c r="AZ30" i="7"/>
  <c r="BV30" i="7"/>
  <c r="BS30" i="7"/>
  <c r="BB30" i="7"/>
  <c r="BQ30" i="7"/>
  <c r="AK30" i="7"/>
  <c r="BE30" i="7"/>
  <c r="BT30" i="7"/>
  <c r="AN30" i="7"/>
  <c r="AI30" i="7"/>
  <c r="BK30" i="7"/>
  <c r="AR30" i="7"/>
  <c r="AQ30" i="7"/>
  <c r="AJ30" i="7"/>
  <c r="BF30" i="7"/>
  <c r="H19" i="8"/>
  <c r="AM28" i="7"/>
  <c r="BK28" i="7"/>
  <c r="BB28" i="7"/>
  <c r="BW28" i="7"/>
  <c r="AV28" i="7"/>
  <c r="BM28" i="7"/>
  <c r="AF27" i="7"/>
  <c r="AO27" i="7"/>
  <c r="AK27" i="7"/>
  <c r="BR27" i="7"/>
  <c r="BJ27" i="7"/>
  <c r="BV27" i="7"/>
  <c r="BE18" i="7"/>
  <c r="BK18" i="7"/>
  <c r="BA31" i="7"/>
  <c r="BL31" i="7"/>
  <c r="AB31" i="7"/>
  <c r="AP30" i="7"/>
  <c r="BN30" i="7"/>
  <c r="AC30" i="7"/>
  <c r="BS18" i="7"/>
  <c r="BD18" i="7"/>
  <c r="BL18" i="7"/>
  <c r="AI18" i="7"/>
  <c r="BB18" i="7"/>
  <c r="BI18" i="7"/>
  <c r="AG18" i="7"/>
  <c r="AL18" i="7"/>
  <c r="AX18" i="7"/>
  <c r="AH18" i="7"/>
  <c r="AA18" i="7"/>
  <c r="AN18" i="7"/>
  <c r="BT18" i="7"/>
  <c r="BM18" i="7"/>
  <c r="AW18" i="7"/>
  <c r="BC18" i="7"/>
  <c r="AC18" i="7"/>
  <c r="AU18" i="7"/>
  <c r="AZ18" i="7"/>
  <c r="BP18" i="7"/>
  <c r="AE18" i="7"/>
  <c r="AQ18" i="7"/>
  <c r="BH18" i="7"/>
  <c r="AY18" i="7"/>
  <c r="BR18" i="7"/>
  <c r="BN18" i="7"/>
  <c r="BW18" i="7"/>
  <c r="AJ18" i="7"/>
  <c r="AV18" i="7"/>
  <c r="BV18" i="7"/>
  <c r="AO18" i="7"/>
  <c r="AT18" i="7"/>
  <c r="BF18" i="7"/>
  <c r="BO18" i="7"/>
  <c r="AK18" i="7"/>
  <c r="AF18" i="7"/>
  <c r="AS18" i="7"/>
  <c r="Z18" i="7"/>
  <c r="AA28" i="7"/>
  <c r="BS28" i="7"/>
  <c r="AX28" i="7"/>
  <c r="AB28" i="7"/>
  <c r="AR28" i="7"/>
  <c r="AS27" i="7"/>
  <c r="BK27" i="7"/>
  <c r="BE27" i="7"/>
  <c r="AW27" i="7"/>
  <c r="AA27" i="7"/>
  <c r="BU18" i="7"/>
  <c r="AR18" i="7"/>
  <c r="AP18" i="7"/>
  <c r="BN31" i="7"/>
  <c r="AD31" i="7"/>
  <c r="BG31" i="7"/>
  <c r="AA30" i="7"/>
  <c r="AF30" i="7"/>
  <c r="BI30" i="7"/>
  <c r="BA26" i="7"/>
  <c r="AU26" i="7"/>
  <c r="BG27" i="7"/>
  <c r="AB27" i="7"/>
  <c r="AX27" i="7"/>
  <c r="BT27" i="7"/>
  <c r="AD27" i="7"/>
  <c r="AM27" i="7"/>
  <c r="AL27" i="7"/>
  <c r="AU27" i="7"/>
  <c r="AT27" i="7"/>
  <c r="BA27" i="7"/>
  <c r="BL27" i="7"/>
  <c r="AG27" i="7"/>
  <c r="BW27" i="7"/>
  <c r="AQ27" i="7"/>
  <c r="BN27" i="7"/>
  <c r="AH27" i="7"/>
  <c r="AZ27" i="7"/>
  <c r="BI27" i="7"/>
  <c r="BH27" i="7"/>
  <c r="BQ27" i="7"/>
  <c r="BP27" i="7"/>
  <c r="BU27" i="7"/>
  <c r="AE27" i="7"/>
  <c r="BB27" i="7"/>
  <c r="Z27" i="7"/>
  <c r="BE28" i="7"/>
  <c r="BT28" i="7"/>
  <c r="AN28" i="7"/>
  <c r="AZ28" i="7"/>
  <c r="BO28" i="7"/>
  <c r="AI28" i="7"/>
  <c r="AL28" i="7"/>
  <c r="BN28" i="7"/>
  <c r="AU28" i="7"/>
  <c r="AD28" i="7"/>
  <c r="BV28" i="7"/>
  <c r="AC28" i="7"/>
  <c r="AP28" i="7"/>
  <c r="BU28" i="7"/>
  <c r="AO28" i="7"/>
  <c r="BD28" i="7"/>
  <c r="BP28" i="7"/>
  <c r="AJ28" i="7"/>
  <c r="AY28" i="7"/>
  <c r="BR28" i="7"/>
  <c r="BA28" i="7"/>
  <c r="AH28" i="7"/>
  <c r="BJ28" i="7"/>
  <c r="BC28" i="7"/>
  <c r="BF28" i="7"/>
  <c r="Z28" i="7"/>
  <c r="H20" i="8"/>
  <c r="H49" i="8"/>
  <c r="H12" i="8"/>
  <c r="H22" i="8"/>
  <c r="AS28" i="7"/>
  <c r="AT28" i="7"/>
  <c r="AK28" i="7"/>
  <c r="AQ28" i="7"/>
  <c r="BH28" i="7"/>
  <c r="AG28" i="7"/>
  <c r="BC27" i="7"/>
  <c r="AJ27" i="7"/>
  <c r="AC27" i="7"/>
  <c r="BS27" i="7"/>
  <c r="AP27" i="7"/>
  <c r="AY27" i="7"/>
  <c r="BA18" i="7"/>
  <c r="AM18" i="7"/>
  <c r="AD18" i="7"/>
  <c r="AA31" i="7"/>
  <c r="BJ31" i="7"/>
  <c r="AJ31" i="7"/>
  <c r="AJ25" i="7"/>
  <c r="AB30" i="7"/>
  <c r="BL30" i="7"/>
  <c r="AT30" i="7"/>
  <c r="BH25" i="7"/>
  <c r="AB25" i="7"/>
  <c r="AY25" i="7"/>
  <c r="BN25" i="7"/>
  <c r="AH25" i="7"/>
  <c r="BE25" i="7"/>
  <c r="BT25" i="7"/>
  <c r="AN25" i="7"/>
  <c r="BA25" i="7"/>
  <c r="AU25" i="7"/>
  <c r="BR25" i="7"/>
  <c r="BC25" i="7"/>
  <c r="AD25" i="7"/>
  <c r="AZ25" i="7"/>
  <c r="BW25" i="7"/>
  <c r="AQ25" i="7"/>
  <c r="BF25" i="7"/>
  <c r="AA25" i="7"/>
  <c r="AW25" i="7"/>
  <c r="BL25" i="7"/>
  <c r="AF25" i="7"/>
  <c r="AS25" i="7"/>
  <c r="AT25" i="7"/>
  <c r="AL25" i="7"/>
  <c r="BB25" i="7"/>
  <c r="AR25" i="7"/>
  <c r="BO25" i="7"/>
  <c r="AI25" i="7"/>
  <c r="AX25" i="7"/>
  <c r="BU25" i="7"/>
  <c r="AO25" i="7"/>
  <c r="BD25" i="7"/>
  <c r="BQ25" i="7"/>
  <c r="AK25" i="7"/>
  <c r="BS25" i="7"/>
  <c r="BK25" i="7"/>
  <c r="Z25" i="7"/>
  <c r="BV25" i="7"/>
  <c r="AV25" i="7"/>
  <c r="AE25" i="7"/>
  <c r="BP25" i="7"/>
  <c r="AP25" i="7"/>
  <c r="BI25" i="7"/>
  <c r="BJ25" i="7"/>
  <c r="H23" i="8"/>
  <c r="AC26" i="7"/>
  <c r="BH26" i="7"/>
  <c r="AG25" i="7"/>
  <c r="BD33" i="7"/>
  <c r="BS33" i="7"/>
  <c r="AM33" i="7"/>
  <c r="BO33" i="7"/>
  <c r="AI33" i="7"/>
  <c r="AX33" i="7"/>
  <c r="BI33" i="7"/>
  <c r="AR33" i="7"/>
  <c r="BU33" i="7"/>
  <c r="BA33" i="7"/>
  <c r="AD33" i="7"/>
  <c r="AJ33" i="7"/>
  <c r="AQ7" i="7"/>
  <c r="BC7" i="7"/>
  <c r="AC7" i="7"/>
  <c r="BB7" i="7"/>
  <c r="Z7" i="7"/>
  <c r="AU7" i="7"/>
  <c r="BU7" i="7"/>
  <c r="AT7" i="7"/>
  <c r="BF7" i="7"/>
  <c r="BS7" i="7"/>
  <c r="AL7" i="7"/>
  <c r="BE7" i="7"/>
  <c r="AK7" i="7"/>
  <c r="AW7" i="7"/>
  <c r="BW7" i="7"/>
  <c r="AV7" i="7"/>
  <c r="BV7" i="7"/>
  <c r="AO7" i="7"/>
  <c r="BN7" i="7"/>
  <c r="AN7" i="7"/>
  <c r="AZ7" i="7"/>
  <c r="BL7" i="7"/>
  <c r="AF7" i="7"/>
  <c r="AX7" i="7"/>
  <c r="BJ7" i="7"/>
  <c r="AD7" i="7"/>
  <c r="AP7" i="7"/>
  <c r="BP7" i="7"/>
  <c r="AI7" i="7"/>
  <c r="BO7" i="7"/>
  <c r="AH7" i="7"/>
  <c r="BG7" i="7"/>
  <c r="BT7" i="7"/>
  <c r="AM7" i="7"/>
  <c r="AY7" i="7"/>
  <c r="BR7" i="7"/>
  <c r="AR7" i="7"/>
  <c r="BD7" i="7"/>
  <c r="AB7" i="7"/>
  <c r="BM7" i="7"/>
  <c r="AE7" i="7"/>
  <c r="BQ7" i="7"/>
  <c r="BH7" i="7"/>
  <c r="AG7" i="7"/>
  <c r="AT17" i="7"/>
  <c r="BG17" i="7"/>
  <c r="AF17" i="7"/>
  <c r="AY17" i="7"/>
  <c r="BK17" i="7"/>
  <c r="AJ17" i="7"/>
  <c r="BC17" i="7"/>
  <c r="BU17" i="7"/>
  <c r="BT17" i="7"/>
  <c r="AG17" i="7"/>
  <c r="AZ17" i="7"/>
  <c r="BS17" i="7"/>
  <c r="AR17" i="7"/>
  <c r="BD17" i="7"/>
  <c r="AD17" i="7"/>
  <c r="AO17" i="7"/>
  <c r="BN17" i="7"/>
  <c r="AA17" i="7"/>
  <c r="AS17" i="7"/>
  <c r="BL17" i="7"/>
  <c r="AL17" i="7"/>
  <c r="AW17" i="7"/>
  <c r="BV17" i="7"/>
  <c r="AI17" i="7"/>
  <c r="BA17" i="7"/>
  <c r="BQ17" i="7"/>
  <c r="BO17" i="7"/>
  <c r="AN17" i="7"/>
  <c r="Z17" i="7"/>
  <c r="AV17" i="7"/>
  <c r="AK17" i="7"/>
  <c r="BM17" i="7"/>
  <c r="AQ17" i="7"/>
  <c r="BH17" i="7"/>
  <c r="AH17" i="7"/>
  <c r="AC17" i="7"/>
  <c r="BR17" i="7"/>
  <c r="BJ17" i="7"/>
  <c r="BG20" i="7"/>
  <c r="AB20" i="7"/>
  <c r="AX20" i="7"/>
  <c r="BS20" i="7"/>
  <c r="AM20" i="7"/>
  <c r="AN20" i="7"/>
  <c r="BJ20" i="7"/>
  <c r="BT20" i="7"/>
  <c r="BQ20" i="7"/>
  <c r="BP20" i="7"/>
  <c r="BI20" i="7"/>
  <c r="AJ20" i="7"/>
  <c r="AY20" i="7"/>
  <c r="BV20" i="7"/>
  <c r="AP20" i="7"/>
  <c r="BK20" i="7"/>
  <c r="AE20" i="7"/>
  <c r="BL20" i="7"/>
  <c r="AW20" i="7"/>
  <c r="BH20" i="7"/>
  <c r="BD20" i="7"/>
  <c r="BB20" i="7"/>
  <c r="BE20" i="7"/>
  <c r="AF20" i="7"/>
  <c r="H45" i="8"/>
  <c r="H21" i="8"/>
  <c r="AZ33" i="7"/>
  <c r="BJ33" i="7"/>
  <c r="BB33" i="7"/>
  <c r="BH33" i="7"/>
  <c r="AH33" i="7"/>
  <c r="BV33" i="7"/>
  <c r="BW33" i="7"/>
  <c r="BC33" i="7"/>
  <c r="AV33" i="7"/>
  <c r="Z20" i="7"/>
  <c r="AO20" i="7"/>
  <c r="AT20" i="7"/>
  <c r="AZ20" i="7"/>
  <c r="BC20" i="7"/>
  <c r="BN20" i="7"/>
  <c r="BW20" i="7"/>
  <c r="AX17" i="7"/>
  <c r="BB17" i="7"/>
  <c r="AM17" i="7"/>
  <c r="BS26" i="7"/>
  <c r="BA7" i="7"/>
  <c r="BM25" i="7"/>
  <c r="AS26" i="7"/>
  <c r="AZ26" i="7"/>
  <c r="BR26" i="7"/>
  <c r="AA26" i="7"/>
  <c r="AI26" i="7"/>
  <c r="AH26" i="7"/>
  <c r="AQ26" i="7"/>
  <c r="BB26" i="7"/>
  <c r="BG26" i="7"/>
  <c r="BU26" i="7"/>
  <c r="BK26" i="7"/>
  <c r="AN26" i="7"/>
  <c r="BQ26" i="7"/>
  <c r="AK26" i="7"/>
  <c r="AR26" i="7"/>
  <c r="BF26" i="7"/>
  <c r="BO26" i="7"/>
  <c r="BN26" i="7"/>
  <c r="BW26" i="7"/>
  <c r="AG26" i="7"/>
  <c r="AP26" i="7"/>
  <c r="AW26" i="7"/>
  <c r="AE26" i="7"/>
  <c r="BJ26" i="7"/>
  <c r="AX26" i="7"/>
  <c r="BI26" i="7"/>
  <c r="BP26" i="7"/>
  <c r="AJ26" i="7"/>
  <c r="AV26" i="7"/>
  <c r="BE26" i="7"/>
  <c r="BD26" i="7"/>
  <c r="BM26" i="7"/>
  <c r="BV26" i="7"/>
  <c r="AF26" i="7"/>
  <c r="AM26" i="7"/>
  <c r="BT26" i="7"/>
  <c r="AY26" i="7"/>
  <c r="Z26" i="7"/>
  <c r="AB26" i="7"/>
  <c r="BC26" i="7"/>
  <c r="AD26" i="7"/>
  <c r="AL26" i="7"/>
  <c r="BL26" i="7"/>
  <c r="AO26" i="7"/>
  <c r="AW33" i="7"/>
  <c r="BM33" i="7"/>
  <c r="AK33" i="7"/>
  <c r="AO33" i="7"/>
  <c r="AC33" i="7"/>
  <c r="AP33" i="7"/>
  <c r="AQ33" i="7"/>
  <c r="BR33" i="7"/>
  <c r="BK33" i="7"/>
  <c r="BL33" i="7"/>
  <c r="AS20" i="7"/>
  <c r="AD20" i="7"/>
  <c r="BU20" i="7"/>
  <c r="BA20" i="7"/>
  <c r="AA20" i="7"/>
  <c r="AI20" i="7"/>
  <c r="AP17" i="7"/>
  <c r="AE17" i="7"/>
  <c r="AB17" i="7"/>
  <c r="AT26" i="7"/>
  <c r="AA7" i="7"/>
  <c r="AM25" i="7"/>
  <c r="BG25" i="7"/>
  <c r="H62" i="8"/>
  <c r="H63" i="8"/>
  <c r="H75" i="6"/>
  <c r="H71" i="6"/>
  <c r="AC79" i="1"/>
  <c r="AC122" i="1"/>
  <c r="AD75" i="1"/>
  <c r="AD118" i="1"/>
  <c r="AC63" i="1"/>
  <c r="AC106" i="1"/>
  <c r="AE72" i="1"/>
  <c r="AE115" i="1"/>
  <c r="AC80" i="1"/>
  <c r="AC123" i="1"/>
  <c r="AB69" i="1"/>
  <c r="AB112" i="1"/>
  <c r="AC100" i="1"/>
  <c r="AC57" i="1"/>
  <c r="AD85" i="1"/>
  <c r="AD128" i="1"/>
  <c r="AF93" i="1"/>
  <c r="AF50" i="1"/>
  <c r="AD111" i="1"/>
  <c r="AD68" i="1"/>
  <c r="AB113" i="1"/>
  <c r="AB70" i="1"/>
  <c r="AB86" i="1"/>
  <c r="AB129" i="1"/>
  <c r="AF124" i="1"/>
  <c r="AF81" i="1"/>
  <c r="AB77" i="1"/>
  <c r="AB120" i="1"/>
  <c r="AC103" i="1"/>
  <c r="AC60" i="1"/>
  <c r="AD48" i="1"/>
  <c r="AD91" i="1"/>
  <c r="AA104" i="1"/>
  <c r="AA61" i="1"/>
  <c r="AC88" i="1"/>
  <c r="AC131" i="1"/>
  <c r="AA126" i="1"/>
  <c r="AA83" i="1"/>
  <c r="AB116" i="1"/>
  <c r="AB73" i="1"/>
  <c r="AD51" i="1"/>
  <c r="AD94" i="1"/>
  <c r="AA96" i="1"/>
  <c r="AA53" i="1"/>
  <c r="AB71" i="1"/>
  <c r="AB98" i="1"/>
  <c r="AB55" i="1"/>
  <c r="AC95" i="1"/>
  <c r="AC52" i="1"/>
  <c r="AA99" i="1"/>
  <c r="AA56" i="1"/>
  <c r="AD125" i="1"/>
  <c r="AB97" i="1"/>
  <c r="AA107" i="1"/>
  <c r="AA64" i="1"/>
  <c r="H73" i="6"/>
  <c r="AB101" i="1" l="1"/>
  <c r="AB58" i="1"/>
  <c r="AF82" i="1"/>
  <c r="AE97" i="1"/>
  <c r="AE54" i="1"/>
  <c r="AC84" i="1"/>
  <c r="AC127" i="1"/>
  <c r="K75" i="7"/>
  <c r="Y32" i="7"/>
  <c r="CC32" i="7"/>
  <c r="AE117" i="1"/>
  <c r="AE74" i="1"/>
  <c r="Y30" i="7"/>
  <c r="K73" i="7"/>
  <c r="CC30" i="7"/>
  <c r="AD65" i="1"/>
  <c r="AD108" i="1"/>
  <c r="AB67" i="1"/>
  <c r="AB110" i="1"/>
  <c r="CC51" i="1"/>
  <c r="EA8" i="1"/>
  <c r="CA8" i="1"/>
  <c r="CC67" i="1"/>
  <c r="EA24" i="1"/>
  <c r="CA24" i="1"/>
  <c r="CC63" i="1"/>
  <c r="EA20" i="1"/>
  <c r="CA20" i="1"/>
  <c r="CC59" i="1"/>
  <c r="EA16" i="1"/>
  <c r="CA16" i="1"/>
  <c r="EA43" i="1"/>
  <c r="CC86" i="1"/>
  <c r="CA43" i="1"/>
  <c r="EA7" i="1"/>
  <c r="CC50" i="1"/>
  <c r="CA7" i="1"/>
  <c r="CC75" i="1"/>
  <c r="EA32" i="1"/>
  <c r="CA32" i="1"/>
  <c r="CC56" i="1"/>
  <c r="EA13" i="1"/>
  <c r="CA13" i="1"/>
  <c r="CC49" i="1"/>
  <c r="EA6" i="1"/>
  <c r="CA6" i="1"/>
  <c r="CC69" i="1"/>
  <c r="EA26" i="1"/>
  <c r="CA26" i="1"/>
  <c r="CC78" i="1"/>
  <c r="EA35" i="1"/>
  <c r="CA35" i="1"/>
  <c r="CC73" i="1"/>
  <c r="EA30" i="1"/>
  <c r="CA30" i="1"/>
  <c r="CC77" i="1"/>
  <c r="EA34" i="1"/>
  <c r="CA34" i="1"/>
  <c r="K60" i="7"/>
  <c r="Y17" i="7"/>
  <c r="CC17" i="7"/>
  <c r="EA37" i="1"/>
  <c r="CC80" i="1"/>
  <c r="CA37" i="1"/>
  <c r="CC88" i="1"/>
  <c r="EA45" i="1"/>
  <c r="CA45" i="1"/>
  <c r="EA23" i="1"/>
  <c r="CC66" i="1"/>
  <c r="CA23" i="1"/>
  <c r="CC62" i="1"/>
  <c r="EA19" i="1"/>
  <c r="CA19" i="1"/>
  <c r="CC58" i="1"/>
  <c r="EA15" i="1"/>
  <c r="CA15" i="1"/>
  <c r="CC74" i="1"/>
  <c r="EA31" i="1"/>
  <c r="CA31" i="1"/>
  <c r="CC76" i="1"/>
  <c r="EA33" i="1"/>
  <c r="CA33" i="1"/>
  <c r="K63" i="7"/>
  <c r="Y20" i="7"/>
  <c r="CC20" i="7"/>
  <c r="Y7" i="7"/>
  <c r="K50" i="7"/>
  <c r="CC7" i="7"/>
  <c r="Y6" i="7"/>
  <c r="K49" i="7"/>
  <c r="CC6" i="7"/>
  <c r="Y11" i="7"/>
  <c r="K54" i="7"/>
  <c r="CC11" i="7"/>
  <c r="Y14" i="7"/>
  <c r="K57" i="7"/>
  <c r="CC14" i="7"/>
  <c r="Y35" i="7"/>
  <c r="K78" i="7"/>
  <c r="CC35" i="7"/>
  <c r="AB119" i="1"/>
  <c r="AB76" i="1"/>
  <c r="AD78" i="1"/>
  <c r="AD121" i="1"/>
  <c r="CC87" i="1"/>
  <c r="EA44" i="1"/>
  <c r="CA44" i="1"/>
  <c r="EA22" i="1"/>
  <c r="CC65" i="1"/>
  <c r="CA22" i="1"/>
  <c r="EA18" i="1"/>
  <c r="CC61" i="1"/>
  <c r="CA18" i="1"/>
  <c r="CC57" i="1"/>
  <c r="EA14" i="1"/>
  <c r="CA14" i="1"/>
  <c r="CC52" i="1"/>
  <c r="EA9" i="1"/>
  <c r="CA9" i="1"/>
  <c r="CC71" i="1"/>
  <c r="EA28" i="1"/>
  <c r="CA28" i="1"/>
  <c r="CC70" i="1"/>
  <c r="EA27" i="1"/>
  <c r="CA27" i="1"/>
  <c r="AB62" i="1"/>
  <c r="AB105" i="1"/>
  <c r="Y27" i="7"/>
  <c r="K70" i="7"/>
  <c r="CC27" i="7"/>
  <c r="K56" i="7"/>
  <c r="Y13" i="7"/>
  <c r="CC13" i="7"/>
  <c r="K52" i="7"/>
  <c r="Y9" i="7"/>
  <c r="CC9" i="7"/>
  <c r="K59" i="7"/>
  <c r="Y16" i="7"/>
  <c r="CC16" i="7"/>
  <c r="AC49" i="1"/>
  <c r="AC92" i="1"/>
  <c r="K55" i="7"/>
  <c r="Y12" i="7"/>
  <c r="CC12" i="7"/>
  <c r="K64" i="7"/>
  <c r="Y21" i="7"/>
  <c r="CC21" i="7"/>
  <c r="EA41" i="1"/>
  <c r="CC84" i="1"/>
  <c r="CA41" i="1"/>
  <c r="CC83" i="1"/>
  <c r="EA40" i="1"/>
  <c r="CA40" i="1"/>
  <c r="CC68" i="1"/>
  <c r="EA25" i="1"/>
  <c r="CA25" i="1"/>
  <c r="CC64" i="1"/>
  <c r="EA21" i="1"/>
  <c r="CA21" i="1"/>
  <c r="CC60" i="1"/>
  <c r="EA17" i="1"/>
  <c r="CA17" i="1"/>
  <c r="CC55" i="1"/>
  <c r="EA12" i="1"/>
  <c r="CA12" i="1"/>
  <c r="CC53" i="1"/>
  <c r="EA10" i="1"/>
  <c r="CA10" i="1"/>
  <c r="EA38" i="1"/>
  <c r="CC81" i="1"/>
  <c r="CA38" i="1"/>
  <c r="CC85" i="1"/>
  <c r="EA42" i="1"/>
  <c r="CA42" i="1"/>
  <c r="CC48" i="1"/>
  <c r="EA5" i="1"/>
  <c r="CA5" i="1"/>
  <c r="CC54" i="1"/>
  <c r="EA11" i="1"/>
  <c r="CA11" i="1"/>
  <c r="CC79" i="1"/>
  <c r="EA36" i="1"/>
  <c r="CA36" i="1"/>
  <c r="CC72" i="1"/>
  <c r="EA29" i="1"/>
  <c r="CA29" i="1"/>
  <c r="CC82" i="1"/>
  <c r="EA39" i="1"/>
  <c r="CA39" i="1"/>
  <c r="K76" i="7"/>
  <c r="Y33" i="7"/>
  <c r="CC33" i="7"/>
  <c r="K71" i="7"/>
  <c r="Y28" i="7"/>
  <c r="CC28" i="7"/>
  <c r="Y31" i="7"/>
  <c r="K74" i="7"/>
  <c r="CC31" i="7"/>
  <c r="Y18" i="7"/>
  <c r="K61" i="7"/>
  <c r="CC18" i="7"/>
  <c r="Y39" i="7"/>
  <c r="K82" i="7"/>
  <c r="CC39" i="7"/>
  <c r="Y19" i="7"/>
  <c r="K62" i="7"/>
  <c r="CC19" i="7"/>
  <c r="Y34" i="7"/>
  <c r="K77" i="7"/>
  <c r="CC34" i="7"/>
  <c r="K68" i="7"/>
  <c r="Y25" i="7"/>
  <c r="CC25" i="7"/>
  <c r="Y23" i="7"/>
  <c r="K66" i="7"/>
  <c r="CC23" i="7"/>
  <c r="AB109" i="1"/>
  <c r="AB66" i="1"/>
  <c r="Y26" i="7"/>
  <c r="K69" i="7"/>
  <c r="CC26" i="7"/>
  <c r="AD59" i="1"/>
  <c r="AD102" i="1"/>
  <c r="K67" i="7"/>
  <c r="Y24" i="7"/>
  <c r="CC24" i="7"/>
  <c r="AG130" i="1"/>
  <c r="AG87" i="1"/>
  <c r="AB107" i="1"/>
  <c r="AB64" i="1"/>
  <c r="AD60" i="1"/>
  <c r="AD103" i="1"/>
  <c r="AC114" i="1"/>
  <c r="AC71" i="1"/>
  <c r="AE51" i="1"/>
  <c r="AE94" i="1"/>
  <c r="AE111" i="1"/>
  <c r="AE68" i="1"/>
  <c r="AF115" i="1"/>
  <c r="AF72" i="1"/>
  <c r="AB53" i="1"/>
  <c r="AB96" i="1"/>
  <c r="AB83" i="1"/>
  <c r="AB126" i="1"/>
  <c r="AE91" i="1"/>
  <c r="AE48" i="1"/>
  <c r="AG81" i="1"/>
  <c r="AG124" i="1"/>
  <c r="AC129" i="1"/>
  <c r="AC86" i="1"/>
  <c r="AD100" i="1"/>
  <c r="AD57" i="1"/>
  <c r="AC98" i="1"/>
  <c r="AC55" i="1"/>
  <c r="AB61" i="1"/>
  <c r="AB104" i="1"/>
  <c r="AC113" i="1"/>
  <c r="AC70" i="1"/>
  <c r="AG93" i="1"/>
  <c r="AG50" i="1"/>
  <c r="AE75" i="1"/>
  <c r="AE118" i="1"/>
  <c r="AC69" i="1"/>
  <c r="AC112" i="1"/>
  <c r="AD123" i="1"/>
  <c r="AD80" i="1"/>
  <c r="AD63" i="1"/>
  <c r="AD106" i="1"/>
  <c r="AB56" i="1"/>
  <c r="AB99" i="1"/>
  <c r="AD88" i="1"/>
  <c r="AD131" i="1"/>
  <c r="AD95" i="1"/>
  <c r="AD52" i="1"/>
  <c r="AC116" i="1"/>
  <c r="AC73" i="1"/>
  <c r="AC120" i="1"/>
  <c r="AC77" i="1"/>
  <c r="AE128" i="1"/>
  <c r="AE85" i="1"/>
  <c r="AD79" i="1"/>
  <c r="AD122" i="1"/>
  <c r="AG125" i="1" l="1"/>
  <c r="AG82" i="1"/>
  <c r="AD84" i="1"/>
  <c r="AD127" i="1"/>
  <c r="AC58" i="1"/>
  <c r="AC101" i="1"/>
  <c r="AF97" i="1"/>
  <c r="AF54" i="1"/>
  <c r="EA26" i="7"/>
  <c r="DK26" i="7"/>
  <c r="CU26" i="7"/>
  <c r="CE26" i="7"/>
  <c r="DN26" i="7"/>
  <c r="CX26" i="7"/>
  <c r="CH26" i="7"/>
  <c r="DQ26" i="7"/>
  <c r="DA26" i="7"/>
  <c r="CK26" i="7"/>
  <c r="CN26" i="7"/>
  <c r="DL26" i="7"/>
  <c r="CR26" i="7"/>
  <c r="DW26" i="7"/>
  <c r="DG26" i="7"/>
  <c r="CQ26" i="7"/>
  <c r="DZ26" i="7"/>
  <c r="DJ26" i="7"/>
  <c r="CT26" i="7"/>
  <c r="CD26" i="7"/>
  <c r="DM26" i="7"/>
  <c r="CW26" i="7"/>
  <c r="CG26" i="7"/>
  <c r="DP26" i="7"/>
  <c r="CV26" i="7"/>
  <c r="DH26" i="7"/>
  <c r="DS26" i="7"/>
  <c r="CM26" i="7"/>
  <c r="DF26" i="7"/>
  <c r="DY26" i="7"/>
  <c r="CS26" i="7"/>
  <c r="CZ26" i="7"/>
  <c r="DX26" i="7"/>
  <c r="DO26" i="7"/>
  <c r="CI26" i="7"/>
  <c r="DB26" i="7"/>
  <c r="DU26" i="7"/>
  <c r="CO26" i="7"/>
  <c r="CJ26" i="7"/>
  <c r="CY26" i="7"/>
  <c r="CL26" i="7"/>
  <c r="DD26" i="7"/>
  <c r="DV26" i="7"/>
  <c r="DI26" i="7"/>
  <c r="CF26" i="7"/>
  <c r="DR26" i="7"/>
  <c r="DE26" i="7"/>
  <c r="DC26" i="7"/>
  <c r="CP26" i="7"/>
  <c r="DT26" i="7"/>
  <c r="DJ25" i="7"/>
  <c r="CT25" i="7"/>
  <c r="CD25" i="7"/>
  <c r="DU25" i="7"/>
  <c r="DE25" i="7"/>
  <c r="CO25" i="7"/>
  <c r="DT25" i="7"/>
  <c r="DD25" i="7"/>
  <c r="CN25" i="7"/>
  <c r="DW25" i="7"/>
  <c r="DG25" i="7"/>
  <c r="CQ25" i="7"/>
  <c r="DV25" i="7"/>
  <c r="DB25" i="7"/>
  <c r="CH25" i="7"/>
  <c r="DQ25" i="7"/>
  <c r="DA25" i="7"/>
  <c r="CK25" i="7"/>
  <c r="DP25" i="7"/>
  <c r="CZ25" i="7"/>
  <c r="CJ25" i="7"/>
  <c r="DS25" i="7"/>
  <c r="DC25" i="7"/>
  <c r="CM25" i="7"/>
  <c r="DF25" i="7"/>
  <c r="CL25" i="7"/>
  <c r="DZ25" i="7"/>
  <c r="DY25" i="7"/>
  <c r="CS25" i="7"/>
  <c r="DH25" i="7"/>
  <c r="EA25" i="7"/>
  <c r="CU25" i="7"/>
  <c r="DR25" i="7"/>
  <c r="DM25" i="7"/>
  <c r="CG25" i="7"/>
  <c r="CV25" i="7"/>
  <c r="DO25" i="7"/>
  <c r="CI25" i="7"/>
  <c r="DN25" i="7"/>
  <c r="DI25" i="7"/>
  <c r="DX25" i="7"/>
  <c r="CR25" i="7"/>
  <c r="DK25" i="7"/>
  <c r="CE25" i="7"/>
  <c r="CX25" i="7"/>
  <c r="CW25" i="7"/>
  <c r="DL25" i="7"/>
  <c r="CF25" i="7"/>
  <c r="CY25" i="7"/>
  <c r="CP25" i="7"/>
  <c r="Y77" i="7"/>
  <c r="K120" i="7"/>
  <c r="DX18" i="7"/>
  <c r="DT18" i="7"/>
  <c r="CR18" i="7"/>
  <c r="EA18" i="7"/>
  <c r="DK18" i="7"/>
  <c r="CU18" i="7"/>
  <c r="CE18" i="7"/>
  <c r="DN18" i="7"/>
  <c r="CX18" i="7"/>
  <c r="CH18" i="7"/>
  <c r="DQ18" i="7"/>
  <c r="DA18" i="7"/>
  <c r="CK18" i="7"/>
  <c r="DH18" i="7"/>
  <c r="DW18" i="7"/>
  <c r="DG18" i="7"/>
  <c r="CQ18" i="7"/>
  <c r="DZ18" i="7"/>
  <c r="DJ18" i="7"/>
  <c r="CT18" i="7"/>
  <c r="CD18" i="7"/>
  <c r="DM18" i="7"/>
  <c r="CW18" i="7"/>
  <c r="CG18" i="7"/>
  <c r="DC18" i="7"/>
  <c r="DV18" i="7"/>
  <c r="CP18" i="7"/>
  <c r="DI18" i="7"/>
  <c r="CY18" i="7"/>
  <c r="DR18" i="7"/>
  <c r="CL18" i="7"/>
  <c r="DE18" i="7"/>
  <c r="CF18" i="7"/>
  <c r="CJ18" i="7"/>
  <c r="DD18" i="7"/>
  <c r="CI18" i="7"/>
  <c r="DU18" i="7"/>
  <c r="DL18" i="7"/>
  <c r="DP18" i="7"/>
  <c r="DS18" i="7"/>
  <c r="DF18" i="7"/>
  <c r="CS18" i="7"/>
  <c r="DO18" i="7"/>
  <c r="DB18" i="7"/>
  <c r="CO18" i="7"/>
  <c r="CN18" i="7"/>
  <c r="CM18" i="7"/>
  <c r="DY18" i="7"/>
  <c r="CV18" i="7"/>
  <c r="CZ18" i="7"/>
  <c r="Y74" i="7"/>
  <c r="K117" i="7"/>
  <c r="Y71" i="7"/>
  <c r="K114" i="7"/>
  <c r="CD122" i="1"/>
  <c r="CD79" i="1"/>
  <c r="CD107" i="1"/>
  <c r="CD64" i="1"/>
  <c r="CD127" i="1"/>
  <c r="CD84" i="1"/>
  <c r="DX21" i="7"/>
  <c r="CH21" i="7"/>
  <c r="DB21" i="7"/>
  <c r="DR21" i="7"/>
  <c r="DF21" i="7"/>
  <c r="DW21" i="7"/>
  <c r="DI21" i="7"/>
  <c r="CS21" i="7"/>
  <c r="DT21" i="7"/>
  <c r="DD21" i="7"/>
  <c r="CN21" i="7"/>
  <c r="DS21" i="7"/>
  <c r="DC21" i="7"/>
  <c r="CM21" i="7"/>
  <c r="DJ21" i="7"/>
  <c r="CX21" i="7"/>
  <c r="CL21" i="7"/>
  <c r="DY21" i="7"/>
  <c r="DV21" i="7"/>
  <c r="DE21" i="7"/>
  <c r="CO21" i="7"/>
  <c r="DP21" i="7"/>
  <c r="CZ21" i="7"/>
  <c r="CJ21" i="7"/>
  <c r="DO21" i="7"/>
  <c r="CY21" i="7"/>
  <c r="CI21" i="7"/>
  <c r="CP21" i="7"/>
  <c r="DM21" i="7"/>
  <c r="CG21" i="7"/>
  <c r="CR21" i="7"/>
  <c r="DG21" i="7"/>
  <c r="CT21" i="7"/>
  <c r="DU21" i="7"/>
  <c r="DA21" i="7"/>
  <c r="DL21" i="7"/>
  <c r="CF21" i="7"/>
  <c r="CU21" i="7"/>
  <c r="EA21" i="7"/>
  <c r="CW21" i="7"/>
  <c r="DH21" i="7"/>
  <c r="DZ21" i="7"/>
  <c r="CQ21" i="7"/>
  <c r="DN21" i="7"/>
  <c r="DQ21" i="7"/>
  <c r="CK21" i="7"/>
  <c r="CV21" i="7"/>
  <c r="DK21" i="7"/>
  <c r="CE21" i="7"/>
  <c r="CD21" i="7"/>
  <c r="EB21" i="7" s="1"/>
  <c r="DL16" i="7"/>
  <c r="DH16" i="7"/>
  <c r="DW16" i="7"/>
  <c r="DG16" i="7"/>
  <c r="CQ16" i="7"/>
  <c r="DZ16" i="7"/>
  <c r="DJ16" i="7"/>
  <c r="CT16" i="7"/>
  <c r="CD16" i="7"/>
  <c r="DM16" i="7"/>
  <c r="CW16" i="7"/>
  <c r="CG16" i="7"/>
  <c r="CR16" i="7"/>
  <c r="DS16" i="7"/>
  <c r="DC16" i="7"/>
  <c r="CM16" i="7"/>
  <c r="DV16" i="7"/>
  <c r="DF16" i="7"/>
  <c r="CP16" i="7"/>
  <c r="DY16" i="7"/>
  <c r="DI16" i="7"/>
  <c r="CS16" i="7"/>
  <c r="CY16" i="7"/>
  <c r="DR16" i="7"/>
  <c r="CL16" i="7"/>
  <c r="DE16" i="7"/>
  <c r="CJ16" i="7"/>
  <c r="DD16" i="7"/>
  <c r="DX16" i="7"/>
  <c r="EA16" i="7"/>
  <c r="CU16" i="7"/>
  <c r="DN16" i="7"/>
  <c r="CH16" i="7"/>
  <c r="DA16" i="7"/>
  <c r="CZ16" i="7"/>
  <c r="DT16" i="7"/>
  <c r="CV16" i="7"/>
  <c r="CE16" i="7"/>
  <c r="DQ16" i="7"/>
  <c r="CN16" i="7"/>
  <c r="DO16" i="7"/>
  <c r="DB16" i="7"/>
  <c r="CO16" i="7"/>
  <c r="DP16" i="7"/>
  <c r="DK16" i="7"/>
  <c r="CX16" i="7"/>
  <c r="CK16" i="7"/>
  <c r="CF16" i="7"/>
  <c r="CI16" i="7"/>
  <c r="DU16" i="7"/>
  <c r="Y56" i="7"/>
  <c r="K99" i="7"/>
  <c r="CD113" i="1"/>
  <c r="CD70" i="1"/>
  <c r="AE78" i="1"/>
  <c r="AE121" i="1"/>
  <c r="Y78" i="7"/>
  <c r="K121" i="7"/>
  <c r="DY6" i="7"/>
  <c r="CX6" i="7"/>
  <c r="CL6" i="7"/>
  <c r="DN6" i="7"/>
  <c r="CM6" i="7"/>
  <c r="DC6" i="7"/>
  <c r="DS6" i="7"/>
  <c r="CD6" i="7"/>
  <c r="CT6" i="7"/>
  <c r="DR6" i="7"/>
  <c r="CQ6" i="7"/>
  <c r="DG6" i="7"/>
  <c r="DW6" i="7"/>
  <c r="CP6" i="7"/>
  <c r="DB6" i="7"/>
  <c r="CU6" i="7"/>
  <c r="EA6" i="7"/>
  <c r="CF6" i="7"/>
  <c r="CV6" i="7"/>
  <c r="DL6" i="7"/>
  <c r="CO6" i="7"/>
  <c r="DE6" i="7"/>
  <c r="DU6" i="7"/>
  <c r="CH6" i="7"/>
  <c r="DJ6" i="7"/>
  <c r="CY6" i="7"/>
  <c r="CJ6" i="7"/>
  <c r="CZ6" i="7"/>
  <c r="DP6" i="7"/>
  <c r="CS6" i="7"/>
  <c r="DI6" i="7"/>
  <c r="DZ6" i="7"/>
  <c r="CI6" i="7"/>
  <c r="DH6" i="7"/>
  <c r="DA6" i="7"/>
  <c r="DK6" i="7"/>
  <c r="CN6" i="7"/>
  <c r="DT6" i="7"/>
  <c r="CG6" i="7"/>
  <c r="DM6" i="7"/>
  <c r="DO6" i="7"/>
  <c r="CR6" i="7"/>
  <c r="DX6" i="7"/>
  <c r="CK6" i="7"/>
  <c r="DQ6" i="7"/>
  <c r="DV6" i="7"/>
  <c r="CE6" i="7"/>
  <c r="DF6" i="7"/>
  <c r="DD6" i="7"/>
  <c r="CW6" i="7"/>
  <c r="Y50" i="7"/>
  <c r="K93" i="7"/>
  <c r="Y63" i="7"/>
  <c r="K106" i="7"/>
  <c r="CD105" i="1"/>
  <c r="CD62" i="1"/>
  <c r="CD80" i="1"/>
  <c r="CD123" i="1"/>
  <c r="Y60" i="7"/>
  <c r="K103" i="7"/>
  <c r="CD112" i="1"/>
  <c r="CD69" i="1"/>
  <c r="CD110" i="1"/>
  <c r="CD67" i="1"/>
  <c r="DP30" i="7"/>
  <c r="CZ30" i="7"/>
  <c r="CJ30" i="7"/>
  <c r="DS30" i="7"/>
  <c r="DC30" i="7"/>
  <c r="CM30" i="7"/>
  <c r="DV30" i="7"/>
  <c r="DF30" i="7"/>
  <c r="CP30" i="7"/>
  <c r="DQ30" i="7"/>
  <c r="CW30" i="7"/>
  <c r="CS30" i="7"/>
  <c r="DL30" i="7"/>
  <c r="CV30" i="7"/>
  <c r="CF30" i="7"/>
  <c r="DO30" i="7"/>
  <c r="CY30" i="7"/>
  <c r="CI30" i="7"/>
  <c r="DR30" i="7"/>
  <c r="DB30" i="7"/>
  <c r="CL30" i="7"/>
  <c r="DA30" i="7"/>
  <c r="CG30" i="7"/>
  <c r="DU30" i="7"/>
  <c r="DX30" i="7"/>
  <c r="CR30" i="7"/>
  <c r="DK30" i="7"/>
  <c r="CE30" i="7"/>
  <c r="CX30" i="7"/>
  <c r="CK30" i="7"/>
  <c r="DE30" i="7"/>
  <c r="DT30" i="7"/>
  <c r="CN30" i="7"/>
  <c r="DG30" i="7"/>
  <c r="DZ30" i="7"/>
  <c r="CT30" i="7"/>
  <c r="DM30" i="7"/>
  <c r="CO30" i="7"/>
  <c r="DD30" i="7"/>
  <c r="CQ30" i="7"/>
  <c r="CD30" i="7"/>
  <c r="EA30" i="7"/>
  <c r="DN30" i="7"/>
  <c r="DY30" i="7"/>
  <c r="DW30" i="7"/>
  <c r="DJ30" i="7"/>
  <c r="DI30" i="7"/>
  <c r="DH30" i="7"/>
  <c r="CU30" i="7"/>
  <c r="CH30" i="7"/>
  <c r="AH130" i="1"/>
  <c r="AH87" i="1"/>
  <c r="Y67" i="7"/>
  <c r="K110" i="7"/>
  <c r="Y69" i="7"/>
  <c r="K112" i="7"/>
  <c r="DY23" i="7"/>
  <c r="DI23" i="7"/>
  <c r="CS23" i="7"/>
  <c r="DX23" i="7"/>
  <c r="DH23" i="7"/>
  <c r="EA23" i="7"/>
  <c r="DK23" i="7"/>
  <c r="CU23" i="7"/>
  <c r="CE23" i="7"/>
  <c r="CL23" i="7"/>
  <c r="CR23" i="7"/>
  <c r="CP23" i="7"/>
  <c r="DU23" i="7"/>
  <c r="DE23" i="7"/>
  <c r="CO23" i="7"/>
  <c r="DT23" i="7"/>
  <c r="DD23" i="7"/>
  <c r="DW23" i="7"/>
  <c r="DG23" i="7"/>
  <c r="CQ23" i="7"/>
  <c r="DZ23" i="7"/>
  <c r="CD23" i="7"/>
  <c r="CJ23" i="7"/>
  <c r="CH23" i="7"/>
  <c r="DA23" i="7"/>
  <c r="DP23" i="7"/>
  <c r="DS23" i="7"/>
  <c r="CM23" i="7"/>
  <c r="DV23" i="7"/>
  <c r="CW23" i="7"/>
  <c r="DL23" i="7"/>
  <c r="DO23" i="7"/>
  <c r="CI23" i="7"/>
  <c r="DF23" i="7"/>
  <c r="DM23" i="7"/>
  <c r="CV23" i="7"/>
  <c r="CT23" i="7"/>
  <c r="CF23" i="7"/>
  <c r="CK23" i="7"/>
  <c r="DC23" i="7"/>
  <c r="DR23" i="7"/>
  <c r="CN23" i="7"/>
  <c r="DN23" i="7"/>
  <c r="CG23" i="7"/>
  <c r="CY23" i="7"/>
  <c r="DB23" i="7"/>
  <c r="CX23" i="7"/>
  <c r="DQ23" i="7"/>
  <c r="CZ23" i="7"/>
  <c r="DJ23" i="7"/>
  <c r="EA39" i="7"/>
  <c r="DK39" i="7"/>
  <c r="CU39" i="7"/>
  <c r="CE39" i="7"/>
  <c r="DN39" i="7"/>
  <c r="CX39" i="7"/>
  <c r="CH39" i="7"/>
  <c r="DQ39" i="7"/>
  <c r="DA39" i="7"/>
  <c r="CK39" i="7"/>
  <c r="CR39" i="7"/>
  <c r="DP39" i="7"/>
  <c r="CV39" i="7"/>
  <c r="DW39" i="7"/>
  <c r="DG39" i="7"/>
  <c r="CQ39" i="7"/>
  <c r="DZ39" i="7"/>
  <c r="DJ39" i="7"/>
  <c r="CT39" i="7"/>
  <c r="CD39" i="7"/>
  <c r="DM39" i="7"/>
  <c r="CW39" i="7"/>
  <c r="CG39" i="7"/>
  <c r="DT39" i="7"/>
  <c r="CZ39" i="7"/>
  <c r="CF39" i="7"/>
  <c r="DC39" i="7"/>
  <c r="DV39" i="7"/>
  <c r="CP39" i="7"/>
  <c r="DI39" i="7"/>
  <c r="DX39" i="7"/>
  <c r="CJ39" i="7"/>
  <c r="CY39" i="7"/>
  <c r="DR39" i="7"/>
  <c r="CL39" i="7"/>
  <c r="DE39" i="7"/>
  <c r="DH39" i="7"/>
  <c r="DL39" i="7"/>
  <c r="DO39" i="7"/>
  <c r="DB39" i="7"/>
  <c r="CO39" i="7"/>
  <c r="CM39" i="7"/>
  <c r="DY39" i="7"/>
  <c r="DD39" i="7"/>
  <c r="CI39" i="7"/>
  <c r="DU39" i="7"/>
  <c r="CN39" i="7"/>
  <c r="DS39" i="7"/>
  <c r="DF39" i="7"/>
  <c r="CS39" i="7"/>
  <c r="Y61" i="7"/>
  <c r="K104" i="7"/>
  <c r="DS33" i="7"/>
  <c r="DC33" i="7"/>
  <c r="DZ33" i="7"/>
  <c r="DY33" i="7"/>
  <c r="DI33" i="7"/>
  <c r="CS33" i="7"/>
  <c r="CZ33" i="7"/>
  <c r="CD33" i="7"/>
  <c r="CP33" i="7"/>
  <c r="DD33" i="7"/>
  <c r="CF33" i="7"/>
  <c r="DX33" i="7"/>
  <c r="DO33" i="7"/>
  <c r="CY33" i="7"/>
  <c r="DV33" i="7"/>
  <c r="DU33" i="7"/>
  <c r="DE33" i="7"/>
  <c r="CO33" i="7"/>
  <c r="CR33" i="7"/>
  <c r="DP33" i="7"/>
  <c r="CK33" i="7"/>
  <c r="CV33" i="7"/>
  <c r="DB33" i="7"/>
  <c r="CM33" i="7"/>
  <c r="DW33" i="7"/>
  <c r="CQ33" i="7"/>
  <c r="DM33" i="7"/>
  <c r="DH33" i="7"/>
  <c r="CX33" i="7"/>
  <c r="CJ33" i="7"/>
  <c r="CI33" i="7"/>
  <c r="DK33" i="7"/>
  <c r="DR33" i="7"/>
  <c r="DA33" i="7"/>
  <c r="CL33" i="7"/>
  <c r="CG33" i="7"/>
  <c r="CE33" i="7"/>
  <c r="DG33" i="7"/>
  <c r="DN33" i="7"/>
  <c r="CW33" i="7"/>
  <c r="CH33" i="7"/>
  <c r="DL33" i="7"/>
  <c r="CT33" i="7"/>
  <c r="EA33" i="7"/>
  <c r="CU33" i="7"/>
  <c r="DQ33" i="7"/>
  <c r="DT33" i="7"/>
  <c r="DF33" i="7"/>
  <c r="CN33" i="7"/>
  <c r="DJ33" i="7"/>
  <c r="CD72" i="1"/>
  <c r="CD115" i="1"/>
  <c r="CD128" i="1"/>
  <c r="CD85" i="1"/>
  <c r="CD60" i="1"/>
  <c r="CD103" i="1"/>
  <c r="Y55" i="7"/>
  <c r="K98" i="7"/>
  <c r="Y52" i="7"/>
  <c r="K95" i="7"/>
  <c r="DF27" i="7"/>
  <c r="DQ27" i="7"/>
  <c r="DA27" i="7"/>
  <c r="CK27" i="7"/>
  <c r="DP27" i="7"/>
  <c r="CZ27" i="7"/>
  <c r="CJ27" i="7"/>
  <c r="DS27" i="7"/>
  <c r="DC27" i="7"/>
  <c r="CM27" i="7"/>
  <c r="DB27" i="7"/>
  <c r="CH27" i="7"/>
  <c r="CD27" i="7"/>
  <c r="DM27" i="7"/>
  <c r="CW27" i="7"/>
  <c r="CG27" i="7"/>
  <c r="DL27" i="7"/>
  <c r="CV27" i="7"/>
  <c r="CF27" i="7"/>
  <c r="DO27" i="7"/>
  <c r="CY27" i="7"/>
  <c r="CI27" i="7"/>
  <c r="CL27" i="7"/>
  <c r="DZ27" i="7"/>
  <c r="DY27" i="7"/>
  <c r="CS27" i="7"/>
  <c r="DH27" i="7"/>
  <c r="EA27" i="7"/>
  <c r="CU27" i="7"/>
  <c r="DN27" i="7"/>
  <c r="DV27" i="7"/>
  <c r="DU27" i="7"/>
  <c r="CO27" i="7"/>
  <c r="DD27" i="7"/>
  <c r="DW27" i="7"/>
  <c r="CQ27" i="7"/>
  <c r="CX27" i="7"/>
  <c r="DE27" i="7"/>
  <c r="CN27" i="7"/>
  <c r="DR27" i="7"/>
  <c r="DX27" i="7"/>
  <c r="DK27" i="7"/>
  <c r="DJ27" i="7"/>
  <c r="DT27" i="7"/>
  <c r="DG27" i="7"/>
  <c r="CT27" i="7"/>
  <c r="DI27" i="7"/>
  <c r="CR27" i="7"/>
  <c r="CE27" i="7"/>
  <c r="CP27" i="7"/>
  <c r="AC105" i="1"/>
  <c r="AC62" i="1"/>
  <c r="CD100" i="1"/>
  <c r="CD57" i="1"/>
  <c r="AC119" i="1"/>
  <c r="AC76" i="1"/>
  <c r="DV11" i="7"/>
  <c r="DF11" i="7"/>
  <c r="DM11" i="7"/>
  <c r="CW11" i="7"/>
  <c r="CG11" i="7"/>
  <c r="DO11" i="7"/>
  <c r="CY11" i="7"/>
  <c r="CI11" i="7"/>
  <c r="CR11" i="7"/>
  <c r="DX11" i="7"/>
  <c r="CX11" i="7"/>
  <c r="DY11" i="7"/>
  <c r="DI11" i="7"/>
  <c r="CS11" i="7"/>
  <c r="EA11" i="7"/>
  <c r="DK11" i="7"/>
  <c r="CU11" i="7"/>
  <c r="CE11" i="7"/>
  <c r="CZ11" i="7"/>
  <c r="DU11" i="7"/>
  <c r="CO11" i="7"/>
  <c r="DG11" i="7"/>
  <c r="CD11" i="7"/>
  <c r="DJ11" i="7"/>
  <c r="CV11" i="7"/>
  <c r="DQ11" i="7"/>
  <c r="CK11" i="7"/>
  <c r="DC11" i="7"/>
  <c r="CJ11" i="7"/>
  <c r="CL11" i="7"/>
  <c r="DR11" i="7"/>
  <c r="DD11" i="7"/>
  <c r="CP11" i="7"/>
  <c r="DA11" i="7"/>
  <c r="CM11" i="7"/>
  <c r="DP11" i="7"/>
  <c r="DB11" i="7"/>
  <c r="DT11" i="7"/>
  <c r="CH11" i="7"/>
  <c r="DW11" i="7"/>
  <c r="DZ11" i="7"/>
  <c r="CF11" i="7"/>
  <c r="DN11" i="7"/>
  <c r="DS11" i="7"/>
  <c r="CN11" i="7"/>
  <c r="DE11" i="7"/>
  <c r="CQ11" i="7"/>
  <c r="DH11" i="7"/>
  <c r="CT11" i="7"/>
  <c r="DL11" i="7"/>
  <c r="Y49" i="7"/>
  <c r="K92" i="7"/>
  <c r="CD58" i="1"/>
  <c r="CD101" i="1"/>
  <c r="CD121" i="1"/>
  <c r="CD78" i="1"/>
  <c r="CD118" i="1"/>
  <c r="CD75" i="1"/>
  <c r="CD63" i="1"/>
  <c r="CD106" i="1"/>
  <c r="AC67" i="1"/>
  <c r="AC110" i="1"/>
  <c r="Y73" i="7"/>
  <c r="K116" i="7"/>
  <c r="DL32" i="7"/>
  <c r="CV32" i="7"/>
  <c r="CF32" i="7"/>
  <c r="DO32" i="7"/>
  <c r="CY32" i="7"/>
  <c r="CI32" i="7"/>
  <c r="DR32" i="7"/>
  <c r="DB32" i="7"/>
  <c r="CL32" i="7"/>
  <c r="CW32" i="7"/>
  <c r="CS32" i="7"/>
  <c r="CK32" i="7"/>
  <c r="DX32" i="7"/>
  <c r="DH32" i="7"/>
  <c r="CR32" i="7"/>
  <c r="EA32" i="7"/>
  <c r="DK32" i="7"/>
  <c r="CU32" i="7"/>
  <c r="CE32" i="7"/>
  <c r="DN32" i="7"/>
  <c r="CX32" i="7"/>
  <c r="CH32" i="7"/>
  <c r="CG32" i="7"/>
  <c r="DU32" i="7"/>
  <c r="DQ32" i="7"/>
  <c r="DP32" i="7"/>
  <c r="CJ32" i="7"/>
  <c r="DC32" i="7"/>
  <c r="DV32" i="7"/>
  <c r="CP32" i="7"/>
  <c r="DI32" i="7"/>
  <c r="DD32" i="7"/>
  <c r="DW32" i="7"/>
  <c r="CQ32" i="7"/>
  <c r="DJ32" i="7"/>
  <c r="CD32" i="7"/>
  <c r="DE32" i="7"/>
  <c r="CZ32" i="7"/>
  <c r="DS32" i="7"/>
  <c r="CM32" i="7"/>
  <c r="DF32" i="7"/>
  <c r="DM32" i="7"/>
  <c r="CO32" i="7"/>
  <c r="DT32" i="7"/>
  <c r="CN32" i="7"/>
  <c r="DG32" i="7"/>
  <c r="DZ32" i="7"/>
  <c r="CT32" i="7"/>
  <c r="DY32" i="7"/>
  <c r="DA32" i="7"/>
  <c r="Y66" i="7"/>
  <c r="K109" i="7"/>
  <c r="Y68" i="7"/>
  <c r="K111" i="7"/>
  <c r="CL19" i="7"/>
  <c r="DU19" i="7"/>
  <c r="DE19" i="7"/>
  <c r="CO19" i="7"/>
  <c r="DT19" i="7"/>
  <c r="DD19" i="7"/>
  <c r="CN19" i="7"/>
  <c r="DW19" i="7"/>
  <c r="DG19" i="7"/>
  <c r="CQ19" i="7"/>
  <c r="DV19" i="7"/>
  <c r="DB19" i="7"/>
  <c r="DQ19" i="7"/>
  <c r="DA19" i="7"/>
  <c r="CK19" i="7"/>
  <c r="DP19" i="7"/>
  <c r="CZ19" i="7"/>
  <c r="CJ19" i="7"/>
  <c r="DS19" i="7"/>
  <c r="DC19" i="7"/>
  <c r="CM19" i="7"/>
  <c r="DM19" i="7"/>
  <c r="CG19" i="7"/>
  <c r="CV19" i="7"/>
  <c r="DO19" i="7"/>
  <c r="CI19" i="7"/>
  <c r="CD19" i="7"/>
  <c r="CH19" i="7"/>
  <c r="DI19" i="7"/>
  <c r="DX19" i="7"/>
  <c r="CR19" i="7"/>
  <c r="DK19" i="7"/>
  <c r="CE19" i="7"/>
  <c r="CT19" i="7"/>
  <c r="CX19" i="7"/>
  <c r="CS19" i="7"/>
  <c r="EA19" i="7"/>
  <c r="DL19" i="7"/>
  <c r="CY19" i="7"/>
  <c r="CP19" i="7"/>
  <c r="DJ19" i="7"/>
  <c r="DN19" i="7"/>
  <c r="DR19" i="7"/>
  <c r="DY19" i="7"/>
  <c r="DH19" i="7"/>
  <c r="CU19" i="7"/>
  <c r="DF19" i="7"/>
  <c r="DZ19" i="7"/>
  <c r="CW19" i="7"/>
  <c r="CF19" i="7"/>
  <c r="Y82" i="7"/>
  <c r="K125" i="7"/>
  <c r="DL28" i="7"/>
  <c r="DP28" i="7"/>
  <c r="CV28" i="7"/>
  <c r="DV28" i="7"/>
  <c r="DF28" i="7"/>
  <c r="CP28" i="7"/>
  <c r="DC28" i="7"/>
  <c r="CE28" i="7"/>
  <c r="DA28" i="7"/>
  <c r="CD28" i="7"/>
  <c r="CY28" i="7"/>
  <c r="DM28" i="7"/>
  <c r="CW28" i="7"/>
  <c r="DH28" i="7"/>
  <c r="CR28" i="7"/>
  <c r="DR28" i="7"/>
  <c r="DB28" i="7"/>
  <c r="EA28" i="7"/>
  <c r="CU28" i="7"/>
  <c r="DY28" i="7"/>
  <c r="CS28" i="7"/>
  <c r="DW28" i="7"/>
  <c r="CQ28" i="7"/>
  <c r="CJ28" i="7"/>
  <c r="CO28" i="7"/>
  <c r="DT28" i="7"/>
  <c r="DZ28" i="7"/>
  <c r="CT28" i="7"/>
  <c r="CI28" i="7"/>
  <c r="CH28" i="7"/>
  <c r="CG28" i="7"/>
  <c r="DU28" i="7"/>
  <c r="DD28" i="7"/>
  <c r="DN28" i="7"/>
  <c r="DS28" i="7"/>
  <c r="DQ28" i="7"/>
  <c r="DO28" i="7"/>
  <c r="DE28" i="7"/>
  <c r="CZ28" i="7"/>
  <c r="DJ28" i="7"/>
  <c r="DK28" i="7"/>
  <c r="DI28" i="7"/>
  <c r="DG28" i="7"/>
  <c r="CF28" i="7"/>
  <c r="DX28" i="7"/>
  <c r="CN28" i="7"/>
  <c r="CX28" i="7"/>
  <c r="CM28" i="7"/>
  <c r="CL28" i="7"/>
  <c r="CK28" i="7"/>
  <c r="CD82" i="1"/>
  <c r="CD125" i="1"/>
  <c r="CD91" i="1"/>
  <c r="CD48" i="1"/>
  <c r="CD98" i="1"/>
  <c r="CD55" i="1"/>
  <c r="CD126" i="1"/>
  <c r="CD83" i="1"/>
  <c r="Y64" i="7"/>
  <c r="K107" i="7"/>
  <c r="Y59" i="7"/>
  <c r="K102" i="7"/>
  <c r="DV13" i="7"/>
  <c r="CX13" i="7"/>
  <c r="CL13" i="7"/>
  <c r="DN13" i="7"/>
  <c r="CP13" i="7"/>
  <c r="DU13" i="7"/>
  <c r="DE13" i="7"/>
  <c r="CO13" i="7"/>
  <c r="DT13" i="7"/>
  <c r="DD13" i="7"/>
  <c r="CN13" i="7"/>
  <c r="DW13" i="7"/>
  <c r="DG13" i="7"/>
  <c r="CQ13" i="7"/>
  <c r="DZ13" i="7"/>
  <c r="DF13" i="7"/>
  <c r="DQ13" i="7"/>
  <c r="DA13" i="7"/>
  <c r="CK13" i="7"/>
  <c r="DP13" i="7"/>
  <c r="CZ13" i="7"/>
  <c r="CJ13" i="7"/>
  <c r="DS13" i="7"/>
  <c r="DC13" i="7"/>
  <c r="CM13" i="7"/>
  <c r="CD13" i="7"/>
  <c r="DY13" i="7"/>
  <c r="CS13" i="7"/>
  <c r="DH13" i="7"/>
  <c r="EA13" i="7"/>
  <c r="CU13" i="7"/>
  <c r="DJ13" i="7"/>
  <c r="CH13" i="7"/>
  <c r="DB13" i="7"/>
  <c r="DM13" i="7"/>
  <c r="CG13" i="7"/>
  <c r="CV13" i="7"/>
  <c r="DO13" i="7"/>
  <c r="CI13" i="7"/>
  <c r="DR13" i="7"/>
  <c r="DI13" i="7"/>
  <c r="DX13" i="7"/>
  <c r="CR13" i="7"/>
  <c r="DK13" i="7"/>
  <c r="CE13" i="7"/>
  <c r="CW13" i="7"/>
  <c r="DL13" i="7"/>
  <c r="CF13" i="7"/>
  <c r="CY13" i="7"/>
  <c r="CT13" i="7"/>
  <c r="Y70" i="7"/>
  <c r="K113" i="7"/>
  <c r="CD95" i="1"/>
  <c r="CD52" i="1"/>
  <c r="CD65" i="1"/>
  <c r="CD108" i="1"/>
  <c r="CD130" i="1"/>
  <c r="CD87" i="1"/>
  <c r="DS14" i="7"/>
  <c r="DC14" i="7"/>
  <c r="CM14" i="7"/>
  <c r="DV14" i="7"/>
  <c r="DF14" i="7"/>
  <c r="CP14" i="7"/>
  <c r="DY14" i="7"/>
  <c r="DI14" i="7"/>
  <c r="CS14" i="7"/>
  <c r="CJ14" i="7"/>
  <c r="DO14" i="7"/>
  <c r="CY14" i="7"/>
  <c r="CI14" i="7"/>
  <c r="DR14" i="7"/>
  <c r="DB14" i="7"/>
  <c r="CL14" i="7"/>
  <c r="DU14" i="7"/>
  <c r="DE14" i="7"/>
  <c r="CO14" i="7"/>
  <c r="CF14" i="7"/>
  <c r="CZ14" i="7"/>
  <c r="EA14" i="7"/>
  <c r="CU14" i="7"/>
  <c r="DN14" i="7"/>
  <c r="CH14" i="7"/>
  <c r="DA14" i="7"/>
  <c r="DP14" i="7"/>
  <c r="DT14" i="7"/>
  <c r="DW14" i="7"/>
  <c r="CQ14" i="7"/>
  <c r="DJ14" i="7"/>
  <c r="CD14" i="7"/>
  <c r="CW14" i="7"/>
  <c r="CR14" i="7"/>
  <c r="DZ14" i="7"/>
  <c r="DM14" i="7"/>
  <c r="DK14" i="7"/>
  <c r="CX14" i="7"/>
  <c r="CK14" i="7"/>
  <c r="CV14" i="7"/>
  <c r="CN14" i="7"/>
  <c r="DH14" i="7"/>
  <c r="DG14" i="7"/>
  <c r="CT14" i="7"/>
  <c r="CG14" i="7"/>
  <c r="DL14" i="7"/>
  <c r="DD14" i="7"/>
  <c r="DX14" i="7"/>
  <c r="CE14" i="7"/>
  <c r="DQ14" i="7"/>
  <c r="Y54" i="7"/>
  <c r="K97" i="7"/>
  <c r="DT20" i="7"/>
  <c r="DO20" i="7"/>
  <c r="CY20" i="7"/>
  <c r="CI20" i="7"/>
  <c r="DR20" i="7"/>
  <c r="DB20" i="7"/>
  <c r="CL20" i="7"/>
  <c r="DU20" i="7"/>
  <c r="DE20" i="7"/>
  <c r="CO20" i="7"/>
  <c r="CZ20" i="7"/>
  <c r="CN20" i="7"/>
  <c r="EA20" i="7"/>
  <c r="DK20" i="7"/>
  <c r="CU20" i="7"/>
  <c r="CE20" i="7"/>
  <c r="DN20" i="7"/>
  <c r="CX20" i="7"/>
  <c r="CH20" i="7"/>
  <c r="DQ20" i="7"/>
  <c r="DA20" i="7"/>
  <c r="CK20" i="7"/>
  <c r="CJ20" i="7"/>
  <c r="DD20" i="7"/>
  <c r="DW20" i="7"/>
  <c r="CQ20" i="7"/>
  <c r="DJ20" i="7"/>
  <c r="CD20" i="7"/>
  <c r="CW20" i="7"/>
  <c r="CR20" i="7"/>
  <c r="CV20" i="7"/>
  <c r="DS20" i="7"/>
  <c r="CM20" i="7"/>
  <c r="DF20" i="7"/>
  <c r="DY20" i="7"/>
  <c r="CS20" i="7"/>
  <c r="DH20" i="7"/>
  <c r="DL20" i="7"/>
  <c r="DC20" i="7"/>
  <c r="CP20" i="7"/>
  <c r="DP20" i="7"/>
  <c r="DZ20" i="7"/>
  <c r="DM20" i="7"/>
  <c r="DV20" i="7"/>
  <c r="DI20" i="7"/>
  <c r="CF20" i="7"/>
  <c r="DG20" i="7"/>
  <c r="CT20" i="7"/>
  <c r="CG20" i="7"/>
  <c r="DX20" i="7"/>
  <c r="CD74" i="1"/>
  <c r="CD117" i="1"/>
  <c r="CD109" i="1"/>
  <c r="CD66" i="1"/>
  <c r="CD131" i="1"/>
  <c r="CD88" i="1"/>
  <c r="DN17" i="7"/>
  <c r="CP17" i="7"/>
  <c r="CD17" i="7"/>
  <c r="DV17" i="7"/>
  <c r="CT17" i="7"/>
  <c r="DJ17" i="7"/>
  <c r="CX17" i="7"/>
  <c r="DY17" i="7"/>
  <c r="DI17" i="7"/>
  <c r="CS17" i="7"/>
  <c r="DX17" i="7"/>
  <c r="DH17" i="7"/>
  <c r="CR17" i="7"/>
  <c r="EA17" i="7"/>
  <c r="DK17" i="7"/>
  <c r="CU17" i="7"/>
  <c r="CE17" i="7"/>
  <c r="DR17" i="7"/>
  <c r="DZ17" i="7"/>
  <c r="DU17" i="7"/>
  <c r="DE17" i="7"/>
  <c r="CO17" i="7"/>
  <c r="DT17" i="7"/>
  <c r="DD17" i="7"/>
  <c r="CN17" i="7"/>
  <c r="DW17" i="7"/>
  <c r="DG17" i="7"/>
  <c r="CQ17" i="7"/>
  <c r="DM17" i="7"/>
  <c r="CG17" i="7"/>
  <c r="CV17" i="7"/>
  <c r="DO17" i="7"/>
  <c r="CI17" i="7"/>
  <c r="DF17" i="7"/>
  <c r="DA17" i="7"/>
  <c r="DP17" i="7"/>
  <c r="CJ17" i="7"/>
  <c r="DC17" i="7"/>
  <c r="CL17" i="7"/>
  <c r="CH17" i="7"/>
  <c r="CW17" i="7"/>
  <c r="DL17" i="7"/>
  <c r="CF17" i="7"/>
  <c r="CY17" i="7"/>
  <c r="DB17" i="7"/>
  <c r="DQ17" i="7"/>
  <c r="CK17" i="7"/>
  <c r="CZ17" i="7"/>
  <c r="DS17" i="7"/>
  <c r="CM17" i="7"/>
  <c r="CD116" i="1"/>
  <c r="CD73" i="1"/>
  <c r="CD99" i="1"/>
  <c r="CD56" i="1"/>
  <c r="CD129" i="1"/>
  <c r="CD86" i="1"/>
  <c r="CD102" i="1"/>
  <c r="CD59" i="1"/>
  <c r="CF24" i="7"/>
  <c r="DW24" i="7"/>
  <c r="DG24" i="7"/>
  <c r="CQ24" i="7"/>
  <c r="DZ24" i="7"/>
  <c r="DJ24" i="7"/>
  <c r="CT24" i="7"/>
  <c r="CD24" i="7"/>
  <c r="DM24" i="7"/>
  <c r="CW24" i="7"/>
  <c r="CG24" i="7"/>
  <c r="DT24" i="7"/>
  <c r="CZ24" i="7"/>
  <c r="DS24" i="7"/>
  <c r="DC24" i="7"/>
  <c r="CM24" i="7"/>
  <c r="DV24" i="7"/>
  <c r="DF24" i="7"/>
  <c r="CP24" i="7"/>
  <c r="DY24" i="7"/>
  <c r="DI24" i="7"/>
  <c r="CS24" i="7"/>
  <c r="DX24" i="7"/>
  <c r="DD24" i="7"/>
  <c r="CJ24" i="7"/>
  <c r="DO24" i="7"/>
  <c r="CI24" i="7"/>
  <c r="DB24" i="7"/>
  <c r="DU24" i="7"/>
  <c r="CO24" i="7"/>
  <c r="CN24" i="7"/>
  <c r="DL24" i="7"/>
  <c r="DK24" i="7"/>
  <c r="CE24" i="7"/>
  <c r="CX24" i="7"/>
  <c r="DQ24" i="7"/>
  <c r="CK24" i="7"/>
  <c r="DP24" i="7"/>
  <c r="EA24" i="7"/>
  <c r="DN24" i="7"/>
  <c r="DA24" i="7"/>
  <c r="CY24" i="7"/>
  <c r="CL24" i="7"/>
  <c r="DH24" i="7"/>
  <c r="CU24" i="7"/>
  <c r="CH24" i="7"/>
  <c r="CR24" i="7"/>
  <c r="CV24" i="7"/>
  <c r="DR24" i="7"/>
  <c r="DE24" i="7"/>
  <c r="AE59" i="1"/>
  <c r="AE102" i="1"/>
  <c r="AC109" i="1"/>
  <c r="AC66" i="1"/>
  <c r="DU34" i="7"/>
  <c r="DE34" i="7"/>
  <c r="CO34" i="7"/>
  <c r="DT34" i="7"/>
  <c r="DD34" i="7"/>
  <c r="CN34" i="7"/>
  <c r="DW34" i="7"/>
  <c r="DG34" i="7"/>
  <c r="CQ34" i="7"/>
  <c r="DR34" i="7"/>
  <c r="CX34" i="7"/>
  <c r="CT34" i="7"/>
  <c r="DQ34" i="7"/>
  <c r="DA34" i="7"/>
  <c r="CK34" i="7"/>
  <c r="DP34" i="7"/>
  <c r="CZ34" i="7"/>
  <c r="CJ34" i="7"/>
  <c r="DS34" i="7"/>
  <c r="DC34" i="7"/>
  <c r="CM34" i="7"/>
  <c r="DB34" i="7"/>
  <c r="CH34" i="7"/>
  <c r="CD34" i="7"/>
  <c r="DM34" i="7"/>
  <c r="CG34" i="7"/>
  <c r="CV34" i="7"/>
  <c r="DO34" i="7"/>
  <c r="CI34" i="7"/>
  <c r="DZ34" i="7"/>
  <c r="DV34" i="7"/>
  <c r="DI34" i="7"/>
  <c r="DX34" i="7"/>
  <c r="CR34" i="7"/>
  <c r="DK34" i="7"/>
  <c r="CE34" i="7"/>
  <c r="DJ34" i="7"/>
  <c r="CS34" i="7"/>
  <c r="EA34" i="7"/>
  <c r="DN34" i="7"/>
  <c r="DL34" i="7"/>
  <c r="CY34" i="7"/>
  <c r="DF34" i="7"/>
  <c r="DY34" i="7"/>
  <c r="DH34" i="7"/>
  <c r="CU34" i="7"/>
  <c r="CP34" i="7"/>
  <c r="CW34" i="7"/>
  <c r="CF34" i="7"/>
  <c r="CL34" i="7"/>
  <c r="Y62" i="7"/>
  <c r="K105" i="7"/>
  <c r="DN31" i="7"/>
  <c r="CX31" i="7"/>
  <c r="CH31" i="7"/>
  <c r="DQ31" i="7"/>
  <c r="DA31" i="7"/>
  <c r="CK31" i="7"/>
  <c r="DP31" i="7"/>
  <c r="CZ31" i="7"/>
  <c r="CJ31" i="7"/>
  <c r="CI31" i="7"/>
  <c r="CE31" i="7"/>
  <c r="DS31" i="7"/>
  <c r="DZ31" i="7"/>
  <c r="DJ31" i="7"/>
  <c r="CT31" i="7"/>
  <c r="CD31" i="7"/>
  <c r="DM31" i="7"/>
  <c r="CW31" i="7"/>
  <c r="CG31" i="7"/>
  <c r="DL31" i="7"/>
  <c r="CV31" i="7"/>
  <c r="CF31" i="7"/>
  <c r="EA31" i="7"/>
  <c r="DW31" i="7"/>
  <c r="DC31" i="7"/>
  <c r="DV31" i="7"/>
  <c r="CP31" i="7"/>
  <c r="DI31" i="7"/>
  <c r="DX31" i="7"/>
  <c r="CR31" i="7"/>
  <c r="DK31" i="7"/>
  <c r="DR31" i="7"/>
  <c r="CL31" i="7"/>
  <c r="DE31" i="7"/>
  <c r="DT31" i="7"/>
  <c r="CN31" i="7"/>
  <c r="CU31" i="7"/>
  <c r="CM31" i="7"/>
  <c r="DB31" i="7"/>
  <c r="CO31" i="7"/>
  <c r="CY31" i="7"/>
  <c r="DY31" i="7"/>
  <c r="DH31" i="7"/>
  <c r="DG31" i="7"/>
  <c r="DU31" i="7"/>
  <c r="DD31" i="7"/>
  <c r="CQ31" i="7"/>
  <c r="DF31" i="7"/>
  <c r="CS31" i="7"/>
  <c r="DO31" i="7"/>
  <c r="Y76" i="7"/>
  <c r="K119" i="7"/>
  <c r="CD97" i="1"/>
  <c r="CD54" i="1"/>
  <c r="CD124" i="1"/>
  <c r="CD81" i="1"/>
  <c r="CD53" i="1"/>
  <c r="CD96" i="1"/>
  <c r="CD111" i="1"/>
  <c r="CD68" i="1"/>
  <c r="DT12" i="7"/>
  <c r="CV12" i="7"/>
  <c r="DF12" i="7"/>
  <c r="DO12" i="7"/>
  <c r="CY12" i="7"/>
  <c r="CI12" i="7"/>
  <c r="DR12" i="7"/>
  <c r="DU12" i="7"/>
  <c r="DE12" i="7"/>
  <c r="CO12" i="7"/>
  <c r="DD12" i="7"/>
  <c r="CN12" i="7"/>
  <c r="CH12" i="7"/>
  <c r="EA12" i="7"/>
  <c r="DK12" i="7"/>
  <c r="CU12" i="7"/>
  <c r="CE12" i="7"/>
  <c r="DN12" i="7"/>
  <c r="DQ12" i="7"/>
  <c r="DA12" i="7"/>
  <c r="CK12" i="7"/>
  <c r="CF12" i="7"/>
  <c r="CP12" i="7"/>
  <c r="DG12" i="7"/>
  <c r="DZ12" i="7"/>
  <c r="DM12" i="7"/>
  <c r="CG12" i="7"/>
  <c r="CR12" i="7"/>
  <c r="CD12" i="7"/>
  <c r="DL12" i="7"/>
  <c r="DP12" i="7"/>
  <c r="CX12" i="7"/>
  <c r="DC12" i="7"/>
  <c r="DV12" i="7"/>
  <c r="DI12" i="7"/>
  <c r="CZ12" i="7"/>
  <c r="CL12" i="7"/>
  <c r="CM12" i="7"/>
  <c r="CS12" i="7"/>
  <c r="DX12" i="7"/>
  <c r="DW12" i="7"/>
  <c r="DJ12" i="7"/>
  <c r="CT12" i="7"/>
  <c r="DS12" i="7"/>
  <c r="DY12" i="7"/>
  <c r="CJ12" i="7"/>
  <c r="DB12" i="7"/>
  <c r="CQ12" i="7"/>
  <c r="CW12" i="7"/>
  <c r="DH12" i="7"/>
  <c r="AD49" i="1"/>
  <c r="AD92" i="1"/>
  <c r="EA9" i="7"/>
  <c r="CJ9" i="7"/>
  <c r="DT9" i="7"/>
  <c r="CV9" i="7"/>
  <c r="CG9" i="7"/>
  <c r="CW9" i="7"/>
  <c r="DM9" i="7"/>
  <c r="CZ9" i="7"/>
  <c r="CR9" i="7"/>
  <c r="DL9" i="7"/>
  <c r="CK9" i="7"/>
  <c r="DA9" i="7"/>
  <c r="DQ9" i="7"/>
  <c r="DH9" i="7"/>
  <c r="DE9" i="7"/>
  <c r="CP9" i="7"/>
  <c r="DF9" i="7"/>
  <c r="DV9" i="7"/>
  <c r="CE9" i="7"/>
  <c r="CU9" i="7"/>
  <c r="DK9" i="7"/>
  <c r="DX9" i="7"/>
  <c r="CF9" i="7"/>
  <c r="DI9" i="7"/>
  <c r="CD9" i="7"/>
  <c r="CT9" i="7"/>
  <c r="DJ9" i="7"/>
  <c r="DZ9" i="7"/>
  <c r="CI9" i="7"/>
  <c r="CY9" i="7"/>
  <c r="DO9" i="7"/>
  <c r="DD9" i="7"/>
  <c r="DY9" i="7"/>
  <c r="CL9" i="7"/>
  <c r="DR9" i="7"/>
  <c r="CQ9" i="7"/>
  <c r="DW9" i="7"/>
  <c r="CO9" i="7"/>
  <c r="CX9" i="7"/>
  <c r="DC9" i="7"/>
  <c r="CS9" i="7"/>
  <c r="DB9" i="7"/>
  <c r="DG9" i="7"/>
  <c r="DP9" i="7"/>
  <c r="CN9" i="7"/>
  <c r="DU9" i="7"/>
  <c r="CH9" i="7"/>
  <c r="DN9" i="7"/>
  <c r="CM9" i="7"/>
  <c r="DS9" i="7"/>
  <c r="CD114" i="1"/>
  <c r="CD71" i="1"/>
  <c r="CD104" i="1"/>
  <c r="CD61" i="1"/>
  <c r="DS35" i="7"/>
  <c r="DC35" i="7"/>
  <c r="CM35" i="7"/>
  <c r="DV35" i="7"/>
  <c r="DF35" i="7"/>
  <c r="CP35" i="7"/>
  <c r="DY35" i="7"/>
  <c r="DI35" i="7"/>
  <c r="CS35" i="7"/>
  <c r="DP35" i="7"/>
  <c r="CV35" i="7"/>
  <c r="CR35" i="7"/>
  <c r="DO35" i="7"/>
  <c r="CY35" i="7"/>
  <c r="CI35" i="7"/>
  <c r="DR35" i="7"/>
  <c r="DB35" i="7"/>
  <c r="CL35" i="7"/>
  <c r="DU35" i="7"/>
  <c r="DE35" i="7"/>
  <c r="CO35" i="7"/>
  <c r="CZ35" i="7"/>
  <c r="CF35" i="7"/>
  <c r="DT35" i="7"/>
  <c r="EA35" i="7"/>
  <c r="CU35" i="7"/>
  <c r="DN35" i="7"/>
  <c r="CH35" i="7"/>
  <c r="DA35" i="7"/>
  <c r="CJ35" i="7"/>
  <c r="DD35" i="7"/>
  <c r="DW35" i="7"/>
  <c r="CQ35" i="7"/>
  <c r="DJ35" i="7"/>
  <c r="CD35" i="7"/>
  <c r="CW35" i="7"/>
  <c r="DL35" i="7"/>
  <c r="CN35" i="7"/>
  <c r="DG35" i="7"/>
  <c r="CT35" i="7"/>
  <c r="CG35" i="7"/>
  <c r="CE35" i="7"/>
  <c r="DQ35" i="7"/>
  <c r="DX35" i="7"/>
  <c r="DZ35" i="7"/>
  <c r="DM35" i="7"/>
  <c r="DH35" i="7"/>
  <c r="DK35" i="7"/>
  <c r="CX35" i="7"/>
  <c r="CK35" i="7"/>
  <c r="Y57" i="7"/>
  <c r="K100" i="7"/>
  <c r="EA7" i="7"/>
  <c r="DT7" i="7"/>
  <c r="CR7" i="7"/>
  <c r="DL7" i="7"/>
  <c r="CK7" i="7"/>
  <c r="DA7" i="7"/>
  <c r="DQ7" i="7"/>
  <c r="DH7" i="7"/>
  <c r="CJ7" i="7"/>
  <c r="CO7" i="7"/>
  <c r="DE7" i="7"/>
  <c r="DU7" i="7"/>
  <c r="DX7" i="7"/>
  <c r="CF7" i="7"/>
  <c r="DI7" i="7"/>
  <c r="CD7" i="7"/>
  <c r="CT7" i="7"/>
  <c r="DJ7" i="7"/>
  <c r="DZ7" i="7"/>
  <c r="CQ7" i="7"/>
  <c r="DG7" i="7"/>
  <c r="DW7" i="7"/>
  <c r="CV7" i="7"/>
  <c r="CG7" i="7"/>
  <c r="DM7" i="7"/>
  <c r="CH7" i="7"/>
  <c r="CX7" i="7"/>
  <c r="DN7" i="7"/>
  <c r="CE7" i="7"/>
  <c r="CU7" i="7"/>
  <c r="DK7" i="7"/>
  <c r="DP7" i="7"/>
  <c r="CW7" i="7"/>
  <c r="CP7" i="7"/>
  <c r="DV7" i="7"/>
  <c r="CM7" i="7"/>
  <c r="DS7" i="7"/>
  <c r="CN7" i="7"/>
  <c r="DY7" i="7"/>
  <c r="DB7" i="7"/>
  <c r="CY7" i="7"/>
  <c r="DD7" i="7"/>
  <c r="DF7" i="7"/>
  <c r="DC7" i="7"/>
  <c r="CZ7" i="7"/>
  <c r="CS7" i="7"/>
  <c r="CL7" i="7"/>
  <c r="DR7" i="7"/>
  <c r="CI7" i="7"/>
  <c r="DO7" i="7"/>
  <c r="CD119" i="1"/>
  <c r="CD76" i="1"/>
  <c r="CD120" i="1"/>
  <c r="CD77" i="1"/>
  <c r="CD92" i="1"/>
  <c r="CD49" i="1"/>
  <c r="CD93" i="1"/>
  <c r="CD50" i="1"/>
  <c r="CD51" i="1"/>
  <c r="CD94" i="1"/>
  <c r="AE108" i="1"/>
  <c r="AE65" i="1"/>
  <c r="AF117" i="1"/>
  <c r="AF74" i="1"/>
  <c r="Y75" i="7"/>
  <c r="K118" i="7"/>
  <c r="AC99" i="1"/>
  <c r="AC56" i="1"/>
  <c r="AD112" i="1"/>
  <c r="AD69" i="1"/>
  <c r="AH124" i="1"/>
  <c r="AH81" i="1"/>
  <c r="AC83" i="1"/>
  <c r="AC126" i="1"/>
  <c r="AC53" i="1"/>
  <c r="AC96" i="1"/>
  <c r="AE60" i="1"/>
  <c r="AE103" i="1"/>
  <c r="AC64" i="1"/>
  <c r="AC107" i="1"/>
  <c r="AD77" i="1"/>
  <c r="AD120" i="1"/>
  <c r="AE123" i="1"/>
  <c r="AE80" i="1"/>
  <c r="AD86" i="1"/>
  <c r="AD129" i="1"/>
  <c r="AF94" i="1"/>
  <c r="AF51" i="1"/>
  <c r="AF85" i="1"/>
  <c r="AF128" i="1"/>
  <c r="AE131" i="1"/>
  <c r="AE88" i="1"/>
  <c r="AF75" i="1"/>
  <c r="AF118" i="1"/>
  <c r="AC104" i="1"/>
  <c r="AC61" i="1"/>
  <c r="AF68" i="1"/>
  <c r="AF111" i="1"/>
  <c r="AD71" i="1"/>
  <c r="AD114" i="1"/>
  <c r="AG72" i="1"/>
  <c r="AG115" i="1"/>
  <c r="AE79" i="1"/>
  <c r="AE122" i="1"/>
  <c r="AD113" i="1"/>
  <c r="AD70" i="1"/>
  <c r="AF91" i="1"/>
  <c r="AF48" i="1"/>
  <c r="AD73" i="1"/>
  <c r="AD116" i="1"/>
  <c r="AE95" i="1"/>
  <c r="AE52" i="1"/>
  <c r="AE63" i="1"/>
  <c r="AE106" i="1"/>
  <c r="AH93" i="1"/>
  <c r="AH50" i="1"/>
  <c r="AD55" i="1"/>
  <c r="AD98" i="1"/>
  <c r="AE100" i="1"/>
  <c r="AE57" i="1"/>
  <c r="AE84" i="1" l="1"/>
  <c r="AE127" i="1"/>
  <c r="AG97" i="1"/>
  <c r="AG54" i="1"/>
  <c r="AH82" i="1"/>
  <c r="AH125" i="1"/>
  <c r="AD101" i="1"/>
  <c r="AD58" i="1"/>
  <c r="CE88" i="1"/>
  <c r="CE131" i="1"/>
  <c r="EB20" i="7"/>
  <c r="EB14" i="7"/>
  <c r="CE87" i="1"/>
  <c r="CE130" i="1"/>
  <c r="CE95" i="1"/>
  <c r="CE52" i="1"/>
  <c r="EB13" i="7"/>
  <c r="CE126" i="1"/>
  <c r="CE83" i="1"/>
  <c r="CE48" i="1"/>
  <c r="CE91" i="1"/>
  <c r="EB28" i="7"/>
  <c r="EB32" i="7"/>
  <c r="CE78" i="1"/>
  <c r="CE121" i="1"/>
  <c r="AD119" i="1"/>
  <c r="AD76" i="1"/>
  <c r="AD105" i="1"/>
  <c r="AD62" i="1"/>
  <c r="EB33" i="7"/>
  <c r="EB39" i="7"/>
  <c r="EB23" i="7"/>
  <c r="CE69" i="1"/>
  <c r="CE112" i="1"/>
  <c r="CE107" i="1"/>
  <c r="CE64" i="1"/>
  <c r="EB26" i="7"/>
  <c r="AF108" i="1"/>
  <c r="AF65" i="1"/>
  <c r="CE114" i="1"/>
  <c r="CE71" i="1"/>
  <c r="CE124" i="1"/>
  <c r="CE81" i="1"/>
  <c r="EB31" i="7"/>
  <c r="EB34" i="7"/>
  <c r="AD109" i="1"/>
  <c r="AD66" i="1"/>
  <c r="CE116" i="1"/>
  <c r="CE73" i="1"/>
  <c r="EB17" i="7"/>
  <c r="Z97" i="7"/>
  <c r="Z54" i="7"/>
  <c r="Z107" i="7"/>
  <c r="Z64" i="7"/>
  <c r="Z109" i="7"/>
  <c r="Z66" i="7"/>
  <c r="Z116" i="7"/>
  <c r="Z73" i="7"/>
  <c r="CE106" i="1"/>
  <c r="CE63" i="1"/>
  <c r="Z92" i="7"/>
  <c r="Z49" i="7"/>
  <c r="EB11" i="7"/>
  <c r="Z95" i="7"/>
  <c r="Z52" i="7"/>
  <c r="CE103" i="1"/>
  <c r="CE60" i="1"/>
  <c r="CE115" i="1"/>
  <c r="CE72" i="1"/>
  <c r="Z61" i="7"/>
  <c r="Z104" i="7"/>
  <c r="Z110" i="7"/>
  <c r="Z67" i="7"/>
  <c r="EB30" i="7"/>
  <c r="CE123" i="1"/>
  <c r="CE80" i="1"/>
  <c r="Z106" i="7"/>
  <c r="Z63" i="7"/>
  <c r="AF121" i="1"/>
  <c r="AF78" i="1"/>
  <c r="Z56" i="7"/>
  <c r="Z99" i="7"/>
  <c r="Z114" i="7"/>
  <c r="Z71" i="7"/>
  <c r="EB18" i="7"/>
  <c r="CE111" i="1"/>
  <c r="CE68" i="1"/>
  <c r="CE117" i="1"/>
  <c r="CE74" i="1"/>
  <c r="AG74" i="1"/>
  <c r="AG117" i="1"/>
  <c r="CE92" i="1"/>
  <c r="CE49" i="1"/>
  <c r="CE119" i="1"/>
  <c r="CE76" i="1"/>
  <c r="EB7" i="7"/>
  <c r="CE61" i="1"/>
  <c r="CE104" i="1"/>
  <c r="CE54" i="1"/>
  <c r="CE97" i="1"/>
  <c r="EB24" i="7"/>
  <c r="CE59" i="1"/>
  <c r="CE102" i="1"/>
  <c r="CE99" i="1"/>
  <c r="CE56" i="1"/>
  <c r="CE109" i="1"/>
  <c r="CE66" i="1"/>
  <c r="CE98" i="1"/>
  <c r="CE55" i="1"/>
  <c r="CE75" i="1"/>
  <c r="CE118" i="1"/>
  <c r="CE57" i="1"/>
  <c r="CE100" i="1"/>
  <c r="CE128" i="1"/>
  <c r="CE85" i="1"/>
  <c r="AI130" i="1"/>
  <c r="AI87" i="1"/>
  <c r="CE67" i="1"/>
  <c r="CE110" i="1"/>
  <c r="CE62" i="1"/>
  <c r="CE105" i="1"/>
  <c r="EB6" i="7"/>
  <c r="CE113" i="1"/>
  <c r="CE70" i="1"/>
  <c r="CE84" i="1"/>
  <c r="CE127" i="1"/>
  <c r="CE122" i="1"/>
  <c r="CE79" i="1"/>
  <c r="CE50" i="1"/>
  <c r="CE93" i="1"/>
  <c r="CE120" i="1"/>
  <c r="CE77" i="1"/>
  <c r="CE129" i="1"/>
  <c r="CE86" i="1"/>
  <c r="Z118" i="7"/>
  <c r="Z75" i="7"/>
  <c r="AE49" i="1"/>
  <c r="AE92" i="1"/>
  <c r="Z119" i="7"/>
  <c r="Z76" i="7"/>
  <c r="Z105" i="7"/>
  <c r="Z62" i="7"/>
  <c r="CE94" i="1"/>
  <c r="CE51" i="1"/>
  <c r="Z57" i="7"/>
  <c r="Z100" i="7"/>
  <c r="EB35" i="7"/>
  <c r="EB9" i="7"/>
  <c r="EB12" i="7"/>
  <c r="CE96" i="1"/>
  <c r="CE53" i="1"/>
  <c r="AF59" i="1"/>
  <c r="AF102" i="1"/>
  <c r="CE65" i="1"/>
  <c r="CE108" i="1"/>
  <c r="Z113" i="7"/>
  <c r="Z70" i="7"/>
  <c r="Z102" i="7"/>
  <c r="Z59" i="7"/>
  <c r="CE125" i="1"/>
  <c r="CE82" i="1"/>
  <c r="Z125" i="7"/>
  <c r="Z82" i="7"/>
  <c r="EB19" i="7"/>
  <c r="Z111" i="7"/>
  <c r="Z68" i="7"/>
  <c r="AD67" i="1"/>
  <c r="AD110" i="1"/>
  <c r="CE58" i="1"/>
  <c r="CE101" i="1"/>
  <c r="EB27" i="7"/>
  <c r="Z98" i="7"/>
  <c r="Z55" i="7"/>
  <c r="Z112" i="7"/>
  <c r="Z69" i="7"/>
  <c r="Z103" i="7"/>
  <c r="Z60" i="7"/>
  <c r="Z93" i="7"/>
  <c r="Z50" i="7"/>
  <c r="Z121" i="7"/>
  <c r="Z78" i="7"/>
  <c r="EB16" i="7"/>
  <c r="Z117" i="7"/>
  <c r="Z74" i="7"/>
  <c r="Z120" i="7"/>
  <c r="Z77" i="7"/>
  <c r="EB25" i="7"/>
  <c r="AE73" i="1"/>
  <c r="AE116" i="1"/>
  <c r="AG91" i="1"/>
  <c r="AG48" i="1"/>
  <c r="AE71" i="1"/>
  <c r="AE114" i="1"/>
  <c r="AD104" i="1"/>
  <c r="AD61" i="1"/>
  <c r="AG118" i="1"/>
  <c r="AG75" i="1"/>
  <c r="AE120" i="1"/>
  <c r="AE77" i="1"/>
  <c r="AF95" i="1"/>
  <c r="AF52" i="1"/>
  <c r="AF122" i="1"/>
  <c r="AF79" i="1"/>
  <c r="AG128" i="1"/>
  <c r="AG85" i="1"/>
  <c r="AE129" i="1"/>
  <c r="AE86" i="1"/>
  <c r="AF80" i="1"/>
  <c r="AF123" i="1"/>
  <c r="AD64" i="1"/>
  <c r="AD107" i="1"/>
  <c r="AD126" i="1"/>
  <c r="AD83" i="1"/>
  <c r="AE112" i="1"/>
  <c r="AE69" i="1"/>
  <c r="AE55" i="1"/>
  <c r="AE98" i="1"/>
  <c r="AF63" i="1"/>
  <c r="AF106" i="1"/>
  <c r="AH115" i="1"/>
  <c r="AH72" i="1"/>
  <c r="AG68" i="1"/>
  <c r="AG111" i="1"/>
  <c r="AF131" i="1"/>
  <c r="AF88" i="1"/>
  <c r="AG51" i="1"/>
  <c r="AG94" i="1"/>
  <c r="AI124" i="1"/>
  <c r="AI81" i="1"/>
  <c r="AF57" i="1"/>
  <c r="AF100" i="1"/>
  <c r="AI50" i="1"/>
  <c r="AI93" i="1"/>
  <c r="AE113" i="1"/>
  <c r="AE70" i="1"/>
  <c r="AF103" i="1"/>
  <c r="AF60" i="1"/>
  <c r="AD96" i="1"/>
  <c r="AD53" i="1"/>
  <c r="AD99" i="1"/>
  <c r="AD56" i="1"/>
  <c r="AE101" i="1" l="1"/>
  <c r="AE58" i="1"/>
  <c r="AH97" i="1"/>
  <c r="AH54" i="1"/>
  <c r="AI82" i="1"/>
  <c r="AI125" i="1"/>
  <c r="AF127" i="1"/>
  <c r="AF84" i="1"/>
  <c r="AA62" i="7"/>
  <c r="AA105" i="7"/>
  <c r="CF110" i="1"/>
  <c r="CF67" i="1"/>
  <c r="CF118" i="1"/>
  <c r="CF75" i="1"/>
  <c r="AA114" i="7"/>
  <c r="AA71" i="7"/>
  <c r="AG121" i="1"/>
  <c r="AG78" i="1"/>
  <c r="CF80" i="1"/>
  <c r="CF123" i="1"/>
  <c r="CF63" i="1"/>
  <c r="CF106" i="1"/>
  <c r="AA109" i="7"/>
  <c r="AA66" i="7"/>
  <c r="AA97" i="7"/>
  <c r="AA54" i="7"/>
  <c r="CF64" i="1"/>
  <c r="CF107" i="1"/>
  <c r="CF121" i="1"/>
  <c r="CF78" i="1"/>
  <c r="CF48" i="1"/>
  <c r="CF91" i="1"/>
  <c r="CF52" i="1"/>
  <c r="CF95" i="1"/>
  <c r="CF108" i="1"/>
  <c r="CF65" i="1"/>
  <c r="CF129" i="1"/>
  <c r="CF86" i="1"/>
  <c r="AA121" i="7"/>
  <c r="AA78" i="7"/>
  <c r="AA103" i="7"/>
  <c r="AA60" i="7"/>
  <c r="AA55" i="7"/>
  <c r="AA98" i="7"/>
  <c r="CF58" i="1"/>
  <c r="CF101" i="1"/>
  <c r="CF82" i="1"/>
  <c r="CF125" i="1"/>
  <c r="AA113" i="7"/>
  <c r="AA70" i="7"/>
  <c r="AA100" i="7"/>
  <c r="AA57" i="7"/>
  <c r="AF92" i="1"/>
  <c r="AF49" i="1"/>
  <c r="CF93" i="1"/>
  <c r="CF50" i="1"/>
  <c r="CF127" i="1"/>
  <c r="CF84" i="1"/>
  <c r="AJ87" i="1"/>
  <c r="AJ130" i="1"/>
  <c r="CF55" i="1"/>
  <c r="CF98" i="1"/>
  <c r="CF66" i="1"/>
  <c r="CF109" i="1"/>
  <c r="CF54" i="1"/>
  <c r="CF97" i="1"/>
  <c r="CF119" i="1"/>
  <c r="CF76" i="1"/>
  <c r="CF111" i="1"/>
  <c r="CF68" i="1"/>
  <c r="CF103" i="1"/>
  <c r="CF60" i="1"/>
  <c r="AE109" i="1"/>
  <c r="AE66" i="1"/>
  <c r="CF124" i="1"/>
  <c r="CF81" i="1"/>
  <c r="AG108" i="1"/>
  <c r="AG65" i="1"/>
  <c r="AE119" i="1"/>
  <c r="AE76" i="1"/>
  <c r="CF83" i="1"/>
  <c r="CF126" i="1"/>
  <c r="AA120" i="7"/>
  <c r="AA77" i="7"/>
  <c r="AA111" i="7"/>
  <c r="AA68" i="7"/>
  <c r="AA117" i="7"/>
  <c r="AA74" i="7"/>
  <c r="AG59" i="1"/>
  <c r="AG102" i="1"/>
  <c r="CF94" i="1"/>
  <c r="CF51" i="1"/>
  <c r="AA119" i="7"/>
  <c r="AA76" i="7"/>
  <c r="AA75" i="7"/>
  <c r="AA118" i="7"/>
  <c r="CF120" i="1"/>
  <c r="CF77" i="1"/>
  <c r="CF122" i="1"/>
  <c r="CF79" i="1"/>
  <c r="CF70" i="1"/>
  <c r="CF113" i="1"/>
  <c r="CF105" i="1"/>
  <c r="CF62" i="1"/>
  <c r="CF100" i="1"/>
  <c r="CF57" i="1"/>
  <c r="CF102" i="1"/>
  <c r="CF59" i="1"/>
  <c r="AH117" i="1"/>
  <c r="AH74" i="1"/>
  <c r="AA106" i="7"/>
  <c r="AA63" i="7"/>
  <c r="AA104" i="7"/>
  <c r="AA61" i="7"/>
  <c r="AA49" i="7"/>
  <c r="AA92" i="7"/>
  <c r="AA73" i="7"/>
  <c r="AA116" i="7"/>
  <c r="AA107" i="7"/>
  <c r="AA64" i="7"/>
  <c r="AA93" i="7"/>
  <c r="AA50" i="7"/>
  <c r="AA69" i="7"/>
  <c r="AA112" i="7"/>
  <c r="AE67" i="1"/>
  <c r="AE110" i="1"/>
  <c r="AA125" i="7"/>
  <c r="AA82" i="7"/>
  <c r="AA102" i="7"/>
  <c r="AA59" i="7"/>
  <c r="CF53" i="1"/>
  <c r="CF96" i="1"/>
  <c r="CF128" i="1"/>
  <c r="CF85" i="1"/>
  <c r="CF99" i="1"/>
  <c r="CF56" i="1"/>
  <c r="CF104" i="1"/>
  <c r="CF61" i="1"/>
  <c r="CF49" i="1"/>
  <c r="CF92" i="1"/>
  <c r="CF74" i="1"/>
  <c r="CF117" i="1"/>
  <c r="AA99" i="7"/>
  <c r="AA56" i="7"/>
  <c r="AA67" i="7"/>
  <c r="AA110" i="7"/>
  <c r="CF72" i="1"/>
  <c r="CF115" i="1"/>
  <c r="AA52" i="7"/>
  <c r="AA95" i="7"/>
  <c r="CF73" i="1"/>
  <c r="CF116" i="1"/>
  <c r="CF114" i="1"/>
  <c r="CF71" i="1"/>
  <c r="CF112" i="1"/>
  <c r="CF69" i="1"/>
  <c r="AE105" i="1"/>
  <c r="AE62" i="1"/>
  <c r="CF87" i="1"/>
  <c r="CF130" i="1"/>
  <c r="CF131" i="1"/>
  <c r="CF88" i="1"/>
  <c r="AF112" i="1"/>
  <c r="AF69" i="1"/>
  <c r="AG80" i="1"/>
  <c r="AG123" i="1"/>
  <c r="AE61" i="1"/>
  <c r="AE104" i="1"/>
  <c r="AG103" i="1"/>
  <c r="AG60" i="1"/>
  <c r="AG100" i="1"/>
  <c r="AG57" i="1"/>
  <c r="AG88" i="1"/>
  <c r="AG131" i="1"/>
  <c r="AE107" i="1"/>
  <c r="AE64" i="1"/>
  <c r="AH118" i="1"/>
  <c r="AH75" i="1"/>
  <c r="AH91" i="1"/>
  <c r="AH48" i="1"/>
  <c r="AE53" i="1"/>
  <c r="AE96" i="1"/>
  <c r="AF70" i="1"/>
  <c r="AF113" i="1"/>
  <c r="AJ124" i="1"/>
  <c r="AJ81" i="1"/>
  <c r="AH94" i="1"/>
  <c r="AH51" i="1"/>
  <c r="AF129" i="1"/>
  <c r="AF86" i="1"/>
  <c r="AF73" i="1"/>
  <c r="AF116" i="1"/>
  <c r="AE56" i="1"/>
  <c r="AE99" i="1"/>
  <c r="AJ50" i="1"/>
  <c r="AJ93" i="1"/>
  <c r="AH68" i="1"/>
  <c r="AH111" i="1"/>
  <c r="AI72" i="1"/>
  <c r="AI115" i="1"/>
  <c r="AG106" i="1"/>
  <c r="AG63" i="1"/>
  <c r="AF55" i="1"/>
  <c r="AF98" i="1"/>
  <c r="AE83" i="1"/>
  <c r="AE126" i="1"/>
  <c r="AH128" i="1"/>
  <c r="AH85" i="1"/>
  <c r="AG122" i="1"/>
  <c r="AG79" i="1"/>
  <c r="AG95" i="1"/>
  <c r="AG52" i="1"/>
  <c r="AF120" i="1"/>
  <c r="AF77" i="1"/>
  <c r="AF71" i="1"/>
  <c r="AF114" i="1"/>
  <c r="AG84" i="1" l="1"/>
  <c r="AG127" i="1"/>
  <c r="AF101" i="1"/>
  <c r="AF58" i="1"/>
  <c r="AI54" i="1"/>
  <c r="AI97" i="1"/>
  <c r="AJ82" i="1"/>
  <c r="AJ125" i="1"/>
  <c r="CG112" i="1"/>
  <c r="CG69" i="1"/>
  <c r="AB56" i="7"/>
  <c r="AB99" i="7"/>
  <c r="CG99" i="1"/>
  <c r="CG56" i="1"/>
  <c r="AB125" i="7"/>
  <c r="AB82" i="7"/>
  <c r="AB64" i="7"/>
  <c r="AB107" i="7"/>
  <c r="AB106" i="7"/>
  <c r="AB63" i="7"/>
  <c r="CG102" i="1"/>
  <c r="CG59" i="1"/>
  <c r="CG62" i="1"/>
  <c r="CG105" i="1"/>
  <c r="CG122" i="1"/>
  <c r="CG79" i="1"/>
  <c r="CG94" i="1"/>
  <c r="CG51" i="1"/>
  <c r="AB117" i="7"/>
  <c r="AB74" i="7"/>
  <c r="AB120" i="7"/>
  <c r="AB77" i="7"/>
  <c r="AF76" i="1"/>
  <c r="AF119" i="1"/>
  <c r="CG124" i="1"/>
  <c r="CG81" i="1"/>
  <c r="CG103" i="1"/>
  <c r="CG60" i="1"/>
  <c r="CG119" i="1"/>
  <c r="CG76" i="1"/>
  <c r="CG93" i="1"/>
  <c r="CG50" i="1"/>
  <c r="AB57" i="7"/>
  <c r="AB100" i="7"/>
  <c r="AB78" i="7"/>
  <c r="AB121" i="7"/>
  <c r="CG108" i="1"/>
  <c r="CG65" i="1"/>
  <c r="AB109" i="7"/>
  <c r="AB66" i="7"/>
  <c r="AH78" i="1"/>
  <c r="AH121" i="1"/>
  <c r="CG110" i="1"/>
  <c r="CG67" i="1"/>
  <c r="CG130" i="1"/>
  <c r="CG87" i="1"/>
  <c r="CG73" i="1"/>
  <c r="CG116" i="1"/>
  <c r="CG72" i="1"/>
  <c r="CG115" i="1"/>
  <c r="CG92" i="1"/>
  <c r="CG49" i="1"/>
  <c r="CG96" i="1"/>
  <c r="CG53" i="1"/>
  <c r="AB112" i="7"/>
  <c r="AB69" i="7"/>
  <c r="AB92" i="7"/>
  <c r="AB49" i="7"/>
  <c r="AB75" i="7"/>
  <c r="AB118" i="7"/>
  <c r="CG66" i="1"/>
  <c r="CG109" i="1"/>
  <c r="AK87" i="1"/>
  <c r="AK130" i="1"/>
  <c r="CG125" i="1"/>
  <c r="CG82" i="1"/>
  <c r="AB98" i="7"/>
  <c r="AB55" i="7"/>
  <c r="CG48" i="1"/>
  <c r="CG91" i="1"/>
  <c r="CG64" i="1"/>
  <c r="CG107" i="1"/>
  <c r="CG131" i="1"/>
  <c r="CG88" i="1"/>
  <c r="AF62" i="1"/>
  <c r="AF105" i="1"/>
  <c r="CG114" i="1"/>
  <c r="CG71" i="1"/>
  <c r="CG104" i="1"/>
  <c r="CG61" i="1"/>
  <c r="CG128" i="1"/>
  <c r="CG85" i="1"/>
  <c r="AB59" i="7"/>
  <c r="AB102" i="7"/>
  <c r="AB93" i="7"/>
  <c r="AB50" i="7"/>
  <c r="AB104" i="7"/>
  <c r="AB61" i="7"/>
  <c r="AI117" i="1"/>
  <c r="AI74" i="1"/>
  <c r="CG100" i="1"/>
  <c r="CG57" i="1"/>
  <c r="CG120" i="1"/>
  <c r="CG77" i="1"/>
  <c r="AB76" i="7"/>
  <c r="AB119" i="7"/>
  <c r="AB111" i="7"/>
  <c r="AB68" i="7"/>
  <c r="AH108" i="1"/>
  <c r="AH65" i="1"/>
  <c r="AF66" i="1"/>
  <c r="AF109" i="1"/>
  <c r="CG111" i="1"/>
  <c r="CG68" i="1"/>
  <c r="CG127" i="1"/>
  <c r="CG84" i="1"/>
  <c r="AG49" i="1"/>
  <c r="AG92" i="1"/>
  <c r="AB113" i="7"/>
  <c r="AB70" i="7"/>
  <c r="AB60" i="7"/>
  <c r="AB103" i="7"/>
  <c r="CG86" i="1"/>
  <c r="CG129" i="1"/>
  <c r="CG121" i="1"/>
  <c r="CG78" i="1"/>
  <c r="AB97" i="7"/>
  <c r="AB54" i="7"/>
  <c r="AB114" i="7"/>
  <c r="AB71" i="7"/>
  <c r="CG118" i="1"/>
  <c r="CG75" i="1"/>
  <c r="AB52" i="7"/>
  <c r="AB95" i="7"/>
  <c r="AB110" i="7"/>
  <c r="AB67" i="7"/>
  <c r="CG117" i="1"/>
  <c r="CG74" i="1"/>
  <c r="AF67" i="1"/>
  <c r="AF110" i="1"/>
  <c r="AB73" i="7"/>
  <c r="AB116" i="7"/>
  <c r="CG113" i="1"/>
  <c r="CG70" i="1"/>
  <c r="AH59" i="1"/>
  <c r="AH102" i="1"/>
  <c r="CG126" i="1"/>
  <c r="CG83" i="1"/>
  <c r="CG97" i="1"/>
  <c r="CG54" i="1"/>
  <c r="CG55" i="1"/>
  <c r="CG98" i="1"/>
  <c r="CG58" i="1"/>
  <c r="CG101" i="1"/>
  <c r="CG95" i="1"/>
  <c r="CG52" i="1"/>
  <c r="CG106" i="1"/>
  <c r="CG63" i="1"/>
  <c r="CG123" i="1"/>
  <c r="CG80" i="1"/>
  <c r="AB62" i="7"/>
  <c r="AB105" i="7"/>
  <c r="AF83" i="1"/>
  <c r="AF126" i="1"/>
  <c r="AG55" i="1"/>
  <c r="AG98" i="1"/>
  <c r="AH63" i="1"/>
  <c r="AH106" i="1"/>
  <c r="AG116" i="1"/>
  <c r="AG73" i="1"/>
  <c r="AF64" i="1"/>
  <c r="AF107" i="1"/>
  <c r="AG69" i="1"/>
  <c r="AG112" i="1"/>
  <c r="AH122" i="1"/>
  <c r="AH79" i="1"/>
  <c r="AI128" i="1"/>
  <c r="AI85" i="1"/>
  <c r="AJ72" i="1"/>
  <c r="AJ115" i="1"/>
  <c r="AK50" i="1"/>
  <c r="AK93" i="1"/>
  <c r="AF56" i="1"/>
  <c r="AF99" i="1"/>
  <c r="AH131" i="1"/>
  <c r="AH88" i="1"/>
  <c r="AH57" i="1"/>
  <c r="AH100" i="1"/>
  <c r="AF104" i="1"/>
  <c r="AF61" i="1"/>
  <c r="AH123" i="1"/>
  <c r="AH80" i="1"/>
  <c r="AG71" i="1"/>
  <c r="AG114" i="1"/>
  <c r="AH95" i="1"/>
  <c r="AH52" i="1"/>
  <c r="AF53" i="1"/>
  <c r="AF96" i="1"/>
  <c r="AG120" i="1"/>
  <c r="AG77" i="1"/>
  <c r="AI111" i="1"/>
  <c r="AI68" i="1"/>
  <c r="AG86" i="1"/>
  <c r="AG129" i="1"/>
  <c r="AI51" i="1"/>
  <c r="AI94" i="1"/>
  <c r="AK81" i="1"/>
  <c r="AK124" i="1"/>
  <c r="AG113" i="1"/>
  <c r="AG70" i="1"/>
  <c r="AI48" i="1"/>
  <c r="AI91" i="1"/>
  <c r="AI75" i="1"/>
  <c r="AI118" i="1"/>
  <c r="AH60" i="1"/>
  <c r="AH103" i="1"/>
  <c r="AK125" i="1" l="1"/>
  <c r="AK82" i="1"/>
  <c r="AG58" i="1"/>
  <c r="AG101" i="1"/>
  <c r="AJ54" i="1"/>
  <c r="AJ97" i="1"/>
  <c r="AH127" i="1"/>
  <c r="AH84" i="1"/>
  <c r="CH123" i="1"/>
  <c r="CH80" i="1"/>
  <c r="CH95" i="1"/>
  <c r="CH52" i="1"/>
  <c r="CH126" i="1"/>
  <c r="CH83" i="1"/>
  <c r="CH113" i="1"/>
  <c r="CH70" i="1"/>
  <c r="AC110" i="7"/>
  <c r="AC67" i="7"/>
  <c r="CH118" i="1"/>
  <c r="CH75" i="1"/>
  <c r="AC54" i="7"/>
  <c r="AC97" i="7"/>
  <c r="AC113" i="7"/>
  <c r="AC70" i="7"/>
  <c r="CH127" i="1"/>
  <c r="CH84" i="1"/>
  <c r="AC68" i="7"/>
  <c r="AC111" i="7"/>
  <c r="CH120" i="1"/>
  <c r="CH77" i="1"/>
  <c r="AJ74" i="1"/>
  <c r="AJ117" i="1"/>
  <c r="AC50" i="7"/>
  <c r="AC93" i="7"/>
  <c r="CH128" i="1"/>
  <c r="CH85" i="1"/>
  <c r="CH82" i="1"/>
  <c r="CH125" i="1"/>
  <c r="AC92" i="7"/>
  <c r="AC49" i="7"/>
  <c r="CH96" i="1"/>
  <c r="CH53" i="1"/>
  <c r="CH130" i="1"/>
  <c r="CH87" i="1"/>
  <c r="CH108" i="1"/>
  <c r="CH65" i="1"/>
  <c r="CH119" i="1"/>
  <c r="CH76" i="1"/>
  <c r="CH81" i="1"/>
  <c r="CH124" i="1"/>
  <c r="AC77" i="7"/>
  <c r="AC120" i="7"/>
  <c r="CH94" i="1"/>
  <c r="CH51" i="1"/>
  <c r="AC63" i="7"/>
  <c r="AC106" i="7"/>
  <c r="AC125" i="7"/>
  <c r="AC82" i="7"/>
  <c r="CH98" i="1"/>
  <c r="CH55" i="1"/>
  <c r="AG67" i="1"/>
  <c r="AG110" i="1"/>
  <c r="CH129" i="1"/>
  <c r="CH86" i="1"/>
  <c r="AG109" i="1"/>
  <c r="AG66" i="1"/>
  <c r="AG105" i="1"/>
  <c r="AG62" i="1"/>
  <c r="CH91" i="1"/>
  <c r="CH48" i="1"/>
  <c r="CH109" i="1"/>
  <c r="CH66" i="1"/>
  <c r="CH115" i="1"/>
  <c r="CH72" i="1"/>
  <c r="AI121" i="1"/>
  <c r="AI78" i="1"/>
  <c r="AC100" i="7"/>
  <c r="AC57" i="7"/>
  <c r="CH62" i="1"/>
  <c r="CH105" i="1"/>
  <c r="AC56" i="7"/>
  <c r="AC99" i="7"/>
  <c r="CH106" i="1"/>
  <c r="CH63" i="1"/>
  <c r="CH97" i="1"/>
  <c r="CH54" i="1"/>
  <c r="CH74" i="1"/>
  <c r="CH117" i="1"/>
  <c r="AC114" i="7"/>
  <c r="AC71" i="7"/>
  <c r="CH121" i="1"/>
  <c r="CH78" i="1"/>
  <c r="CH111" i="1"/>
  <c r="CH68" i="1"/>
  <c r="AI65" i="1"/>
  <c r="AI108" i="1"/>
  <c r="CH100" i="1"/>
  <c r="CH57" i="1"/>
  <c r="AC104" i="7"/>
  <c r="AC61" i="7"/>
  <c r="CH104" i="1"/>
  <c r="CH61" i="1"/>
  <c r="CH114" i="1"/>
  <c r="CH71" i="1"/>
  <c r="CH131" i="1"/>
  <c r="CH88" i="1"/>
  <c r="AC55" i="7"/>
  <c r="AC98" i="7"/>
  <c r="AC112" i="7"/>
  <c r="AC69" i="7"/>
  <c r="CH92" i="1"/>
  <c r="CH49" i="1"/>
  <c r="CH110" i="1"/>
  <c r="CH67" i="1"/>
  <c r="AC66" i="7"/>
  <c r="AC109" i="7"/>
  <c r="CH93" i="1"/>
  <c r="CH50" i="1"/>
  <c r="CH103" i="1"/>
  <c r="CH60" i="1"/>
  <c r="AC74" i="7"/>
  <c r="AC117" i="7"/>
  <c r="CH122" i="1"/>
  <c r="CH79" i="1"/>
  <c r="CH102" i="1"/>
  <c r="CH59" i="1"/>
  <c r="CH99" i="1"/>
  <c r="CH56" i="1"/>
  <c r="CH112" i="1"/>
  <c r="CH69" i="1"/>
  <c r="AC62" i="7"/>
  <c r="AC105" i="7"/>
  <c r="CH101" i="1"/>
  <c r="CH58" i="1"/>
  <c r="AI59" i="1"/>
  <c r="AI102" i="1"/>
  <c r="AC116" i="7"/>
  <c r="AC73" i="7"/>
  <c r="AC95" i="7"/>
  <c r="AC52" i="7"/>
  <c r="AC103" i="7"/>
  <c r="AC60" i="7"/>
  <c r="AH92" i="1"/>
  <c r="AH49" i="1"/>
  <c r="AC76" i="7"/>
  <c r="AC119" i="7"/>
  <c r="AC102" i="7"/>
  <c r="AC59" i="7"/>
  <c r="CH107" i="1"/>
  <c r="CH64" i="1"/>
  <c r="AL87" i="1"/>
  <c r="AL130" i="1"/>
  <c r="AC75" i="7"/>
  <c r="AC118" i="7"/>
  <c r="CH116" i="1"/>
  <c r="CH73" i="1"/>
  <c r="AC78" i="7"/>
  <c r="AC121" i="7"/>
  <c r="AG119" i="1"/>
  <c r="AG76" i="1"/>
  <c r="AC64" i="7"/>
  <c r="AC107" i="7"/>
  <c r="AH113" i="1"/>
  <c r="AH70" i="1"/>
  <c r="AI52" i="1"/>
  <c r="AI95" i="1"/>
  <c r="AH71" i="1"/>
  <c r="AH114" i="1"/>
  <c r="AJ68" i="1"/>
  <c r="AJ111" i="1"/>
  <c r="AI80" i="1"/>
  <c r="AI123" i="1"/>
  <c r="AI131" i="1"/>
  <c r="AI88" i="1"/>
  <c r="AK72" i="1"/>
  <c r="AK115" i="1"/>
  <c r="AI79" i="1"/>
  <c r="AI122" i="1"/>
  <c r="AI106" i="1"/>
  <c r="AI63" i="1"/>
  <c r="AG126" i="1"/>
  <c r="AG83" i="1"/>
  <c r="AJ91" i="1"/>
  <c r="AJ48" i="1"/>
  <c r="AL81" i="1"/>
  <c r="AL124" i="1"/>
  <c r="AH129" i="1"/>
  <c r="AH86" i="1"/>
  <c r="AG53" i="1"/>
  <c r="AG96" i="1"/>
  <c r="AG99" i="1"/>
  <c r="AG56" i="1"/>
  <c r="AH69" i="1"/>
  <c r="AH112" i="1"/>
  <c r="AH73" i="1"/>
  <c r="AH116" i="1"/>
  <c r="AJ128" i="1"/>
  <c r="AJ85" i="1"/>
  <c r="AG107" i="1"/>
  <c r="AG64" i="1"/>
  <c r="AH98" i="1"/>
  <c r="AH55" i="1"/>
  <c r="AI103" i="1"/>
  <c r="AI60" i="1"/>
  <c r="AJ118" i="1"/>
  <c r="AJ75" i="1"/>
  <c r="AJ94" i="1"/>
  <c r="AJ51" i="1"/>
  <c r="AH120" i="1"/>
  <c r="AH77" i="1"/>
  <c r="AG61" i="1"/>
  <c r="AG104" i="1"/>
  <c r="AI100" i="1"/>
  <c r="AI57" i="1"/>
  <c r="AL50" i="1"/>
  <c r="AL93" i="1"/>
  <c r="AH101" i="1" l="1"/>
  <c r="AH58" i="1"/>
  <c r="AL82" i="1"/>
  <c r="AL125" i="1"/>
  <c r="AI127" i="1"/>
  <c r="AI84" i="1"/>
  <c r="AK97" i="1"/>
  <c r="AK54" i="1"/>
  <c r="AH76" i="1"/>
  <c r="AH119" i="1"/>
  <c r="CI73" i="1"/>
  <c r="CI116" i="1"/>
  <c r="AD102" i="7"/>
  <c r="AD59" i="7"/>
  <c r="AI49" i="1"/>
  <c r="AI92" i="1"/>
  <c r="AD52" i="7"/>
  <c r="AD95" i="7"/>
  <c r="CI99" i="1"/>
  <c r="CI56" i="1"/>
  <c r="CI122" i="1"/>
  <c r="CI79" i="1"/>
  <c r="CI103" i="1"/>
  <c r="CI60" i="1"/>
  <c r="CI92" i="1"/>
  <c r="CI49" i="1"/>
  <c r="CI114" i="1"/>
  <c r="CI71" i="1"/>
  <c r="AD104" i="7"/>
  <c r="AD61" i="7"/>
  <c r="CI121" i="1"/>
  <c r="CI78" i="1"/>
  <c r="AD56" i="7"/>
  <c r="AD99" i="7"/>
  <c r="CI98" i="1"/>
  <c r="CI55" i="1"/>
  <c r="CI119" i="1"/>
  <c r="CI76" i="1"/>
  <c r="CI130" i="1"/>
  <c r="CI87" i="1"/>
  <c r="AD49" i="7"/>
  <c r="AD92" i="7"/>
  <c r="CI128" i="1"/>
  <c r="CI85" i="1"/>
  <c r="AD113" i="7"/>
  <c r="AD70" i="7"/>
  <c r="CI118" i="1"/>
  <c r="CI75" i="1"/>
  <c r="CI113" i="1"/>
  <c r="CI70" i="1"/>
  <c r="CI95" i="1"/>
  <c r="CI52" i="1"/>
  <c r="AM130" i="1"/>
  <c r="AM87" i="1"/>
  <c r="AJ102" i="1"/>
  <c r="AJ59" i="1"/>
  <c r="AD62" i="7"/>
  <c r="AD105" i="7"/>
  <c r="AD109" i="7"/>
  <c r="AD66" i="7"/>
  <c r="AD98" i="7"/>
  <c r="AD55" i="7"/>
  <c r="AJ65" i="1"/>
  <c r="AJ108" i="1"/>
  <c r="CI106" i="1"/>
  <c r="CI63" i="1"/>
  <c r="AJ121" i="1"/>
  <c r="AJ78" i="1"/>
  <c r="CI109" i="1"/>
  <c r="CI66" i="1"/>
  <c r="AH66" i="1"/>
  <c r="AH109" i="1"/>
  <c r="AD63" i="7"/>
  <c r="AD106" i="7"/>
  <c r="AD120" i="7"/>
  <c r="AD77" i="7"/>
  <c r="AK74" i="1"/>
  <c r="AK117" i="1"/>
  <c r="AD68" i="7"/>
  <c r="AD111" i="7"/>
  <c r="CI107" i="1"/>
  <c r="CI64" i="1"/>
  <c r="AD103" i="7"/>
  <c r="AD60" i="7"/>
  <c r="AD116" i="7"/>
  <c r="AD73" i="7"/>
  <c r="CI58" i="1"/>
  <c r="CI101" i="1"/>
  <c r="CI112" i="1"/>
  <c r="CI69" i="1"/>
  <c r="CI102" i="1"/>
  <c r="CI59" i="1"/>
  <c r="CI50" i="1"/>
  <c r="CI93" i="1"/>
  <c r="CI110" i="1"/>
  <c r="CI67" i="1"/>
  <c r="AD69" i="7"/>
  <c r="AD112" i="7"/>
  <c r="CI131" i="1"/>
  <c r="CI88" i="1"/>
  <c r="CI104" i="1"/>
  <c r="CI61" i="1"/>
  <c r="CI100" i="1"/>
  <c r="CI57" i="1"/>
  <c r="CI111" i="1"/>
  <c r="CI68" i="1"/>
  <c r="AD114" i="7"/>
  <c r="AD71" i="7"/>
  <c r="CI117" i="1"/>
  <c r="CI74" i="1"/>
  <c r="CI105" i="1"/>
  <c r="CI62" i="1"/>
  <c r="AD82" i="7"/>
  <c r="AD125" i="7"/>
  <c r="CI94" i="1"/>
  <c r="CI51" i="1"/>
  <c r="CI108" i="1"/>
  <c r="CI65" i="1"/>
  <c r="CI96" i="1"/>
  <c r="CI53" i="1"/>
  <c r="CI120" i="1"/>
  <c r="CI77" i="1"/>
  <c r="CI127" i="1"/>
  <c r="CI84" i="1"/>
  <c r="AD67" i="7"/>
  <c r="AD110" i="7"/>
  <c r="CI126" i="1"/>
  <c r="CI83" i="1"/>
  <c r="CI123" i="1"/>
  <c r="CI80" i="1"/>
  <c r="AD107" i="7"/>
  <c r="AD64" i="7"/>
  <c r="AD78" i="7"/>
  <c r="AD121" i="7"/>
  <c r="AD118" i="7"/>
  <c r="AD75" i="7"/>
  <c r="AD76" i="7"/>
  <c r="AD119" i="7"/>
  <c r="AD74" i="7"/>
  <c r="AD117" i="7"/>
  <c r="CI97" i="1"/>
  <c r="CI54" i="1"/>
  <c r="AD100" i="7"/>
  <c r="AD57" i="7"/>
  <c r="CI115" i="1"/>
  <c r="CI72" i="1"/>
  <c r="CI91" i="1"/>
  <c r="CI48" i="1"/>
  <c r="AH62" i="1"/>
  <c r="AH105" i="1"/>
  <c r="CI129" i="1"/>
  <c r="CI86" i="1"/>
  <c r="AH67" i="1"/>
  <c r="AH110" i="1"/>
  <c r="CI81" i="1"/>
  <c r="CI124" i="1"/>
  <c r="CI125" i="1"/>
  <c r="CI82" i="1"/>
  <c r="AD93" i="7"/>
  <c r="AD50" i="7"/>
  <c r="AD97" i="7"/>
  <c r="AD54" i="7"/>
  <c r="AI116" i="1"/>
  <c r="AI73" i="1"/>
  <c r="AH96" i="1"/>
  <c r="AH53" i="1"/>
  <c r="AI71" i="1"/>
  <c r="AI114" i="1"/>
  <c r="AK51" i="1"/>
  <c r="AK94" i="1"/>
  <c r="AJ103" i="1"/>
  <c r="AJ60" i="1"/>
  <c r="AK48" i="1"/>
  <c r="AK91" i="1"/>
  <c r="AH126" i="1"/>
  <c r="AH83" i="1"/>
  <c r="AJ95" i="1"/>
  <c r="AJ52" i="1"/>
  <c r="AM50" i="1"/>
  <c r="AM93" i="1"/>
  <c r="AH107" i="1"/>
  <c r="AH64" i="1"/>
  <c r="AI112" i="1"/>
  <c r="AI69" i="1"/>
  <c r="AH56" i="1"/>
  <c r="AH99" i="1"/>
  <c r="AI70" i="1"/>
  <c r="AI113" i="1"/>
  <c r="AM124" i="1"/>
  <c r="AM81" i="1"/>
  <c r="AI77" i="1"/>
  <c r="AI120" i="1"/>
  <c r="AI55" i="1"/>
  <c r="AI98" i="1"/>
  <c r="AL115" i="1"/>
  <c r="AL72" i="1"/>
  <c r="AJ131" i="1"/>
  <c r="AJ88" i="1"/>
  <c r="AJ80" i="1"/>
  <c r="AJ123" i="1"/>
  <c r="AH61" i="1"/>
  <c r="AH104" i="1"/>
  <c r="AJ100" i="1"/>
  <c r="AJ57" i="1"/>
  <c r="AK118" i="1"/>
  <c r="AK75" i="1"/>
  <c r="AK85" i="1"/>
  <c r="AK128" i="1"/>
  <c r="AI86" i="1"/>
  <c r="AI129" i="1"/>
  <c r="AJ63" i="1"/>
  <c r="AJ106" i="1"/>
  <c r="AJ122" i="1"/>
  <c r="AJ79" i="1"/>
  <c r="AK111" i="1"/>
  <c r="AK68" i="1"/>
  <c r="AM125" i="1" l="1"/>
  <c r="AM82" i="1"/>
  <c r="AL54" i="1"/>
  <c r="AL97" i="1"/>
  <c r="AJ127" i="1"/>
  <c r="AJ84" i="1"/>
  <c r="AI101" i="1"/>
  <c r="AI58" i="1"/>
  <c r="AI110" i="1"/>
  <c r="AI67" i="1"/>
  <c r="AI62" i="1"/>
  <c r="AI105" i="1"/>
  <c r="AE119" i="7"/>
  <c r="AE76" i="7"/>
  <c r="AE121" i="7"/>
  <c r="AE78" i="7"/>
  <c r="AE67" i="7"/>
  <c r="AE110" i="7"/>
  <c r="AE125" i="7"/>
  <c r="AE82" i="7"/>
  <c r="CJ101" i="1"/>
  <c r="CJ58" i="1"/>
  <c r="AE111" i="7"/>
  <c r="AE68" i="7"/>
  <c r="AI109" i="1"/>
  <c r="AI66" i="1"/>
  <c r="AK65" i="1"/>
  <c r="AK108" i="1"/>
  <c r="CJ95" i="1"/>
  <c r="CJ52" i="1"/>
  <c r="CJ75" i="1"/>
  <c r="CJ118" i="1"/>
  <c r="CJ128" i="1"/>
  <c r="CJ85" i="1"/>
  <c r="CJ87" i="1"/>
  <c r="CJ130" i="1"/>
  <c r="CJ55" i="1"/>
  <c r="CJ98" i="1"/>
  <c r="CJ121" i="1"/>
  <c r="CJ78" i="1"/>
  <c r="CJ114" i="1"/>
  <c r="CJ71" i="1"/>
  <c r="CJ103" i="1"/>
  <c r="CJ60" i="1"/>
  <c r="CJ56" i="1"/>
  <c r="CJ99" i="1"/>
  <c r="AE50" i="7"/>
  <c r="AE93" i="7"/>
  <c r="CJ86" i="1"/>
  <c r="CJ129" i="1"/>
  <c r="CJ91" i="1"/>
  <c r="CJ48" i="1"/>
  <c r="AE100" i="7"/>
  <c r="AE57" i="7"/>
  <c r="AE75" i="7"/>
  <c r="AE118" i="7"/>
  <c r="AE64" i="7"/>
  <c r="AE107" i="7"/>
  <c r="CJ83" i="1"/>
  <c r="CJ126" i="1"/>
  <c r="CJ127" i="1"/>
  <c r="CJ84" i="1"/>
  <c r="CJ96" i="1"/>
  <c r="CJ53" i="1"/>
  <c r="CJ94" i="1"/>
  <c r="CJ51" i="1"/>
  <c r="CJ117" i="1"/>
  <c r="CJ74" i="1"/>
  <c r="CJ111" i="1"/>
  <c r="CJ68" i="1"/>
  <c r="CJ61" i="1"/>
  <c r="CJ104" i="1"/>
  <c r="CJ112" i="1"/>
  <c r="CJ69" i="1"/>
  <c r="AE116" i="7"/>
  <c r="AE73" i="7"/>
  <c r="CJ64" i="1"/>
  <c r="CJ107" i="1"/>
  <c r="CJ109" i="1"/>
  <c r="CJ66" i="1"/>
  <c r="CJ106" i="1"/>
  <c r="CJ63" i="1"/>
  <c r="AE55" i="7"/>
  <c r="AE98" i="7"/>
  <c r="AJ92" i="1"/>
  <c r="AJ49" i="1"/>
  <c r="CJ116" i="1"/>
  <c r="CJ73" i="1"/>
  <c r="CJ81" i="1"/>
  <c r="CJ124" i="1"/>
  <c r="AE74" i="7"/>
  <c r="AE117" i="7"/>
  <c r="AE69" i="7"/>
  <c r="AE112" i="7"/>
  <c r="CJ93" i="1"/>
  <c r="CJ50" i="1"/>
  <c r="AL117" i="1"/>
  <c r="AL74" i="1"/>
  <c r="AE63" i="7"/>
  <c r="AE106" i="7"/>
  <c r="AE105" i="7"/>
  <c r="AE62" i="7"/>
  <c r="AN130" i="1"/>
  <c r="AN87" i="1"/>
  <c r="CJ113" i="1"/>
  <c r="CJ70" i="1"/>
  <c r="AE70" i="7"/>
  <c r="AE113" i="7"/>
  <c r="CJ76" i="1"/>
  <c r="CJ119" i="1"/>
  <c r="AE61" i="7"/>
  <c r="AE104" i="7"/>
  <c r="CJ92" i="1"/>
  <c r="CJ49" i="1"/>
  <c r="CJ122" i="1"/>
  <c r="CJ79" i="1"/>
  <c r="AE102" i="7"/>
  <c r="AE59" i="7"/>
  <c r="AE97" i="7"/>
  <c r="AE54" i="7"/>
  <c r="CJ125" i="1"/>
  <c r="CJ82" i="1"/>
  <c r="CJ115" i="1"/>
  <c r="CJ72" i="1"/>
  <c r="CJ97" i="1"/>
  <c r="CJ54" i="1"/>
  <c r="CJ123" i="1"/>
  <c r="CJ80" i="1"/>
  <c r="CJ120" i="1"/>
  <c r="CJ77" i="1"/>
  <c r="CJ108" i="1"/>
  <c r="CJ65" i="1"/>
  <c r="CJ105" i="1"/>
  <c r="CJ62" i="1"/>
  <c r="AE71" i="7"/>
  <c r="AE114" i="7"/>
  <c r="CJ100" i="1"/>
  <c r="CJ57" i="1"/>
  <c r="CJ88" i="1"/>
  <c r="CJ131" i="1"/>
  <c r="CJ110" i="1"/>
  <c r="CJ67" i="1"/>
  <c r="CJ102" i="1"/>
  <c r="CJ59" i="1"/>
  <c r="AE60" i="7"/>
  <c r="AE103" i="7"/>
  <c r="AE120" i="7"/>
  <c r="AE77" i="7"/>
  <c r="AK78" i="1"/>
  <c r="AK121" i="1"/>
  <c r="AE66" i="7"/>
  <c r="AE109" i="7"/>
  <c r="AK102" i="1"/>
  <c r="AK59" i="1"/>
  <c r="AE92" i="7"/>
  <c r="AE49" i="7"/>
  <c r="AE56" i="7"/>
  <c r="AE99" i="7"/>
  <c r="AE95" i="7"/>
  <c r="AE52" i="7"/>
  <c r="AI119" i="1"/>
  <c r="AI76" i="1"/>
  <c r="AK57" i="1"/>
  <c r="AK100" i="1"/>
  <c r="AJ98" i="1"/>
  <c r="AJ55" i="1"/>
  <c r="AL51" i="1"/>
  <c r="AL94" i="1"/>
  <c r="AJ116" i="1"/>
  <c r="AJ73" i="1"/>
  <c r="AJ129" i="1"/>
  <c r="AJ86" i="1"/>
  <c r="AK131" i="1"/>
  <c r="AK88" i="1"/>
  <c r="AI64" i="1"/>
  <c r="AI107" i="1"/>
  <c r="AL48" i="1"/>
  <c r="AL91" i="1"/>
  <c r="AJ77" i="1"/>
  <c r="AJ120" i="1"/>
  <c r="AK52" i="1"/>
  <c r="AK95" i="1"/>
  <c r="AI126" i="1"/>
  <c r="AI83" i="1"/>
  <c r="AI53" i="1"/>
  <c r="AI96" i="1"/>
  <c r="AL111" i="1"/>
  <c r="AL68" i="1"/>
  <c r="AK80" i="1"/>
  <c r="AK123" i="1"/>
  <c r="AI56" i="1"/>
  <c r="AI99" i="1"/>
  <c r="AN50" i="1"/>
  <c r="AN93" i="1"/>
  <c r="AK122" i="1"/>
  <c r="AK79" i="1"/>
  <c r="AL85" i="1"/>
  <c r="AL128" i="1"/>
  <c r="AM72" i="1"/>
  <c r="AM115" i="1"/>
  <c r="AJ69" i="1"/>
  <c r="AJ112" i="1"/>
  <c r="AK103" i="1"/>
  <c r="AK60" i="1"/>
  <c r="AJ114" i="1"/>
  <c r="AJ71" i="1"/>
  <c r="AK106" i="1"/>
  <c r="AK63" i="1"/>
  <c r="AL118" i="1"/>
  <c r="AL75" i="1"/>
  <c r="AI104" i="1"/>
  <c r="AI61" i="1"/>
  <c r="AN124" i="1"/>
  <c r="AN81" i="1"/>
  <c r="AJ70" i="1"/>
  <c r="AJ113" i="1"/>
  <c r="AM54" i="1" l="1"/>
  <c r="AM97" i="1"/>
  <c r="AJ58" i="1"/>
  <c r="AJ101" i="1"/>
  <c r="AK127" i="1"/>
  <c r="AK84" i="1"/>
  <c r="AN125" i="1"/>
  <c r="AN82" i="1"/>
  <c r="AF52" i="7"/>
  <c r="AF95" i="7"/>
  <c r="AF92" i="7"/>
  <c r="AF49" i="7"/>
  <c r="AF120" i="7"/>
  <c r="AF77" i="7"/>
  <c r="CK102" i="1"/>
  <c r="CK59" i="1"/>
  <c r="CK65" i="1"/>
  <c r="CK108" i="1"/>
  <c r="CK92" i="1"/>
  <c r="CK49" i="1"/>
  <c r="CK113" i="1"/>
  <c r="CK70" i="1"/>
  <c r="AF105" i="7"/>
  <c r="AF62" i="7"/>
  <c r="AM74" i="1"/>
  <c r="AM117" i="1"/>
  <c r="AK49" i="1"/>
  <c r="AK92" i="1"/>
  <c r="CK106" i="1"/>
  <c r="CK63" i="1"/>
  <c r="CK112" i="1"/>
  <c r="CK69" i="1"/>
  <c r="CK68" i="1"/>
  <c r="CK111" i="1"/>
  <c r="CK53" i="1"/>
  <c r="CK96" i="1"/>
  <c r="CK48" i="1"/>
  <c r="CK91" i="1"/>
  <c r="CK103" i="1"/>
  <c r="CK60" i="1"/>
  <c r="CK78" i="1"/>
  <c r="CK121" i="1"/>
  <c r="AF111" i="7"/>
  <c r="AF68" i="7"/>
  <c r="AF125" i="7"/>
  <c r="AF82" i="7"/>
  <c r="AF78" i="7"/>
  <c r="AF121" i="7"/>
  <c r="AF109" i="7"/>
  <c r="AF66" i="7"/>
  <c r="CK131" i="1"/>
  <c r="CK88" i="1"/>
  <c r="AF114" i="7"/>
  <c r="AF71" i="7"/>
  <c r="CK123" i="1"/>
  <c r="CK80" i="1"/>
  <c r="CK115" i="1"/>
  <c r="CK72" i="1"/>
  <c r="AF54" i="7"/>
  <c r="AF97" i="7"/>
  <c r="CK119" i="1"/>
  <c r="CK76" i="1"/>
  <c r="AF112" i="7"/>
  <c r="AF69" i="7"/>
  <c r="CK124" i="1"/>
  <c r="CK81" i="1"/>
  <c r="CK64" i="1"/>
  <c r="CK107" i="1"/>
  <c r="CK126" i="1"/>
  <c r="CK83" i="1"/>
  <c r="AF75" i="7"/>
  <c r="AF118" i="7"/>
  <c r="AF50" i="7"/>
  <c r="AF93" i="7"/>
  <c r="CK87" i="1"/>
  <c r="CK130" i="1"/>
  <c r="CK75" i="1"/>
  <c r="CK118" i="1"/>
  <c r="AL108" i="1"/>
  <c r="AL65" i="1"/>
  <c r="AJ105" i="1"/>
  <c r="AJ62" i="1"/>
  <c r="AJ119" i="1"/>
  <c r="AJ76" i="1"/>
  <c r="AL59" i="1"/>
  <c r="AL102" i="1"/>
  <c r="CK110" i="1"/>
  <c r="CK67" i="1"/>
  <c r="CK57" i="1"/>
  <c r="CK100" i="1"/>
  <c r="CK62" i="1"/>
  <c r="CK105" i="1"/>
  <c r="CK120" i="1"/>
  <c r="CK77" i="1"/>
  <c r="CK122" i="1"/>
  <c r="CK79" i="1"/>
  <c r="AO130" i="1"/>
  <c r="AO87" i="1"/>
  <c r="CK93" i="1"/>
  <c r="CK50" i="1"/>
  <c r="CK73" i="1"/>
  <c r="CK116" i="1"/>
  <c r="CK109" i="1"/>
  <c r="CK66" i="1"/>
  <c r="AF73" i="7"/>
  <c r="AF116" i="7"/>
  <c r="CK117" i="1"/>
  <c r="CK74" i="1"/>
  <c r="CK94" i="1"/>
  <c r="CK51" i="1"/>
  <c r="CK84" i="1"/>
  <c r="CK127" i="1"/>
  <c r="AF100" i="7"/>
  <c r="AF57" i="7"/>
  <c r="CK114" i="1"/>
  <c r="CK71" i="1"/>
  <c r="CK85" i="1"/>
  <c r="CK128" i="1"/>
  <c r="CK95" i="1"/>
  <c r="CK52" i="1"/>
  <c r="AJ109" i="1"/>
  <c r="AJ66" i="1"/>
  <c r="CK101" i="1"/>
  <c r="CK58" i="1"/>
  <c r="AF76" i="7"/>
  <c r="AF119" i="7"/>
  <c r="AJ110" i="1"/>
  <c r="AJ67" i="1"/>
  <c r="AF99" i="7"/>
  <c r="AF56" i="7"/>
  <c r="AL78" i="1"/>
  <c r="AL121" i="1"/>
  <c r="AF103" i="7"/>
  <c r="AF60" i="7"/>
  <c r="CK97" i="1"/>
  <c r="CK54" i="1"/>
  <c r="CK82" i="1"/>
  <c r="CK125" i="1"/>
  <c r="AF102" i="7"/>
  <c r="AF59" i="7"/>
  <c r="AF61" i="7"/>
  <c r="AF104" i="7"/>
  <c r="AF113" i="7"/>
  <c r="AF70" i="7"/>
  <c r="AF63" i="7"/>
  <c r="AF106" i="7"/>
  <c r="AF74" i="7"/>
  <c r="AF117" i="7"/>
  <c r="AF98" i="7"/>
  <c r="AF55" i="7"/>
  <c r="CK61" i="1"/>
  <c r="CK104" i="1"/>
  <c r="AF64" i="7"/>
  <c r="AF107" i="7"/>
  <c r="CK129" i="1"/>
  <c r="CK86" i="1"/>
  <c r="CK99" i="1"/>
  <c r="CK56" i="1"/>
  <c r="CK55" i="1"/>
  <c r="CK98" i="1"/>
  <c r="AF110" i="7"/>
  <c r="AF67" i="7"/>
  <c r="AO93" i="1"/>
  <c r="AO50" i="1"/>
  <c r="AL52" i="1"/>
  <c r="AL95" i="1"/>
  <c r="AK77" i="1"/>
  <c r="AK120" i="1"/>
  <c r="AK86" i="1"/>
  <c r="AK129" i="1"/>
  <c r="AL100" i="1"/>
  <c r="AL57" i="1"/>
  <c r="AJ104" i="1"/>
  <c r="AJ61" i="1"/>
  <c r="AM75" i="1"/>
  <c r="AM118" i="1"/>
  <c r="AK112" i="1"/>
  <c r="AK69" i="1"/>
  <c r="AJ83" i="1"/>
  <c r="AJ126" i="1"/>
  <c r="AO124" i="1"/>
  <c r="AO81" i="1"/>
  <c r="AL103" i="1"/>
  <c r="AL60" i="1"/>
  <c r="AJ56" i="1"/>
  <c r="AJ99" i="1"/>
  <c r="AM68" i="1"/>
  <c r="AM111" i="1"/>
  <c r="AM48" i="1"/>
  <c r="AM91" i="1"/>
  <c r="AK73" i="1"/>
  <c r="AK116" i="1"/>
  <c r="AM51" i="1"/>
  <c r="AM94" i="1"/>
  <c r="AK114" i="1"/>
  <c r="AK71" i="1"/>
  <c r="AL122" i="1"/>
  <c r="AL79" i="1"/>
  <c r="AK70" i="1"/>
  <c r="AK113" i="1"/>
  <c r="AL63" i="1"/>
  <c r="AL106" i="1"/>
  <c r="AN115" i="1"/>
  <c r="AN72" i="1"/>
  <c r="AM85" i="1"/>
  <c r="AM128" i="1"/>
  <c r="AL123" i="1"/>
  <c r="AL80" i="1"/>
  <c r="AJ53" i="1"/>
  <c r="AJ96" i="1"/>
  <c r="AJ107" i="1"/>
  <c r="AJ64" i="1"/>
  <c r="AL131" i="1"/>
  <c r="AL88" i="1"/>
  <c r="AK55" i="1"/>
  <c r="AK98" i="1"/>
  <c r="AK58" i="1" l="1"/>
  <c r="AK101" i="1"/>
  <c r="AO82" i="1"/>
  <c r="AO125" i="1"/>
  <c r="AL84" i="1"/>
  <c r="AL127" i="1"/>
  <c r="AN97" i="1"/>
  <c r="AN54" i="1"/>
  <c r="CL129" i="1"/>
  <c r="CL86" i="1"/>
  <c r="AG70" i="7"/>
  <c r="AG113" i="7"/>
  <c r="AG102" i="7"/>
  <c r="AG59" i="7"/>
  <c r="CL97" i="1"/>
  <c r="CL54" i="1"/>
  <c r="AK110" i="1"/>
  <c r="AK67" i="1"/>
  <c r="CL128" i="1"/>
  <c r="CL85" i="1"/>
  <c r="AG116" i="7"/>
  <c r="AG73" i="7"/>
  <c r="CL116" i="1"/>
  <c r="CL73" i="1"/>
  <c r="CL100" i="1"/>
  <c r="CL57" i="1"/>
  <c r="AM59" i="1"/>
  <c r="AM102" i="1"/>
  <c r="CL75" i="1"/>
  <c r="CL118" i="1"/>
  <c r="AG50" i="7"/>
  <c r="AG93" i="7"/>
  <c r="AG82" i="7"/>
  <c r="AG125" i="7"/>
  <c r="CL69" i="1"/>
  <c r="CL112" i="1"/>
  <c r="AG62" i="7"/>
  <c r="AG105" i="7"/>
  <c r="CL49" i="1"/>
  <c r="CL92" i="1"/>
  <c r="CL59" i="1"/>
  <c r="CL102" i="1"/>
  <c r="AG92" i="7"/>
  <c r="AG49" i="7"/>
  <c r="CL98" i="1"/>
  <c r="CL55" i="1"/>
  <c r="CL104" i="1"/>
  <c r="CL61" i="1"/>
  <c r="AG117" i="7"/>
  <c r="AG74" i="7"/>
  <c r="AM78" i="1"/>
  <c r="AM121" i="1"/>
  <c r="CL58" i="1"/>
  <c r="CL101" i="1"/>
  <c r="CL95" i="1"/>
  <c r="CL52" i="1"/>
  <c r="CL71" i="1"/>
  <c r="CL114" i="1"/>
  <c r="CL117" i="1"/>
  <c r="CL74" i="1"/>
  <c r="CL109" i="1"/>
  <c r="CL66" i="1"/>
  <c r="CL93" i="1"/>
  <c r="CL50" i="1"/>
  <c r="CL122" i="1"/>
  <c r="CL79" i="1"/>
  <c r="CL110" i="1"/>
  <c r="CL67" i="1"/>
  <c r="AK119" i="1"/>
  <c r="AK76" i="1"/>
  <c r="AM108" i="1"/>
  <c r="AM65" i="1"/>
  <c r="AG69" i="7"/>
  <c r="AG112" i="7"/>
  <c r="CL80" i="1"/>
  <c r="CL123" i="1"/>
  <c r="CL131" i="1"/>
  <c r="CL88" i="1"/>
  <c r="CL121" i="1"/>
  <c r="CL78" i="1"/>
  <c r="CL48" i="1"/>
  <c r="CL91" i="1"/>
  <c r="AL49" i="1"/>
  <c r="AL92" i="1"/>
  <c r="AG67" i="7"/>
  <c r="AG110" i="7"/>
  <c r="CL99" i="1"/>
  <c r="CL56" i="1"/>
  <c r="AG55" i="7"/>
  <c r="AG98" i="7"/>
  <c r="AG103" i="7"/>
  <c r="AG60" i="7"/>
  <c r="AG99" i="7"/>
  <c r="AG56" i="7"/>
  <c r="CL84" i="1"/>
  <c r="CL127" i="1"/>
  <c r="CL62" i="1"/>
  <c r="CL105" i="1"/>
  <c r="CL130" i="1"/>
  <c r="CL87" i="1"/>
  <c r="AG118" i="7"/>
  <c r="AG75" i="7"/>
  <c r="CL64" i="1"/>
  <c r="CL107" i="1"/>
  <c r="AG97" i="7"/>
  <c r="AG54" i="7"/>
  <c r="AG111" i="7"/>
  <c r="AG68" i="7"/>
  <c r="CL60" i="1"/>
  <c r="CL103" i="1"/>
  <c r="CL63" i="1"/>
  <c r="CL106" i="1"/>
  <c r="CL70" i="1"/>
  <c r="CL113" i="1"/>
  <c r="AG77" i="7"/>
  <c r="AG120" i="7"/>
  <c r="AG107" i="7"/>
  <c r="AG64" i="7"/>
  <c r="AG63" i="7"/>
  <c r="AG106" i="7"/>
  <c r="AG61" i="7"/>
  <c r="AG104" i="7"/>
  <c r="CL125" i="1"/>
  <c r="CL82" i="1"/>
  <c r="AG119" i="7"/>
  <c r="AG76" i="7"/>
  <c r="AK66" i="1"/>
  <c r="AK109" i="1"/>
  <c r="AG57" i="7"/>
  <c r="AG100" i="7"/>
  <c r="CL94" i="1"/>
  <c r="CL51" i="1"/>
  <c r="AP87" i="1"/>
  <c r="AP130" i="1"/>
  <c r="CL77" i="1"/>
  <c r="CL120" i="1"/>
  <c r="AK105" i="1"/>
  <c r="AK62" i="1"/>
  <c r="CL126" i="1"/>
  <c r="CL83" i="1"/>
  <c r="CL124" i="1"/>
  <c r="CL81" i="1"/>
  <c r="CL76" i="1"/>
  <c r="CL119" i="1"/>
  <c r="CL115" i="1"/>
  <c r="CL72" i="1"/>
  <c r="AG114" i="7"/>
  <c r="AG71" i="7"/>
  <c r="AG66" i="7"/>
  <c r="AG109" i="7"/>
  <c r="AG121" i="7"/>
  <c r="AG78" i="7"/>
  <c r="CL96" i="1"/>
  <c r="CL53" i="1"/>
  <c r="CL111" i="1"/>
  <c r="CL68" i="1"/>
  <c r="AN117" i="1"/>
  <c r="AN74" i="1"/>
  <c r="CL65" i="1"/>
  <c r="CL108" i="1"/>
  <c r="AG95" i="7"/>
  <c r="AG52" i="7"/>
  <c r="AL116" i="1"/>
  <c r="AL73" i="1"/>
  <c r="AP124" i="1"/>
  <c r="AP81" i="1"/>
  <c r="AK83" i="1"/>
  <c r="AK126" i="1"/>
  <c r="AM131" i="1"/>
  <c r="AM88" i="1"/>
  <c r="AM63" i="1"/>
  <c r="AM106" i="1"/>
  <c r="AL70" i="1"/>
  <c r="AL113" i="1"/>
  <c r="AN68" i="1"/>
  <c r="AN111" i="1"/>
  <c r="AM95" i="1"/>
  <c r="AM52" i="1"/>
  <c r="AL98" i="1"/>
  <c r="AL55" i="1"/>
  <c r="AN51" i="1"/>
  <c r="AN94" i="1"/>
  <c r="AK99" i="1"/>
  <c r="AK56" i="1"/>
  <c r="AM103" i="1"/>
  <c r="AM60" i="1"/>
  <c r="AN75" i="1"/>
  <c r="AN118" i="1"/>
  <c r="AM57" i="1"/>
  <c r="AM100" i="1"/>
  <c r="AL77" i="1"/>
  <c r="AL120" i="1"/>
  <c r="AP93" i="1"/>
  <c r="AP50" i="1"/>
  <c r="AO115" i="1"/>
  <c r="AO72" i="1"/>
  <c r="AL129" i="1"/>
  <c r="AL86" i="1"/>
  <c r="AK53" i="1"/>
  <c r="AK96" i="1"/>
  <c r="AM80" i="1"/>
  <c r="AM123" i="1"/>
  <c r="AN128" i="1"/>
  <c r="AN85" i="1"/>
  <c r="AL114" i="1"/>
  <c r="AL71" i="1"/>
  <c r="AN91" i="1"/>
  <c r="AN48" i="1"/>
  <c r="AK107" i="1"/>
  <c r="AK64" i="1"/>
  <c r="AM79" i="1"/>
  <c r="AM122" i="1"/>
  <c r="AL69" i="1"/>
  <c r="AL112" i="1"/>
  <c r="AK61" i="1"/>
  <c r="AK104" i="1"/>
  <c r="AP125" i="1" l="1"/>
  <c r="AP82" i="1"/>
  <c r="AO54" i="1"/>
  <c r="AO97" i="1"/>
  <c r="AM127" i="1"/>
  <c r="AM84" i="1"/>
  <c r="AL101" i="1"/>
  <c r="AL58" i="1"/>
  <c r="CM111" i="1"/>
  <c r="CM68" i="1"/>
  <c r="AH121" i="7"/>
  <c r="AH78" i="7"/>
  <c r="AH71" i="7"/>
  <c r="AH114" i="7"/>
  <c r="CM126" i="1"/>
  <c r="CM83" i="1"/>
  <c r="CM94" i="1"/>
  <c r="CM51" i="1"/>
  <c r="CM125" i="1"/>
  <c r="CM82" i="1"/>
  <c r="AH54" i="7"/>
  <c r="AH97" i="7"/>
  <c r="AH118" i="7"/>
  <c r="AH75" i="7"/>
  <c r="AH56" i="7"/>
  <c r="AH99" i="7"/>
  <c r="CM121" i="1"/>
  <c r="CM78" i="1"/>
  <c r="AN108" i="1"/>
  <c r="AN65" i="1"/>
  <c r="CM110" i="1"/>
  <c r="CM67" i="1"/>
  <c r="CM93" i="1"/>
  <c r="CM50" i="1"/>
  <c r="CM117" i="1"/>
  <c r="CM74" i="1"/>
  <c r="CM95" i="1"/>
  <c r="CM52" i="1"/>
  <c r="CM61" i="1"/>
  <c r="CM104" i="1"/>
  <c r="AH49" i="7"/>
  <c r="AH92" i="7"/>
  <c r="CM116" i="1"/>
  <c r="CM73" i="1"/>
  <c r="CM85" i="1"/>
  <c r="CM128" i="1"/>
  <c r="CM97" i="1"/>
  <c r="CM54" i="1"/>
  <c r="CM108" i="1"/>
  <c r="CM65" i="1"/>
  <c r="CM119" i="1"/>
  <c r="CM76" i="1"/>
  <c r="CM120" i="1"/>
  <c r="CM77" i="1"/>
  <c r="AL66" i="1"/>
  <c r="AL109" i="1"/>
  <c r="AH106" i="7"/>
  <c r="AH63" i="7"/>
  <c r="CM113" i="1"/>
  <c r="CM70" i="1"/>
  <c r="CM103" i="1"/>
  <c r="CM60" i="1"/>
  <c r="CM105" i="1"/>
  <c r="CM62" i="1"/>
  <c r="AH55" i="7"/>
  <c r="AH98" i="7"/>
  <c r="AH110" i="7"/>
  <c r="AH67" i="7"/>
  <c r="CM123" i="1"/>
  <c r="CM80" i="1"/>
  <c r="AN78" i="1"/>
  <c r="AN121" i="1"/>
  <c r="CM92" i="1"/>
  <c r="CM49" i="1"/>
  <c r="CM112" i="1"/>
  <c r="CM69" i="1"/>
  <c r="AH50" i="7"/>
  <c r="AH93" i="7"/>
  <c r="AN59" i="1"/>
  <c r="AN102" i="1"/>
  <c r="AH113" i="7"/>
  <c r="AH70" i="7"/>
  <c r="AH52" i="7"/>
  <c r="AH95" i="7"/>
  <c r="AO117" i="1"/>
  <c r="AO74" i="1"/>
  <c r="CM96" i="1"/>
  <c r="CM53" i="1"/>
  <c r="CM115" i="1"/>
  <c r="CM72" i="1"/>
  <c r="CM81" i="1"/>
  <c r="CM124" i="1"/>
  <c r="AL105" i="1"/>
  <c r="AL62" i="1"/>
  <c r="AH119" i="7"/>
  <c r="AH76" i="7"/>
  <c r="AH64" i="7"/>
  <c r="AH107" i="7"/>
  <c r="AH111" i="7"/>
  <c r="AH68" i="7"/>
  <c r="CM130" i="1"/>
  <c r="CM87" i="1"/>
  <c r="AH103" i="7"/>
  <c r="AH60" i="7"/>
  <c r="CM99" i="1"/>
  <c r="CM56" i="1"/>
  <c r="CM131" i="1"/>
  <c r="CM88" i="1"/>
  <c r="AL76" i="1"/>
  <c r="AL119" i="1"/>
  <c r="CM122" i="1"/>
  <c r="CM79" i="1"/>
  <c r="CM66" i="1"/>
  <c r="CM109" i="1"/>
  <c r="AH74" i="7"/>
  <c r="AH117" i="7"/>
  <c r="CM98" i="1"/>
  <c r="CM55" i="1"/>
  <c r="CM100" i="1"/>
  <c r="CM57" i="1"/>
  <c r="AH73" i="7"/>
  <c r="AH116" i="7"/>
  <c r="AL67" i="1"/>
  <c r="AL110" i="1"/>
  <c r="AH59" i="7"/>
  <c r="AH102" i="7"/>
  <c r="CM129" i="1"/>
  <c r="CM86" i="1"/>
  <c r="AH66" i="7"/>
  <c r="AH109" i="7"/>
  <c r="AQ130" i="1"/>
  <c r="AQ87" i="1"/>
  <c r="AH57" i="7"/>
  <c r="AH100" i="7"/>
  <c r="AH104" i="7"/>
  <c r="AH61" i="7"/>
  <c r="AH120" i="7"/>
  <c r="AH77" i="7"/>
  <c r="CM106" i="1"/>
  <c r="CM63" i="1"/>
  <c r="CM107" i="1"/>
  <c r="CM64" i="1"/>
  <c r="CM127" i="1"/>
  <c r="CM84" i="1"/>
  <c r="AM49" i="1"/>
  <c r="AM92" i="1"/>
  <c r="CM91" i="1"/>
  <c r="CM48" i="1"/>
  <c r="AH69" i="7"/>
  <c r="AH112" i="7"/>
  <c r="CM114" i="1"/>
  <c r="CM71" i="1"/>
  <c r="CM101" i="1"/>
  <c r="CM58" i="1"/>
  <c r="CM102" i="1"/>
  <c r="CM59" i="1"/>
  <c r="AH105" i="7"/>
  <c r="AH62" i="7"/>
  <c r="AH125" i="7"/>
  <c r="AH82" i="7"/>
  <c r="CM118" i="1"/>
  <c r="CM75" i="1"/>
  <c r="AM69" i="1"/>
  <c r="AM112" i="1"/>
  <c r="AN122" i="1"/>
  <c r="AN79" i="1"/>
  <c r="AL96" i="1"/>
  <c r="AL53" i="1"/>
  <c r="AN100" i="1"/>
  <c r="AN57" i="1"/>
  <c r="AO118" i="1"/>
  <c r="AO75" i="1"/>
  <c r="AL99" i="1"/>
  <c r="AL56" i="1"/>
  <c r="AM113" i="1"/>
  <c r="AM70" i="1"/>
  <c r="AL83" i="1"/>
  <c r="AL126" i="1"/>
  <c r="AM73" i="1"/>
  <c r="AM116" i="1"/>
  <c r="AL107" i="1"/>
  <c r="AL64" i="1"/>
  <c r="AM120" i="1"/>
  <c r="AM77" i="1"/>
  <c r="AL61" i="1"/>
  <c r="AL104" i="1"/>
  <c r="AM114" i="1"/>
  <c r="AM71" i="1"/>
  <c r="AN80" i="1"/>
  <c r="AN123" i="1"/>
  <c r="AM129" i="1"/>
  <c r="AM86" i="1"/>
  <c r="AN103" i="1"/>
  <c r="AN60" i="1"/>
  <c r="AM98" i="1"/>
  <c r="AM55" i="1"/>
  <c r="AO68" i="1"/>
  <c r="AO111" i="1"/>
  <c r="AN106" i="1"/>
  <c r="AN63" i="1"/>
  <c r="AN131" i="1"/>
  <c r="AN88" i="1"/>
  <c r="AQ81" i="1"/>
  <c r="AQ124" i="1"/>
  <c r="AO91" i="1"/>
  <c r="AO48" i="1"/>
  <c r="AO128" i="1"/>
  <c r="AO85" i="1"/>
  <c r="AP72" i="1"/>
  <c r="AP115" i="1"/>
  <c r="AQ50" i="1"/>
  <c r="AQ93" i="1"/>
  <c r="AO51" i="1"/>
  <c r="AO94" i="1"/>
  <c r="AN95" i="1"/>
  <c r="AN52" i="1"/>
  <c r="AP97" i="1" l="1"/>
  <c r="AP54" i="1"/>
  <c r="AM101" i="1"/>
  <c r="AM58" i="1"/>
  <c r="AN84" i="1"/>
  <c r="AN127" i="1"/>
  <c r="AQ125" i="1"/>
  <c r="AQ82" i="1"/>
  <c r="AI82" i="7"/>
  <c r="AI125" i="7"/>
  <c r="CN59" i="1"/>
  <c r="CN102" i="1"/>
  <c r="CN71" i="1"/>
  <c r="CN114" i="1"/>
  <c r="CN48" i="1"/>
  <c r="CN91" i="1"/>
  <c r="CN84" i="1"/>
  <c r="CN127" i="1"/>
  <c r="CN106" i="1"/>
  <c r="CN63" i="1"/>
  <c r="AI104" i="7"/>
  <c r="AI61" i="7"/>
  <c r="AR130" i="1"/>
  <c r="AR87" i="1"/>
  <c r="AI59" i="7"/>
  <c r="AI102" i="7"/>
  <c r="AI116" i="7"/>
  <c r="AI73" i="7"/>
  <c r="CN66" i="1"/>
  <c r="CN109" i="1"/>
  <c r="AM76" i="1"/>
  <c r="AM119" i="1"/>
  <c r="AI107" i="7"/>
  <c r="AI64" i="7"/>
  <c r="AI93" i="7"/>
  <c r="AI50" i="7"/>
  <c r="AI98" i="7"/>
  <c r="AI55" i="7"/>
  <c r="CN128" i="1"/>
  <c r="CN85" i="1"/>
  <c r="AI49" i="7"/>
  <c r="AI92" i="7"/>
  <c r="AI75" i="7"/>
  <c r="AI118" i="7"/>
  <c r="CN82" i="1"/>
  <c r="CN125" i="1"/>
  <c r="CN126" i="1"/>
  <c r="CN83" i="1"/>
  <c r="AI78" i="7"/>
  <c r="AI121" i="7"/>
  <c r="CN129" i="1"/>
  <c r="CN86" i="1"/>
  <c r="CN57" i="1"/>
  <c r="CN100" i="1"/>
  <c r="CN79" i="1"/>
  <c r="CN122" i="1"/>
  <c r="CN88" i="1"/>
  <c r="CN131" i="1"/>
  <c r="AI103" i="7"/>
  <c r="AI60" i="7"/>
  <c r="AI68" i="7"/>
  <c r="AI111" i="7"/>
  <c r="AI119" i="7"/>
  <c r="AI76" i="7"/>
  <c r="CN53" i="1"/>
  <c r="CN96" i="1"/>
  <c r="CN112" i="1"/>
  <c r="CN69" i="1"/>
  <c r="AI67" i="7"/>
  <c r="AI110" i="7"/>
  <c r="CN105" i="1"/>
  <c r="CN62" i="1"/>
  <c r="CN113" i="1"/>
  <c r="CN70" i="1"/>
  <c r="CN119" i="1"/>
  <c r="CN76" i="1"/>
  <c r="CN97" i="1"/>
  <c r="CN54" i="1"/>
  <c r="CN73" i="1"/>
  <c r="CN116" i="1"/>
  <c r="CN74" i="1"/>
  <c r="CN117" i="1"/>
  <c r="CN67" i="1"/>
  <c r="CN110" i="1"/>
  <c r="CN78" i="1"/>
  <c r="CN121" i="1"/>
  <c r="CN118" i="1"/>
  <c r="CN75" i="1"/>
  <c r="AI62" i="7"/>
  <c r="AI105" i="7"/>
  <c r="CN101" i="1"/>
  <c r="CN58" i="1"/>
  <c r="CN64" i="1"/>
  <c r="CN107" i="1"/>
  <c r="AI120" i="7"/>
  <c r="AI77" i="7"/>
  <c r="AM110" i="1"/>
  <c r="AM67" i="1"/>
  <c r="AI74" i="7"/>
  <c r="AI117" i="7"/>
  <c r="CN124" i="1"/>
  <c r="CN81" i="1"/>
  <c r="AI95" i="7"/>
  <c r="AI52" i="7"/>
  <c r="AO59" i="1"/>
  <c r="AO102" i="1"/>
  <c r="AO78" i="1"/>
  <c r="AO121" i="1"/>
  <c r="AM109" i="1"/>
  <c r="AM66" i="1"/>
  <c r="CN61" i="1"/>
  <c r="CN104" i="1"/>
  <c r="CN94" i="1"/>
  <c r="CN51" i="1"/>
  <c r="CN111" i="1"/>
  <c r="CN68" i="1"/>
  <c r="AI69" i="7"/>
  <c r="AI112" i="7"/>
  <c r="AN92" i="1"/>
  <c r="AN49" i="1"/>
  <c r="AI57" i="7"/>
  <c r="AI100" i="7"/>
  <c r="AI66" i="7"/>
  <c r="AI109" i="7"/>
  <c r="CN55" i="1"/>
  <c r="CN98" i="1"/>
  <c r="CN56" i="1"/>
  <c r="CN99" i="1"/>
  <c r="CN130" i="1"/>
  <c r="CN87" i="1"/>
  <c r="AM62" i="1"/>
  <c r="AM105" i="1"/>
  <c r="CN72" i="1"/>
  <c r="CN115" i="1"/>
  <c r="AP74" i="1"/>
  <c r="AP117" i="1"/>
  <c r="AI70" i="7"/>
  <c r="AI113" i="7"/>
  <c r="CN49" i="1"/>
  <c r="CN92" i="1"/>
  <c r="CN80" i="1"/>
  <c r="CN123" i="1"/>
  <c r="CN103" i="1"/>
  <c r="CN60" i="1"/>
  <c r="AI63" i="7"/>
  <c r="AI106" i="7"/>
  <c r="CN77" i="1"/>
  <c r="CN120" i="1"/>
  <c r="CN108" i="1"/>
  <c r="CN65" i="1"/>
  <c r="CN95" i="1"/>
  <c r="CN52" i="1"/>
  <c r="CN93" i="1"/>
  <c r="CN50" i="1"/>
  <c r="AO65" i="1"/>
  <c r="AO108" i="1"/>
  <c r="AI99" i="7"/>
  <c r="AI56" i="7"/>
  <c r="AI97" i="7"/>
  <c r="AI54" i="7"/>
  <c r="AI71" i="7"/>
  <c r="AI114" i="7"/>
  <c r="AR93" i="1"/>
  <c r="AR50" i="1"/>
  <c r="AO103" i="1"/>
  <c r="AO60" i="1"/>
  <c r="AN77" i="1"/>
  <c r="AN120" i="1"/>
  <c r="AN116" i="1"/>
  <c r="AN73" i="1"/>
  <c r="AN70" i="1"/>
  <c r="AN113" i="1"/>
  <c r="AP118" i="1"/>
  <c r="AP75" i="1"/>
  <c r="AO79" i="1"/>
  <c r="AO122" i="1"/>
  <c r="AP128" i="1"/>
  <c r="AP85" i="1"/>
  <c r="AO88" i="1"/>
  <c r="AO131" i="1"/>
  <c r="AO80" i="1"/>
  <c r="AO123" i="1"/>
  <c r="AM104" i="1"/>
  <c r="AM61" i="1"/>
  <c r="AO95" i="1"/>
  <c r="AO52" i="1"/>
  <c r="AP94" i="1"/>
  <c r="AP51" i="1"/>
  <c r="AQ115" i="1"/>
  <c r="AQ72" i="1"/>
  <c r="AR124" i="1"/>
  <c r="AR81" i="1"/>
  <c r="AP68" i="1"/>
  <c r="AP111" i="1"/>
  <c r="AN86" i="1"/>
  <c r="AN129" i="1"/>
  <c r="AM64" i="1"/>
  <c r="AM107" i="1"/>
  <c r="AM99" i="1"/>
  <c r="AM56" i="1"/>
  <c r="AO100" i="1"/>
  <c r="AO57" i="1"/>
  <c r="AN69" i="1"/>
  <c r="AN112" i="1"/>
  <c r="AP48" i="1"/>
  <c r="AP91" i="1"/>
  <c r="AO106" i="1"/>
  <c r="AO63" i="1"/>
  <c r="AN98" i="1"/>
  <c r="AN55" i="1"/>
  <c r="AN114" i="1"/>
  <c r="AN71" i="1"/>
  <c r="AM83" i="1"/>
  <c r="AM126" i="1"/>
  <c r="AM53" i="1"/>
  <c r="AM96" i="1"/>
  <c r="AR125" i="1" l="1"/>
  <c r="AR82" i="1"/>
  <c r="AQ54" i="1"/>
  <c r="AQ97" i="1"/>
  <c r="AN58" i="1"/>
  <c r="AN101" i="1"/>
  <c r="AO127" i="1"/>
  <c r="AO84" i="1"/>
  <c r="AJ54" i="7"/>
  <c r="AJ97" i="7"/>
  <c r="CO93" i="1"/>
  <c r="CO50" i="1"/>
  <c r="CO108" i="1"/>
  <c r="CO65" i="1"/>
  <c r="CO87" i="1"/>
  <c r="CO130" i="1"/>
  <c r="CO51" i="1"/>
  <c r="CO94" i="1"/>
  <c r="AN66" i="1"/>
  <c r="AN109" i="1"/>
  <c r="AP78" i="1"/>
  <c r="AP121" i="1"/>
  <c r="AJ74" i="7"/>
  <c r="AJ117" i="7"/>
  <c r="CO67" i="1"/>
  <c r="CO110" i="1"/>
  <c r="CO116" i="1"/>
  <c r="CO73" i="1"/>
  <c r="AJ119" i="7"/>
  <c r="AJ76" i="7"/>
  <c r="AJ60" i="7"/>
  <c r="AJ103" i="7"/>
  <c r="CO129" i="1"/>
  <c r="CO86" i="1"/>
  <c r="CO126" i="1"/>
  <c r="CO83" i="1"/>
  <c r="CO85" i="1"/>
  <c r="CO128" i="1"/>
  <c r="AJ93" i="7"/>
  <c r="AJ50" i="7"/>
  <c r="AJ73" i="7"/>
  <c r="AJ116" i="7"/>
  <c r="AS130" i="1"/>
  <c r="AS87" i="1"/>
  <c r="CO106" i="1"/>
  <c r="CO63" i="1"/>
  <c r="AJ106" i="7"/>
  <c r="AJ63" i="7"/>
  <c r="CO123" i="1"/>
  <c r="CO80" i="1"/>
  <c r="AJ113" i="7"/>
  <c r="AJ70" i="7"/>
  <c r="CO72" i="1"/>
  <c r="CO115" i="1"/>
  <c r="CO55" i="1"/>
  <c r="CO98" i="1"/>
  <c r="AJ57" i="7"/>
  <c r="AJ100" i="7"/>
  <c r="AJ69" i="7"/>
  <c r="AJ112" i="7"/>
  <c r="CO124" i="1"/>
  <c r="CO81" i="1"/>
  <c r="AN67" i="1"/>
  <c r="AN110" i="1"/>
  <c r="CO97" i="1"/>
  <c r="CO54" i="1"/>
  <c r="CO113" i="1"/>
  <c r="CO70" i="1"/>
  <c r="CO79" i="1"/>
  <c r="CO122" i="1"/>
  <c r="AJ118" i="7"/>
  <c r="AJ75" i="7"/>
  <c r="AN76" i="1"/>
  <c r="AN119" i="1"/>
  <c r="CO48" i="1"/>
  <c r="CO91" i="1"/>
  <c r="CO102" i="1"/>
  <c r="CO59" i="1"/>
  <c r="AJ99" i="7"/>
  <c r="AJ56" i="7"/>
  <c r="CO95" i="1"/>
  <c r="CO52" i="1"/>
  <c r="CO103" i="1"/>
  <c r="CO60" i="1"/>
  <c r="AO49" i="1"/>
  <c r="AO92" i="1"/>
  <c r="CO111" i="1"/>
  <c r="CO68" i="1"/>
  <c r="AP102" i="1"/>
  <c r="AP59" i="1"/>
  <c r="CO107" i="1"/>
  <c r="CO64" i="1"/>
  <c r="AJ105" i="7"/>
  <c r="AJ62" i="7"/>
  <c r="CO121" i="1"/>
  <c r="CO78" i="1"/>
  <c r="CO117" i="1"/>
  <c r="CO74" i="1"/>
  <c r="AJ110" i="7"/>
  <c r="AJ67" i="7"/>
  <c r="AJ55" i="7"/>
  <c r="AJ98" i="7"/>
  <c r="AJ107" i="7"/>
  <c r="AJ64" i="7"/>
  <c r="AJ61" i="7"/>
  <c r="AJ104" i="7"/>
  <c r="AJ114" i="7"/>
  <c r="AJ71" i="7"/>
  <c r="AP65" i="1"/>
  <c r="AP108" i="1"/>
  <c r="CO120" i="1"/>
  <c r="CO77" i="1"/>
  <c r="CO92" i="1"/>
  <c r="CO49" i="1"/>
  <c r="AQ117" i="1"/>
  <c r="AQ74" i="1"/>
  <c r="AN62" i="1"/>
  <c r="AN105" i="1"/>
  <c r="CO99" i="1"/>
  <c r="CO56" i="1"/>
  <c r="AJ109" i="7"/>
  <c r="AJ66" i="7"/>
  <c r="CO104" i="1"/>
  <c r="CO61" i="1"/>
  <c r="AJ52" i="7"/>
  <c r="AJ95" i="7"/>
  <c r="AJ77" i="7"/>
  <c r="AJ120" i="7"/>
  <c r="CO58" i="1"/>
  <c r="CO101" i="1"/>
  <c r="CO75" i="1"/>
  <c r="CO118" i="1"/>
  <c r="CO119" i="1"/>
  <c r="CO76" i="1"/>
  <c r="CO105" i="1"/>
  <c r="CO62" i="1"/>
  <c r="CO112" i="1"/>
  <c r="CO69" i="1"/>
  <c r="CO96" i="1"/>
  <c r="CO53" i="1"/>
  <c r="AJ68" i="7"/>
  <c r="AJ111" i="7"/>
  <c r="CO88" i="1"/>
  <c r="CO131" i="1"/>
  <c r="CO57" i="1"/>
  <c r="CO100" i="1"/>
  <c r="AJ78" i="7"/>
  <c r="AJ121" i="7"/>
  <c r="CO82" i="1"/>
  <c r="CO125" i="1"/>
  <c r="AJ92" i="7"/>
  <c r="AJ49" i="7"/>
  <c r="CO109" i="1"/>
  <c r="CO66" i="1"/>
  <c r="AJ102" i="7"/>
  <c r="AJ59" i="7"/>
  <c r="CO127" i="1"/>
  <c r="CO84" i="1"/>
  <c r="CO71" i="1"/>
  <c r="CO114" i="1"/>
  <c r="AJ125" i="7"/>
  <c r="AJ82" i="7"/>
  <c r="AN126" i="1"/>
  <c r="AN83" i="1"/>
  <c r="AP63" i="1"/>
  <c r="AP106" i="1"/>
  <c r="AO112" i="1"/>
  <c r="AO69" i="1"/>
  <c r="AP80" i="1"/>
  <c r="AP123" i="1"/>
  <c r="AP79" i="1"/>
  <c r="AP122" i="1"/>
  <c r="AQ75" i="1"/>
  <c r="AQ118" i="1"/>
  <c r="AO116" i="1"/>
  <c r="AO73" i="1"/>
  <c r="AS50" i="1"/>
  <c r="AS93" i="1"/>
  <c r="AN53" i="1"/>
  <c r="AN96" i="1"/>
  <c r="AO55" i="1"/>
  <c r="AO98" i="1"/>
  <c r="AQ48" i="1"/>
  <c r="AQ91" i="1"/>
  <c r="AN99" i="1"/>
  <c r="AN56" i="1"/>
  <c r="AN107" i="1"/>
  <c r="AN64" i="1"/>
  <c r="AO86" i="1"/>
  <c r="AO129" i="1"/>
  <c r="AS124" i="1"/>
  <c r="AS81" i="1"/>
  <c r="AQ85" i="1"/>
  <c r="AQ128" i="1"/>
  <c r="AP103" i="1"/>
  <c r="AP60" i="1"/>
  <c r="AP57" i="1"/>
  <c r="AP100" i="1"/>
  <c r="AO70" i="1"/>
  <c r="AO113" i="1"/>
  <c r="AQ68" i="1"/>
  <c r="AQ111" i="1"/>
  <c r="AR115" i="1"/>
  <c r="AR72" i="1"/>
  <c r="AP95" i="1"/>
  <c r="AP52" i="1"/>
  <c r="AO71" i="1"/>
  <c r="AO114" i="1"/>
  <c r="AQ51" i="1"/>
  <c r="AQ94" i="1"/>
  <c r="AN61" i="1"/>
  <c r="AN104" i="1"/>
  <c r="AP131" i="1"/>
  <c r="AP88" i="1"/>
  <c r="AO120" i="1"/>
  <c r="AO77" i="1"/>
  <c r="AR54" i="1" l="1"/>
  <c r="AR97" i="1"/>
  <c r="AP84" i="1"/>
  <c r="AP127" i="1"/>
  <c r="AS125" i="1"/>
  <c r="AS82" i="1"/>
  <c r="AO101" i="1"/>
  <c r="AO58" i="1"/>
  <c r="AK102" i="7"/>
  <c r="AK59" i="7"/>
  <c r="AK49" i="7"/>
  <c r="AK92" i="7"/>
  <c r="CP96" i="1"/>
  <c r="CP53" i="1"/>
  <c r="CP105" i="1"/>
  <c r="CP62" i="1"/>
  <c r="CP104" i="1"/>
  <c r="CP61" i="1"/>
  <c r="CP99" i="1"/>
  <c r="CP56" i="1"/>
  <c r="AR74" i="1"/>
  <c r="AR117" i="1"/>
  <c r="CP77" i="1"/>
  <c r="CP120" i="1"/>
  <c r="AK71" i="7"/>
  <c r="AK114" i="7"/>
  <c r="AK64" i="7"/>
  <c r="AK107" i="7"/>
  <c r="AK110" i="7"/>
  <c r="AK67" i="7"/>
  <c r="CP121" i="1"/>
  <c r="CP78" i="1"/>
  <c r="CP64" i="1"/>
  <c r="CP107" i="1"/>
  <c r="CP111" i="1"/>
  <c r="CP68" i="1"/>
  <c r="CP60" i="1"/>
  <c r="CP103" i="1"/>
  <c r="AK56" i="7"/>
  <c r="AK99" i="7"/>
  <c r="AK118" i="7"/>
  <c r="AK75" i="7"/>
  <c r="AK100" i="7"/>
  <c r="AK57" i="7"/>
  <c r="CP115" i="1"/>
  <c r="CP72" i="1"/>
  <c r="AK60" i="7"/>
  <c r="AK103" i="7"/>
  <c r="AK74" i="7"/>
  <c r="AK117" i="7"/>
  <c r="CP50" i="1"/>
  <c r="CP93" i="1"/>
  <c r="CP114" i="1"/>
  <c r="CP71" i="1"/>
  <c r="AK78" i="7"/>
  <c r="AK121" i="7"/>
  <c r="CP131" i="1"/>
  <c r="CP88" i="1"/>
  <c r="CP118" i="1"/>
  <c r="CP75" i="1"/>
  <c r="AK120" i="7"/>
  <c r="AK77" i="7"/>
  <c r="CP91" i="1"/>
  <c r="CP48" i="1"/>
  <c r="CP113" i="1"/>
  <c r="CP70" i="1"/>
  <c r="AK113" i="7"/>
  <c r="AK70" i="7"/>
  <c r="AK63" i="7"/>
  <c r="AK106" i="7"/>
  <c r="CP63" i="1"/>
  <c r="CP106" i="1"/>
  <c r="CP86" i="1"/>
  <c r="CP129" i="1"/>
  <c r="AK119" i="7"/>
  <c r="AK76" i="7"/>
  <c r="AO109" i="1"/>
  <c r="AO66" i="1"/>
  <c r="CP87" i="1"/>
  <c r="CP130" i="1"/>
  <c r="AK125" i="7"/>
  <c r="AK82" i="7"/>
  <c r="CP127" i="1"/>
  <c r="CP84" i="1"/>
  <c r="CP109" i="1"/>
  <c r="CP66" i="1"/>
  <c r="CP112" i="1"/>
  <c r="CP69" i="1"/>
  <c r="CP119" i="1"/>
  <c r="CP76" i="1"/>
  <c r="AK109" i="7"/>
  <c r="AK66" i="7"/>
  <c r="CP92" i="1"/>
  <c r="CP49" i="1"/>
  <c r="CP117" i="1"/>
  <c r="CP74" i="1"/>
  <c r="AK62" i="7"/>
  <c r="AK105" i="7"/>
  <c r="AQ59" i="1"/>
  <c r="AQ102" i="1"/>
  <c r="CP52" i="1"/>
  <c r="CP95" i="1"/>
  <c r="CP59" i="1"/>
  <c r="CP102" i="1"/>
  <c r="AO110" i="1"/>
  <c r="AO67" i="1"/>
  <c r="AK112" i="7"/>
  <c r="AK69" i="7"/>
  <c r="CP98" i="1"/>
  <c r="CP55" i="1"/>
  <c r="AK116" i="7"/>
  <c r="AK73" i="7"/>
  <c r="CP128" i="1"/>
  <c r="CP85" i="1"/>
  <c r="CP110" i="1"/>
  <c r="CP67" i="1"/>
  <c r="CP108" i="1"/>
  <c r="CP65" i="1"/>
  <c r="CP125" i="1"/>
  <c r="CP82" i="1"/>
  <c r="CP100" i="1"/>
  <c r="CP57" i="1"/>
  <c r="AK111" i="7"/>
  <c r="AK68" i="7"/>
  <c r="CP58" i="1"/>
  <c r="CP101" i="1"/>
  <c r="AK95" i="7"/>
  <c r="AK52" i="7"/>
  <c r="AO62" i="1"/>
  <c r="AO105" i="1"/>
  <c r="AQ108" i="1"/>
  <c r="AQ65" i="1"/>
  <c r="AK104" i="7"/>
  <c r="AK61" i="7"/>
  <c r="AK55" i="7"/>
  <c r="AK98" i="7"/>
  <c r="AP92" i="1"/>
  <c r="AP49" i="1"/>
  <c r="AO76" i="1"/>
  <c r="AO119" i="1"/>
  <c r="CP79" i="1"/>
  <c r="CP122" i="1"/>
  <c r="CP54" i="1"/>
  <c r="CP97" i="1"/>
  <c r="CP124" i="1"/>
  <c r="CP81" i="1"/>
  <c r="CP123" i="1"/>
  <c r="CP80" i="1"/>
  <c r="AT130" i="1"/>
  <c r="AT87" i="1"/>
  <c r="AK93" i="7"/>
  <c r="AK50" i="7"/>
  <c r="CP126" i="1"/>
  <c r="CP83" i="1"/>
  <c r="CP116" i="1"/>
  <c r="CP73" i="1"/>
  <c r="AQ121" i="1"/>
  <c r="AQ78" i="1"/>
  <c r="CP94" i="1"/>
  <c r="CP51" i="1"/>
  <c r="AK54" i="7"/>
  <c r="AK97" i="7"/>
  <c r="AQ88" i="1"/>
  <c r="AQ131" i="1"/>
  <c r="AQ103" i="1"/>
  <c r="AQ60" i="1"/>
  <c r="AR85" i="1"/>
  <c r="AR128" i="1"/>
  <c r="AP129" i="1"/>
  <c r="AP86" i="1"/>
  <c r="AR48" i="1"/>
  <c r="AR91" i="1"/>
  <c r="AQ123" i="1"/>
  <c r="AQ80" i="1"/>
  <c r="AP112" i="1"/>
  <c r="AP69" i="1"/>
  <c r="AQ63" i="1"/>
  <c r="AQ106" i="1"/>
  <c r="AP77" i="1"/>
  <c r="AP120" i="1"/>
  <c r="AO61" i="1"/>
  <c r="AO104" i="1"/>
  <c r="AQ79" i="1"/>
  <c r="AQ122" i="1"/>
  <c r="AS115" i="1"/>
  <c r="AS72" i="1"/>
  <c r="AQ52" i="1"/>
  <c r="AQ95" i="1"/>
  <c r="AP113" i="1"/>
  <c r="AP70" i="1"/>
  <c r="AO64" i="1"/>
  <c r="AO107" i="1"/>
  <c r="AT93" i="1"/>
  <c r="AT50" i="1"/>
  <c r="AP116" i="1"/>
  <c r="AP73" i="1"/>
  <c r="AR94" i="1"/>
  <c r="AR51" i="1"/>
  <c r="AP71" i="1"/>
  <c r="AP114" i="1"/>
  <c r="AR111" i="1"/>
  <c r="AR68" i="1"/>
  <c r="AQ100" i="1"/>
  <c r="AQ57" i="1"/>
  <c r="AP55" i="1"/>
  <c r="AP98" i="1"/>
  <c r="AT124" i="1"/>
  <c r="AT81" i="1"/>
  <c r="AO56" i="1"/>
  <c r="AO99" i="1"/>
  <c r="AO53" i="1"/>
  <c r="AO96" i="1"/>
  <c r="AR118" i="1"/>
  <c r="AR75" i="1"/>
  <c r="AO126" i="1"/>
  <c r="AO83" i="1"/>
  <c r="AP101" i="1" l="1"/>
  <c r="AP58" i="1"/>
  <c r="AQ84" i="1"/>
  <c r="AQ127" i="1"/>
  <c r="AT125" i="1"/>
  <c r="AT82" i="1"/>
  <c r="AS54" i="1"/>
  <c r="AS97" i="1"/>
  <c r="CQ51" i="1"/>
  <c r="CQ94" i="1"/>
  <c r="CQ116" i="1"/>
  <c r="CQ73" i="1"/>
  <c r="AL50" i="7"/>
  <c r="AL93" i="7"/>
  <c r="CQ80" i="1"/>
  <c r="CQ123" i="1"/>
  <c r="AR65" i="1"/>
  <c r="AR108" i="1"/>
  <c r="AL95" i="7"/>
  <c r="AL52" i="7"/>
  <c r="AL111" i="7"/>
  <c r="AL68" i="7"/>
  <c r="CQ82" i="1"/>
  <c r="CQ125" i="1"/>
  <c r="CQ67" i="1"/>
  <c r="CQ110" i="1"/>
  <c r="AL73" i="7"/>
  <c r="AL116" i="7"/>
  <c r="AL112" i="7"/>
  <c r="AL69" i="7"/>
  <c r="CQ74" i="1"/>
  <c r="CQ117" i="1"/>
  <c r="AL66" i="7"/>
  <c r="AL109" i="7"/>
  <c r="CQ86" i="1"/>
  <c r="CQ129" i="1"/>
  <c r="AL63" i="7"/>
  <c r="AL106" i="7"/>
  <c r="AL77" i="7"/>
  <c r="AL120" i="7"/>
  <c r="CQ88" i="1"/>
  <c r="CQ131" i="1"/>
  <c r="CQ114" i="1"/>
  <c r="CQ71" i="1"/>
  <c r="AL100" i="7"/>
  <c r="AL57" i="7"/>
  <c r="CQ68" i="1"/>
  <c r="CQ111" i="1"/>
  <c r="CQ78" i="1"/>
  <c r="CQ121" i="1"/>
  <c r="CQ56" i="1"/>
  <c r="CQ99" i="1"/>
  <c r="CQ62" i="1"/>
  <c r="CQ105" i="1"/>
  <c r="CQ54" i="1"/>
  <c r="CQ97" i="1"/>
  <c r="AP76" i="1"/>
  <c r="AP119" i="1"/>
  <c r="AL98" i="7"/>
  <c r="AL55" i="7"/>
  <c r="CQ102" i="1"/>
  <c r="CQ59" i="1"/>
  <c r="AR102" i="1"/>
  <c r="AR59" i="1"/>
  <c r="CQ112" i="1"/>
  <c r="CQ69" i="1"/>
  <c r="CQ127" i="1"/>
  <c r="CQ84" i="1"/>
  <c r="AL76" i="7"/>
  <c r="AL119" i="7"/>
  <c r="AL113" i="7"/>
  <c r="AL70" i="7"/>
  <c r="CQ48" i="1"/>
  <c r="CQ91" i="1"/>
  <c r="AL117" i="7"/>
  <c r="AL74" i="7"/>
  <c r="AL56" i="7"/>
  <c r="AL99" i="7"/>
  <c r="AL64" i="7"/>
  <c r="AL107" i="7"/>
  <c r="CQ77" i="1"/>
  <c r="CQ120" i="1"/>
  <c r="AL49" i="7"/>
  <c r="AL92" i="7"/>
  <c r="AR121" i="1"/>
  <c r="AR78" i="1"/>
  <c r="CQ83" i="1"/>
  <c r="CQ126" i="1"/>
  <c r="AU87" i="1"/>
  <c r="AU130" i="1"/>
  <c r="CQ124" i="1"/>
  <c r="CQ81" i="1"/>
  <c r="AQ92" i="1"/>
  <c r="AQ49" i="1"/>
  <c r="AL104" i="7"/>
  <c r="AL61" i="7"/>
  <c r="CQ100" i="1"/>
  <c r="CQ57" i="1"/>
  <c r="CQ108" i="1"/>
  <c r="CQ65" i="1"/>
  <c r="CQ85" i="1"/>
  <c r="CQ128" i="1"/>
  <c r="CQ55" i="1"/>
  <c r="CQ98" i="1"/>
  <c r="AP67" i="1"/>
  <c r="AP110" i="1"/>
  <c r="CQ92" i="1"/>
  <c r="CQ49" i="1"/>
  <c r="CQ87" i="1"/>
  <c r="CQ130" i="1"/>
  <c r="CQ63" i="1"/>
  <c r="CQ106" i="1"/>
  <c r="CQ75" i="1"/>
  <c r="CQ118" i="1"/>
  <c r="CQ72" i="1"/>
  <c r="CQ115" i="1"/>
  <c r="AL118" i="7"/>
  <c r="AL75" i="7"/>
  <c r="AL67" i="7"/>
  <c r="AL110" i="7"/>
  <c r="CQ104" i="1"/>
  <c r="CQ61" i="1"/>
  <c r="CQ53" i="1"/>
  <c r="CQ96" i="1"/>
  <c r="AL102" i="7"/>
  <c r="AL59" i="7"/>
  <c r="AL54" i="7"/>
  <c r="AL97" i="7"/>
  <c r="CQ122" i="1"/>
  <c r="CQ79" i="1"/>
  <c r="AP105" i="1"/>
  <c r="AP62" i="1"/>
  <c r="CQ58" i="1"/>
  <c r="CQ101" i="1"/>
  <c r="CQ52" i="1"/>
  <c r="CQ95" i="1"/>
  <c r="AL105" i="7"/>
  <c r="AL62" i="7"/>
  <c r="CQ76" i="1"/>
  <c r="CQ119" i="1"/>
  <c r="CQ109" i="1"/>
  <c r="CQ66" i="1"/>
  <c r="AL125" i="7"/>
  <c r="AL82" i="7"/>
  <c r="AP66" i="1"/>
  <c r="AP109" i="1"/>
  <c r="CQ70" i="1"/>
  <c r="CQ113" i="1"/>
  <c r="AL121" i="7"/>
  <c r="AL78" i="7"/>
  <c r="CQ50" i="1"/>
  <c r="CQ93" i="1"/>
  <c r="AL103" i="7"/>
  <c r="AL60" i="7"/>
  <c r="CQ103" i="1"/>
  <c r="CQ60" i="1"/>
  <c r="CQ64" i="1"/>
  <c r="CQ107" i="1"/>
  <c r="AL71" i="7"/>
  <c r="AL114" i="7"/>
  <c r="AS74" i="1"/>
  <c r="AS117" i="1"/>
  <c r="AQ98" i="1"/>
  <c r="AQ55" i="1"/>
  <c r="AS68" i="1"/>
  <c r="AS111" i="1"/>
  <c r="AQ116" i="1"/>
  <c r="AQ73" i="1"/>
  <c r="AR95" i="1"/>
  <c r="AR52" i="1"/>
  <c r="AT115" i="1"/>
  <c r="AT72" i="1"/>
  <c r="AQ77" i="1"/>
  <c r="AQ120" i="1"/>
  <c r="AR106" i="1"/>
  <c r="AR63" i="1"/>
  <c r="AQ69" i="1"/>
  <c r="AQ112" i="1"/>
  <c r="AS85" i="1"/>
  <c r="AS128" i="1"/>
  <c r="AR88" i="1"/>
  <c r="AR131" i="1"/>
  <c r="AP56" i="1"/>
  <c r="AP99" i="1"/>
  <c r="AP83" i="1"/>
  <c r="AP126" i="1"/>
  <c r="AS75" i="1"/>
  <c r="AS118" i="1"/>
  <c r="AR57" i="1"/>
  <c r="AR100" i="1"/>
  <c r="AP64" i="1"/>
  <c r="AP107" i="1"/>
  <c r="AR122" i="1"/>
  <c r="AR79" i="1"/>
  <c r="AP61" i="1"/>
  <c r="AP104" i="1"/>
  <c r="AR123" i="1"/>
  <c r="AR80" i="1"/>
  <c r="AS48" i="1"/>
  <c r="AS91" i="1"/>
  <c r="AP96" i="1"/>
  <c r="AP53" i="1"/>
  <c r="AU81" i="1"/>
  <c r="AU124" i="1"/>
  <c r="AS51" i="1"/>
  <c r="AS94" i="1"/>
  <c r="AU93" i="1"/>
  <c r="AU50" i="1"/>
  <c r="AQ71" i="1"/>
  <c r="AQ114" i="1"/>
  <c r="AQ113" i="1"/>
  <c r="AQ70" i="1"/>
  <c r="AQ129" i="1"/>
  <c r="AQ86" i="1"/>
  <c r="AR103" i="1"/>
  <c r="AR60" i="1"/>
  <c r="AT97" i="1" l="1"/>
  <c r="AT54" i="1"/>
  <c r="AR84" i="1"/>
  <c r="AR127" i="1"/>
  <c r="AU125" i="1"/>
  <c r="AU82" i="1"/>
  <c r="AQ58" i="1"/>
  <c r="AQ101" i="1"/>
  <c r="CR107" i="1"/>
  <c r="CR64" i="1"/>
  <c r="AQ109" i="1"/>
  <c r="AQ66" i="1"/>
  <c r="CR101" i="1"/>
  <c r="CR58" i="1"/>
  <c r="CR118" i="1"/>
  <c r="CR75" i="1"/>
  <c r="CR130" i="1"/>
  <c r="CR87" i="1"/>
  <c r="AQ67" i="1"/>
  <c r="AQ110" i="1"/>
  <c r="CR128" i="1"/>
  <c r="CR85" i="1"/>
  <c r="AV87" i="1"/>
  <c r="AV130" i="1"/>
  <c r="CR120" i="1"/>
  <c r="CR77" i="1"/>
  <c r="AM56" i="7"/>
  <c r="AM99" i="7"/>
  <c r="AM98" i="7"/>
  <c r="AM55" i="7"/>
  <c r="CR114" i="1"/>
  <c r="CR71" i="1"/>
  <c r="AM52" i="7"/>
  <c r="AM95" i="7"/>
  <c r="CR116" i="1"/>
  <c r="CR73" i="1"/>
  <c r="AM114" i="7"/>
  <c r="AM71" i="7"/>
  <c r="CR103" i="1"/>
  <c r="CR60" i="1"/>
  <c r="AM125" i="7"/>
  <c r="AM82" i="7"/>
  <c r="AQ105" i="1"/>
  <c r="AQ62" i="1"/>
  <c r="CR92" i="1"/>
  <c r="CR49" i="1"/>
  <c r="CR108" i="1"/>
  <c r="CR65" i="1"/>
  <c r="AM61" i="7"/>
  <c r="AM104" i="7"/>
  <c r="CR124" i="1"/>
  <c r="CR81" i="1"/>
  <c r="CR112" i="1"/>
  <c r="CR69" i="1"/>
  <c r="CR59" i="1"/>
  <c r="CR102" i="1"/>
  <c r="CR97" i="1"/>
  <c r="CR54" i="1"/>
  <c r="CR99" i="1"/>
  <c r="CR56" i="1"/>
  <c r="CR111" i="1"/>
  <c r="CR68" i="1"/>
  <c r="AM77" i="7"/>
  <c r="AM120" i="7"/>
  <c r="CR129" i="1"/>
  <c r="CR86" i="1"/>
  <c r="CR74" i="1"/>
  <c r="CR117" i="1"/>
  <c r="AM116" i="7"/>
  <c r="AM73" i="7"/>
  <c r="CR82" i="1"/>
  <c r="CR125" i="1"/>
  <c r="CR123" i="1"/>
  <c r="CR80" i="1"/>
  <c r="CR93" i="1"/>
  <c r="CR50" i="1"/>
  <c r="CR70" i="1"/>
  <c r="CR113" i="1"/>
  <c r="CR76" i="1"/>
  <c r="CR119" i="1"/>
  <c r="CR95" i="1"/>
  <c r="CR52" i="1"/>
  <c r="AM54" i="7"/>
  <c r="AM97" i="7"/>
  <c r="CR96" i="1"/>
  <c r="CR53" i="1"/>
  <c r="AM110" i="7"/>
  <c r="AM67" i="7"/>
  <c r="CR115" i="1"/>
  <c r="CR72" i="1"/>
  <c r="CR63" i="1"/>
  <c r="CR106" i="1"/>
  <c r="CR98" i="1"/>
  <c r="CR55" i="1"/>
  <c r="CR126" i="1"/>
  <c r="CR83" i="1"/>
  <c r="AM92" i="7"/>
  <c r="AM49" i="7"/>
  <c r="AM64" i="7"/>
  <c r="AM107" i="7"/>
  <c r="CR48" i="1"/>
  <c r="CR91" i="1"/>
  <c r="AM119" i="7"/>
  <c r="AM76" i="7"/>
  <c r="AM57" i="7"/>
  <c r="AM100" i="7"/>
  <c r="AM69" i="7"/>
  <c r="AM112" i="7"/>
  <c r="AM68" i="7"/>
  <c r="AM111" i="7"/>
  <c r="AT117" i="1"/>
  <c r="AT74" i="1"/>
  <c r="AM60" i="7"/>
  <c r="AM103" i="7"/>
  <c r="AM121" i="7"/>
  <c r="AM78" i="7"/>
  <c r="CR109" i="1"/>
  <c r="CR66" i="1"/>
  <c r="AM62" i="7"/>
  <c r="AM105" i="7"/>
  <c r="CR122" i="1"/>
  <c r="CR79" i="1"/>
  <c r="AM102" i="7"/>
  <c r="AM59" i="7"/>
  <c r="CR61" i="1"/>
  <c r="CR104" i="1"/>
  <c r="AM118" i="7"/>
  <c r="AM75" i="7"/>
  <c r="CR100" i="1"/>
  <c r="CR57" i="1"/>
  <c r="AR92" i="1"/>
  <c r="AR49" i="1"/>
  <c r="AS121" i="1"/>
  <c r="AS78" i="1"/>
  <c r="AM74" i="7"/>
  <c r="AM117" i="7"/>
  <c r="AM113" i="7"/>
  <c r="AM70" i="7"/>
  <c r="CR127" i="1"/>
  <c r="CR84" i="1"/>
  <c r="AS59" i="1"/>
  <c r="AS102" i="1"/>
  <c r="AQ119" i="1"/>
  <c r="AQ76" i="1"/>
  <c r="CR105" i="1"/>
  <c r="CR62" i="1"/>
  <c r="CR121" i="1"/>
  <c r="CR78" i="1"/>
  <c r="CR88" i="1"/>
  <c r="CR131" i="1"/>
  <c r="AM63" i="7"/>
  <c r="AM106" i="7"/>
  <c r="AM66" i="7"/>
  <c r="AM109" i="7"/>
  <c r="CR110" i="1"/>
  <c r="CR67" i="1"/>
  <c r="AS65" i="1"/>
  <c r="AS108" i="1"/>
  <c r="AM50" i="7"/>
  <c r="AM93" i="7"/>
  <c r="CR51" i="1"/>
  <c r="CR94" i="1"/>
  <c r="AR71" i="1"/>
  <c r="AR114" i="1"/>
  <c r="AT94" i="1"/>
  <c r="AT51" i="1"/>
  <c r="AT48" i="1"/>
  <c r="AT91" i="1"/>
  <c r="AS57" i="1"/>
  <c r="AS100" i="1"/>
  <c r="AQ99" i="1"/>
  <c r="AQ56" i="1"/>
  <c r="AR86" i="1"/>
  <c r="AR129" i="1"/>
  <c r="AS103" i="1"/>
  <c r="AS60" i="1"/>
  <c r="AV50" i="1"/>
  <c r="AV93" i="1"/>
  <c r="AR77" i="1"/>
  <c r="AR120" i="1"/>
  <c r="AS95" i="1"/>
  <c r="AS52" i="1"/>
  <c r="AT68" i="1"/>
  <c r="AT111" i="1"/>
  <c r="AR98" i="1"/>
  <c r="AR55" i="1"/>
  <c r="AV81" i="1"/>
  <c r="AV124" i="1"/>
  <c r="AQ61" i="1"/>
  <c r="AQ104" i="1"/>
  <c r="AS122" i="1"/>
  <c r="AS79" i="1"/>
  <c r="AQ83" i="1"/>
  <c r="AQ126" i="1"/>
  <c r="AS88" i="1"/>
  <c r="AS131" i="1"/>
  <c r="AT85" i="1"/>
  <c r="AT128" i="1"/>
  <c r="AS63" i="1"/>
  <c r="AS106" i="1"/>
  <c r="AR116" i="1"/>
  <c r="AR73" i="1"/>
  <c r="AR113" i="1"/>
  <c r="AR70" i="1"/>
  <c r="AQ53" i="1"/>
  <c r="AQ96" i="1"/>
  <c r="AS80" i="1"/>
  <c r="AS123" i="1"/>
  <c r="AQ64" i="1"/>
  <c r="AQ107" i="1"/>
  <c r="AT75" i="1"/>
  <c r="AT118" i="1"/>
  <c r="AR69" i="1"/>
  <c r="AR112" i="1"/>
  <c r="AU115" i="1"/>
  <c r="AU72" i="1"/>
  <c r="AR101" i="1" l="1"/>
  <c r="AR58" i="1"/>
  <c r="AS127" i="1"/>
  <c r="AS84" i="1"/>
  <c r="AV82" i="1"/>
  <c r="AV125" i="1"/>
  <c r="AU54" i="1"/>
  <c r="AU97" i="1"/>
  <c r="CS110" i="1"/>
  <c r="CS67" i="1"/>
  <c r="CS121" i="1"/>
  <c r="CS78" i="1"/>
  <c r="AR76" i="1"/>
  <c r="AR119" i="1"/>
  <c r="CS127" i="1"/>
  <c r="CS84" i="1"/>
  <c r="AS49" i="1"/>
  <c r="AS92" i="1"/>
  <c r="AN118" i="7"/>
  <c r="AN75" i="7"/>
  <c r="AN59" i="7"/>
  <c r="AN102" i="7"/>
  <c r="AN78" i="7"/>
  <c r="AN121" i="7"/>
  <c r="AU117" i="1"/>
  <c r="AU74" i="1"/>
  <c r="AN119" i="7"/>
  <c r="AN76" i="7"/>
  <c r="CS126" i="1"/>
  <c r="CS83" i="1"/>
  <c r="AN67" i="7"/>
  <c r="AN110" i="7"/>
  <c r="CS93" i="1"/>
  <c r="CS50" i="1"/>
  <c r="AR62" i="1"/>
  <c r="AR105" i="1"/>
  <c r="CS103" i="1"/>
  <c r="CS60" i="1"/>
  <c r="CS116" i="1"/>
  <c r="CS73" i="1"/>
  <c r="CS71" i="1"/>
  <c r="CS114" i="1"/>
  <c r="CS118" i="1"/>
  <c r="CS75" i="1"/>
  <c r="AR109" i="1"/>
  <c r="AR66" i="1"/>
  <c r="AN50" i="7"/>
  <c r="AN93" i="7"/>
  <c r="AN106" i="7"/>
  <c r="AN63" i="7"/>
  <c r="AN74" i="7"/>
  <c r="AN117" i="7"/>
  <c r="AN105" i="7"/>
  <c r="AN62" i="7"/>
  <c r="AN112" i="7"/>
  <c r="AN69" i="7"/>
  <c r="AN64" i="7"/>
  <c r="AN107" i="7"/>
  <c r="CS106" i="1"/>
  <c r="CS63" i="1"/>
  <c r="AN54" i="7"/>
  <c r="AN97" i="7"/>
  <c r="CS119" i="1"/>
  <c r="CS76" i="1"/>
  <c r="CS99" i="1"/>
  <c r="CS56" i="1"/>
  <c r="CS92" i="1"/>
  <c r="CS49" i="1"/>
  <c r="AN99" i="7"/>
  <c r="AN56" i="7"/>
  <c r="AW130" i="1"/>
  <c r="AW87" i="1"/>
  <c r="AR110" i="1"/>
  <c r="AR67" i="1"/>
  <c r="CS105" i="1"/>
  <c r="CS62" i="1"/>
  <c r="AN70" i="7"/>
  <c r="AN113" i="7"/>
  <c r="AT121" i="1"/>
  <c r="AT78" i="1"/>
  <c r="CS100" i="1"/>
  <c r="CS57" i="1"/>
  <c r="CS79" i="1"/>
  <c r="CS122" i="1"/>
  <c r="CS109" i="1"/>
  <c r="CS66" i="1"/>
  <c r="AN92" i="7"/>
  <c r="AN49" i="7"/>
  <c r="CS98" i="1"/>
  <c r="CS55" i="1"/>
  <c r="CS115" i="1"/>
  <c r="CS72" i="1"/>
  <c r="CS53" i="1"/>
  <c r="CS96" i="1"/>
  <c r="CS52" i="1"/>
  <c r="CS95" i="1"/>
  <c r="CS123" i="1"/>
  <c r="CS80" i="1"/>
  <c r="CS125" i="1"/>
  <c r="CS82" i="1"/>
  <c r="CS117" i="1"/>
  <c r="CS74" i="1"/>
  <c r="AN77" i="7"/>
  <c r="AN120" i="7"/>
  <c r="CS102" i="1"/>
  <c r="CS59" i="1"/>
  <c r="AN61" i="7"/>
  <c r="AN104" i="7"/>
  <c r="AN125" i="7"/>
  <c r="AN82" i="7"/>
  <c r="AN114" i="7"/>
  <c r="AN71" i="7"/>
  <c r="AN98" i="7"/>
  <c r="AN55" i="7"/>
  <c r="CS120" i="1"/>
  <c r="CS77" i="1"/>
  <c r="CS128" i="1"/>
  <c r="CS85" i="1"/>
  <c r="CS130" i="1"/>
  <c r="CS87" i="1"/>
  <c r="CS58" i="1"/>
  <c r="CS101" i="1"/>
  <c r="CS64" i="1"/>
  <c r="CS107" i="1"/>
  <c r="CS94" i="1"/>
  <c r="CS51" i="1"/>
  <c r="AT108" i="1"/>
  <c r="AT65" i="1"/>
  <c r="AN109" i="7"/>
  <c r="AN66" i="7"/>
  <c r="CS131" i="1"/>
  <c r="CS88" i="1"/>
  <c r="AT59" i="1"/>
  <c r="AT102" i="1"/>
  <c r="CS104" i="1"/>
  <c r="CS61" i="1"/>
  <c r="AN103" i="7"/>
  <c r="AN60" i="7"/>
  <c r="AN68" i="7"/>
  <c r="AN111" i="7"/>
  <c r="AN57" i="7"/>
  <c r="AN100" i="7"/>
  <c r="CS91" i="1"/>
  <c r="CS48" i="1"/>
  <c r="CS113" i="1"/>
  <c r="CS70" i="1"/>
  <c r="AN73" i="7"/>
  <c r="AN116" i="7"/>
  <c r="CS129" i="1"/>
  <c r="CS86" i="1"/>
  <c r="CS111" i="1"/>
  <c r="CS68" i="1"/>
  <c r="CS97" i="1"/>
  <c r="CS54" i="1"/>
  <c r="CS112" i="1"/>
  <c r="CS69" i="1"/>
  <c r="CS124" i="1"/>
  <c r="CS81" i="1"/>
  <c r="CS65" i="1"/>
  <c r="CS108" i="1"/>
  <c r="AN52" i="7"/>
  <c r="AN95" i="7"/>
  <c r="AU85" i="1"/>
  <c r="AU128" i="1"/>
  <c r="AS55" i="1"/>
  <c r="AS98" i="1"/>
  <c r="AS129" i="1"/>
  <c r="AS86" i="1"/>
  <c r="AT100" i="1"/>
  <c r="AT57" i="1"/>
  <c r="AS113" i="1"/>
  <c r="AS70" i="1"/>
  <c r="AS77" i="1"/>
  <c r="AS120" i="1"/>
  <c r="AW93" i="1"/>
  <c r="AW50" i="1"/>
  <c r="AT60" i="1"/>
  <c r="AT103" i="1"/>
  <c r="AR107" i="1"/>
  <c r="AR64" i="1"/>
  <c r="AS112" i="1"/>
  <c r="AS69" i="1"/>
  <c r="AT123" i="1"/>
  <c r="AT80" i="1"/>
  <c r="AR53" i="1"/>
  <c r="AR96" i="1"/>
  <c r="AS116" i="1"/>
  <c r="AS73" i="1"/>
  <c r="AT106" i="1"/>
  <c r="AT63" i="1"/>
  <c r="AR104" i="1"/>
  <c r="AR61" i="1"/>
  <c r="AW81" i="1"/>
  <c r="AW124" i="1"/>
  <c r="AR99" i="1"/>
  <c r="AR56" i="1"/>
  <c r="AU48" i="1"/>
  <c r="AU91" i="1"/>
  <c r="AV72" i="1"/>
  <c r="AV115" i="1"/>
  <c r="AU118" i="1"/>
  <c r="AU75" i="1"/>
  <c r="AT88" i="1"/>
  <c r="AT131" i="1"/>
  <c r="AR126" i="1"/>
  <c r="AR83" i="1"/>
  <c r="AT79" i="1"/>
  <c r="AT122" i="1"/>
  <c r="AU111" i="1"/>
  <c r="AU68" i="1"/>
  <c r="AT95" i="1"/>
  <c r="AT52" i="1"/>
  <c r="AU94" i="1"/>
  <c r="AU51" i="1"/>
  <c r="AS114" i="1"/>
  <c r="AS71" i="1"/>
  <c r="AT84" i="1" l="1"/>
  <c r="AT127" i="1"/>
  <c r="AV54" i="1"/>
  <c r="AV97" i="1"/>
  <c r="AS101" i="1"/>
  <c r="AS58" i="1"/>
  <c r="AW125" i="1"/>
  <c r="AW82" i="1"/>
  <c r="CT112" i="1"/>
  <c r="CT69" i="1"/>
  <c r="CT111" i="1"/>
  <c r="CT68" i="1"/>
  <c r="CT91" i="1"/>
  <c r="CT48" i="1"/>
  <c r="CT104" i="1"/>
  <c r="CT61" i="1"/>
  <c r="CT88" i="1"/>
  <c r="CT131" i="1"/>
  <c r="AU108" i="1"/>
  <c r="AU65" i="1"/>
  <c r="CT130" i="1"/>
  <c r="CT87" i="1"/>
  <c r="CT77" i="1"/>
  <c r="CT120" i="1"/>
  <c r="AO77" i="7"/>
  <c r="AO120" i="7"/>
  <c r="CT95" i="1"/>
  <c r="CT52" i="1"/>
  <c r="CT79" i="1"/>
  <c r="CT122" i="1"/>
  <c r="CT63" i="1"/>
  <c r="CT106" i="1"/>
  <c r="AO69" i="7"/>
  <c r="AO112" i="7"/>
  <c r="CT118" i="1"/>
  <c r="CT75" i="1"/>
  <c r="CT116" i="1"/>
  <c r="CT73" i="1"/>
  <c r="AO76" i="7"/>
  <c r="AO119" i="7"/>
  <c r="AO118" i="7"/>
  <c r="AO75" i="7"/>
  <c r="CT127" i="1"/>
  <c r="CT84" i="1"/>
  <c r="CT121" i="1"/>
  <c r="CT78" i="1"/>
  <c r="CT108" i="1"/>
  <c r="CT65" i="1"/>
  <c r="AO73" i="7"/>
  <c r="AO116" i="7"/>
  <c r="AO111" i="7"/>
  <c r="AO68" i="7"/>
  <c r="CT107" i="1"/>
  <c r="CT64" i="1"/>
  <c r="AO114" i="7"/>
  <c r="AO71" i="7"/>
  <c r="CT59" i="1"/>
  <c r="CT102" i="1"/>
  <c r="CT117" i="1"/>
  <c r="CT74" i="1"/>
  <c r="CT123" i="1"/>
  <c r="CT80" i="1"/>
  <c r="CT98" i="1"/>
  <c r="CT55" i="1"/>
  <c r="CT66" i="1"/>
  <c r="CT109" i="1"/>
  <c r="CT100" i="1"/>
  <c r="CT57" i="1"/>
  <c r="AS110" i="1"/>
  <c r="AS67" i="1"/>
  <c r="AO56" i="7"/>
  <c r="AO99" i="7"/>
  <c r="CT99" i="1"/>
  <c r="CT56" i="1"/>
  <c r="AO74" i="7"/>
  <c r="AO117" i="7"/>
  <c r="AO93" i="7"/>
  <c r="AO50" i="7"/>
  <c r="AS62" i="1"/>
  <c r="AS105" i="1"/>
  <c r="AO110" i="7"/>
  <c r="AO67" i="7"/>
  <c r="AO121" i="7"/>
  <c r="AO78" i="7"/>
  <c r="CT124" i="1"/>
  <c r="CT81" i="1"/>
  <c r="CT97" i="1"/>
  <c r="CT54" i="1"/>
  <c r="CT129" i="1"/>
  <c r="CT86" i="1"/>
  <c r="CT113" i="1"/>
  <c r="CT70" i="1"/>
  <c r="AO60" i="7"/>
  <c r="AO103" i="7"/>
  <c r="AO66" i="7"/>
  <c r="AO109" i="7"/>
  <c r="CT51" i="1"/>
  <c r="CT94" i="1"/>
  <c r="CT128" i="1"/>
  <c r="CT85" i="1"/>
  <c r="AO55" i="7"/>
  <c r="AO98" i="7"/>
  <c r="AO104" i="7"/>
  <c r="AO61" i="7"/>
  <c r="CT96" i="1"/>
  <c r="CT53" i="1"/>
  <c r="AO70" i="7"/>
  <c r="AO113" i="7"/>
  <c r="AO97" i="7"/>
  <c r="AO54" i="7"/>
  <c r="AO62" i="7"/>
  <c r="AO105" i="7"/>
  <c r="AO63" i="7"/>
  <c r="AO106" i="7"/>
  <c r="AS109" i="1"/>
  <c r="AS66" i="1"/>
  <c r="CT103" i="1"/>
  <c r="CT60" i="1"/>
  <c r="CT50" i="1"/>
  <c r="CT93" i="1"/>
  <c r="CT83" i="1"/>
  <c r="CT126" i="1"/>
  <c r="AV74" i="1"/>
  <c r="AV117" i="1"/>
  <c r="CT110" i="1"/>
  <c r="CT67" i="1"/>
  <c r="AO95" i="7"/>
  <c r="AO52" i="7"/>
  <c r="AO57" i="7"/>
  <c r="AO100" i="7"/>
  <c r="AU59" i="1"/>
  <c r="AU102" i="1"/>
  <c r="CT58" i="1"/>
  <c r="CT101" i="1"/>
  <c r="AO82" i="7"/>
  <c r="AO125" i="7"/>
  <c r="CT125" i="1"/>
  <c r="CT82" i="1"/>
  <c r="CT72" i="1"/>
  <c r="CT115" i="1"/>
  <c r="AO92" i="7"/>
  <c r="AO49" i="7"/>
  <c r="AU78" i="1"/>
  <c r="AU121" i="1"/>
  <c r="CT105" i="1"/>
  <c r="CT62" i="1"/>
  <c r="AX130" i="1"/>
  <c r="AX87" i="1"/>
  <c r="CT92" i="1"/>
  <c r="CT49" i="1"/>
  <c r="CT76" i="1"/>
  <c r="CT119" i="1"/>
  <c r="AO64" i="7"/>
  <c r="AO107" i="7"/>
  <c r="CT114" i="1"/>
  <c r="CT71" i="1"/>
  <c r="AO102" i="7"/>
  <c r="AO59" i="7"/>
  <c r="AT92" i="1"/>
  <c r="AT49" i="1"/>
  <c r="AS119" i="1"/>
  <c r="AS76" i="1"/>
  <c r="AT71" i="1"/>
  <c r="AT114" i="1"/>
  <c r="AU95" i="1"/>
  <c r="AU52" i="1"/>
  <c r="AS126" i="1"/>
  <c r="AS83" i="1"/>
  <c r="AW72" i="1"/>
  <c r="AW115" i="1"/>
  <c r="AU106" i="1"/>
  <c r="AU63" i="1"/>
  <c r="AT116" i="1"/>
  <c r="AT73" i="1"/>
  <c r="AX93" i="1"/>
  <c r="AX50" i="1"/>
  <c r="AT86" i="1"/>
  <c r="AT129" i="1"/>
  <c r="AV94" i="1"/>
  <c r="AV51" i="1"/>
  <c r="AU122" i="1"/>
  <c r="AU79" i="1"/>
  <c r="AS61" i="1"/>
  <c r="AS104" i="1"/>
  <c r="AS53" i="1"/>
  <c r="AS96" i="1"/>
  <c r="AT69" i="1"/>
  <c r="AT112" i="1"/>
  <c r="AT120" i="1"/>
  <c r="AT77" i="1"/>
  <c r="AT55" i="1"/>
  <c r="AT98" i="1"/>
  <c r="AV85" i="1"/>
  <c r="AV128" i="1"/>
  <c r="AV68" i="1"/>
  <c r="AV111" i="1"/>
  <c r="AS99" i="1"/>
  <c r="AS56" i="1"/>
  <c r="AX124" i="1"/>
  <c r="AX81" i="1"/>
  <c r="AU123" i="1"/>
  <c r="AU80" i="1"/>
  <c r="AT70" i="1"/>
  <c r="AT113" i="1"/>
  <c r="AU131" i="1"/>
  <c r="AU88" i="1"/>
  <c r="AV118" i="1"/>
  <c r="AV75" i="1"/>
  <c r="AV91" i="1"/>
  <c r="AV48" i="1"/>
  <c r="AS107" i="1"/>
  <c r="AS64" i="1"/>
  <c r="AU60" i="1"/>
  <c r="AU103" i="1"/>
  <c r="AU57" i="1"/>
  <c r="AU100" i="1"/>
  <c r="AX125" i="1" l="1"/>
  <c r="AX82" i="1"/>
  <c r="AW54" i="1"/>
  <c r="AW97" i="1"/>
  <c r="AT101" i="1"/>
  <c r="AT58" i="1"/>
  <c r="AU127" i="1"/>
  <c r="AU84" i="1"/>
  <c r="AU92" i="1"/>
  <c r="AU49" i="1"/>
  <c r="CU71" i="1"/>
  <c r="CU114" i="1"/>
  <c r="AY130" i="1"/>
  <c r="AY87" i="1"/>
  <c r="AP95" i="7"/>
  <c r="AP52" i="7"/>
  <c r="AT109" i="1"/>
  <c r="AT66" i="1"/>
  <c r="AP104" i="7"/>
  <c r="AP61" i="7"/>
  <c r="CU128" i="1"/>
  <c r="CU85" i="1"/>
  <c r="CU113" i="1"/>
  <c r="CU70" i="1"/>
  <c r="CU97" i="1"/>
  <c r="CU54" i="1"/>
  <c r="CU109" i="1"/>
  <c r="CU66" i="1"/>
  <c r="CU102" i="1"/>
  <c r="CU59" i="1"/>
  <c r="AP116" i="7"/>
  <c r="AP73" i="7"/>
  <c r="CU73" i="1"/>
  <c r="CU116" i="1"/>
  <c r="AV65" i="1"/>
  <c r="AV108" i="1"/>
  <c r="CU61" i="1"/>
  <c r="CU104" i="1"/>
  <c r="CU111" i="1"/>
  <c r="CU68" i="1"/>
  <c r="CU76" i="1"/>
  <c r="CU119" i="1"/>
  <c r="AV78" i="1"/>
  <c r="AV121" i="1"/>
  <c r="CU115" i="1"/>
  <c r="CU72" i="1"/>
  <c r="AP125" i="7"/>
  <c r="AP82" i="7"/>
  <c r="AV102" i="1"/>
  <c r="AV59" i="1"/>
  <c r="AW117" i="1"/>
  <c r="AW74" i="1"/>
  <c r="CU93" i="1"/>
  <c r="CU50" i="1"/>
  <c r="AP62" i="7"/>
  <c r="AP105" i="7"/>
  <c r="AP70" i="7"/>
  <c r="AP113" i="7"/>
  <c r="AP66" i="7"/>
  <c r="AP109" i="7"/>
  <c r="AP78" i="7"/>
  <c r="AP121" i="7"/>
  <c r="CU100" i="1"/>
  <c r="CU57" i="1"/>
  <c r="CU55" i="1"/>
  <c r="CU98" i="1"/>
  <c r="CU74" i="1"/>
  <c r="CU117" i="1"/>
  <c r="AP114" i="7"/>
  <c r="AP71" i="7"/>
  <c r="AP68" i="7"/>
  <c r="AP111" i="7"/>
  <c r="CU108" i="1"/>
  <c r="CU65" i="1"/>
  <c r="CU127" i="1"/>
  <c r="CU84" i="1"/>
  <c r="AP112" i="7"/>
  <c r="AP69" i="7"/>
  <c r="CU122" i="1"/>
  <c r="CU79" i="1"/>
  <c r="AP120" i="7"/>
  <c r="AP77" i="7"/>
  <c r="CU120" i="1"/>
  <c r="CU77" i="1"/>
  <c r="AT76" i="1"/>
  <c r="AT119" i="1"/>
  <c r="AP102" i="7"/>
  <c r="AP59" i="7"/>
  <c r="CU49" i="1"/>
  <c r="CU92" i="1"/>
  <c r="CU62" i="1"/>
  <c r="CU105" i="1"/>
  <c r="AP92" i="7"/>
  <c r="AP49" i="7"/>
  <c r="CU82" i="1"/>
  <c r="CU125" i="1"/>
  <c r="CU67" i="1"/>
  <c r="CU110" i="1"/>
  <c r="CU60" i="1"/>
  <c r="CU103" i="1"/>
  <c r="AP54" i="7"/>
  <c r="AP97" i="7"/>
  <c r="CU96" i="1"/>
  <c r="CU53" i="1"/>
  <c r="CU86" i="1"/>
  <c r="CU129" i="1"/>
  <c r="CU124" i="1"/>
  <c r="CU81" i="1"/>
  <c r="AT105" i="1"/>
  <c r="AT62" i="1"/>
  <c r="AP74" i="7"/>
  <c r="AP117" i="7"/>
  <c r="AP56" i="7"/>
  <c r="AP99" i="7"/>
  <c r="AP76" i="7"/>
  <c r="AP119" i="7"/>
  <c r="CU75" i="1"/>
  <c r="CU118" i="1"/>
  <c r="CU52" i="1"/>
  <c r="CU95" i="1"/>
  <c r="CU87" i="1"/>
  <c r="CU130" i="1"/>
  <c r="CU91" i="1"/>
  <c r="CU48" i="1"/>
  <c r="CU112" i="1"/>
  <c r="CU69" i="1"/>
  <c r="AP64" i="7"/>
  <c r="AP107" i="7"/>
  <c r="CU58" i="1"/>
  <c r="CU101" i="1"/>
  <c r="AP57" i="7"/>
  <c r="AP100" i="7"/>
  <c r="CU126" i="1"/>
  <c r="CU83" i="1"/>
  <c r="AP106" i="7"/>
  <c r="AP63" i="7"/>
  <c r="AP98" i="7"/>
  <c r="AP55" i="7"/>
  <c r="CU94" i="1"/>
  <c r="CU51" i="1"/>
  <c r="AP60" i="7"/>
  <c r="AP103" i="7"/>
  <c r="AP110" i="7"/>
  <c r="AP67" i="7"/>
  <c r="AP50" i="7"/>
  <c r="AP93" i="7"/>
  <c r="CU56" i="1"/>
  <c r="CU99" i="1"/>
  <c r="AT110" i="1"/>
  <c r="AT67" i="1"/>
  <c r="CU80" i="1"/>
  <c r="CU123" i="1"/>
  <c r="CU64" i="1"/>
  <c r="CU107" i="1"/>
  <c r="CU121" i="1"/>
  <c r="CU78" i="1"/>
  <c r="AP118" i="7"/>
  <c r="AP75" i="7"/>
  <c r="CU63" i="1"/>
  <c r="CU106" i="1"/>
  <c r="CU88" i="1"/>
  <c r="CU131" i="1"/>
  <c r="AT107" i="1"/>
  <c r="AT64" i="1"/>
  <c r="AV57" i="1"/>
  <c r="AV100" i="1"/>
  <c r="AV88" i="1"/>
  <c r="AV131" i="1"/>
  <c r="AU70" i="1"/>
  <c r="AU113" i="1"/>
  <c r="AU77" i="1"/>
  <c r="AU120" i="1"/>
  <c r="AV122" i="1"/>
  <c r="AV79" i="1"/>
  <c r="AV95" i="1"/>
  <c r="AV52" i="1"/>
  <c r="AW118" i="1"/>
  <c r="AW75" i="1"/>
  <c r="AW128" i="1"/>
  <c r="AW85" i="1"/>
  <c r="AT96" i="1"/>
  <c r="AT53" i="1"/>
  <c r="AU73" i="1"/>
  <c r="AU116" i="1"/>
  <c r="AU71" i="1"/>
  <c r="AU114" i="1"/>
  <c r="AV103" i="1"/>
  <c r="AV60" i="1"/>
  <c r="AW48" i="1"/>
  <c r="AW91" i="1"/>
  <c r="AV80" i="1"/>
  <c r="AV123" i="1"/>
  <c r="AY124" i="1"/>
  <c r="AY81" i="1"/>
  <c r="AU69" i="1"/>
  <c r="AU112" i="1"/>
  <c r="AX115" i="1"/>
  <c r="AX72" i="1"/>
  <c r="AT56" i="1"/>
  <c r="AT99" i="1"/>
  <c r="AW68" i="1"/>
  <c r="AW111" i="1"/>
  <c r="AU55" i="1"/>
  <c r="AU98" i="1"/>
  <c r="AT104" i="1"/>
  <c r="AT61" i="1"/>
  <c r="AW51" i="1"/>
  <c r="AW94" i="1"/>
  <c r="AU129" i="1"/>
  <c r="AU86" i="1"/>
  <c r="AY93" i="1"/>
  <c r="AY50" i="1"/>
  <c r="AV63" i="1"/>
  <c r="AV106" i="1"/>
  <c r="AT83" i="1"/>
  <c r="AT126" i="1"/>
  <c r="AV84" i="1" l="1"/>
  <c r="AV127" i="1"/>
  <c r="AX97" i="1"/>
  <c r="AX54" i="1"/>
  <c r="AU58" i="1"/>
  <c r="AU101" i="1"/>
  <c r="AY82" i="1"/>
  <c r="AY125" i="1"/>
  <c r="AQ75" i="7"/>
  <c r="AQ118" i="7"/>
  <c r="AU67" i="1"/>
  <c r="AU110" i="1"/>
  <c r="AQ55" i="7"/>
  <c r="AQ98" i="7"/>
  <c r="CV126" i="1"/>
  <c r="CV83" i="1"/>
  <c r="CV69" i="1"/>
  <c r="CV112" i="1"/>
  <c r="AU105" i="1"/>
  <c r="AU62" i="1"/>
  <c r="AQ49" i="7"/>
  <c r="AQ92" i="7"/>
  <c r="AQ120" i="7"/>
  <c r="AQ77" i="7"/>
  <c r="AQ69" i="7"/>
  <c r="AQ112" i="7"/>
  <c r="CV65" i="1"/>
  <c r="CV108" i="1"/>
  <c r="AQ71" i="7"/>
  <c r="AQ114" i="7"/>
  <c r="CV50" i="1"/>
  <c r="CV93" i="1"/>
  <c r="AW78" i="1"/>
  <c r="AW121" i="1"/>
  <c r="AW108" i="1"/>
  <c r="AW65" i="1"/>
  <c r="CV113" i="1"/>
  <c r="CV70" i="1"/>
  <c r="AQ104" i="7"/>
  <c r="AQ61" i="7"/>
  <c r="AQ95" i="7"/>
  <c r="AQ52" i="7"/>
  <c r="CV107" i="1"/>
  <c r="CV64" i="1"/>
  <c r="AQ50" i="7"/>
  <c r="AQ93" i="7"/>
  <c r="AQ60" i="7"/>
  <c r="AQ103" i="7"/>
  <c r="CV101" i="1"/>
  <c r="CV58" i="1"/>
  <c r="CV87" i="1"/>
  <c r="CV130" i="1"/>
  <c r="CV118" i="1"/>
  <c r="CV75" i="1"/>
  <c r="AQ99" i="7"/>
  <c r="AQ56" i="7"/>
  <c r="CV86" i="1"/>
  <c r="CV129" i="1"/>
  <c r="AQ97" i="7"/>
  <c r="AQ54" i="7"/>
  <c r="CV110" i="1"/>
  <c r="CV67" i="1"/>
  <c r="CV49" i="1"/>
  <c r="CV92" i="1"/>
  <c r="AU76" i="1"/>
  <c r="AU119" i="1"/>
  <c r="CV98" i="1"/>
  <c r="CV55" i="1"/>
  <c r="AQ78" i="7"/>
  <c r="AQ121" i="7"/>
  <c r="AQ113" i="7"/>
  <c r="AQ70" i="7"/>
  <c r="AW102" i="1"/>
  <c r="AW59" i="1"/>
  <c r="CV115" i="1"/>
  <c r="CV72" i="1"/>
  <c r="CV59" i="1"/>
  <c r="CV102" i="1"/>
  <c r="CV71" i="1"/>
  <c r="CV114" i="1"/>
  <c r="CV78" i="1"/>
  <c r="CV121" i="1"/>
  <c r="AQ110" i="7"/>
  <c r="AQ67" i="7"/>
  <c r="CV51" i="1"/>
  <c r="CV94" i="1"/>
  <c r="AQ106" i="7"/>
  <c r="AQ63" i="7"/>
  <c r="CV91" i="1"/>
  <c r="CV48" i="1"/>
  <c r="CV124" i="1"/>
  <c r="CV81" i="1"/>
  <c r="CV96" i="1"/>
  <c r="CV53" i="1"/>
  <c r="AQ102" i="7"/>
  <c r="AQ59" i="7"/>
  <c r="CV120" i="1"/>
  <c r="CV77" i="1"/>
  <c r="CV122" i="1"/>
  <c r="CV79" i="1"/>
  <c r="CV127" i="1"/>
  <c r="CV84" i="1"/>
  <c r="CV57" i="1"/>
  <c r="CV100" i="1"/>
  <c r="AX74" i="1"/>
  <c r="AX117" i="1"/>
  <c r="CV119" i="1"/>
  <c r="CV76" i="1"/>
  <c r="CV104" i="1"/>
  <c r="CV61" i="1"/>
  <c r="CV73" i="1"/>
  <c r="CV116" i="1"/>
  <c r="CV54" i="1"/>
  <c r="CV97" i="1"/>
  <c r="CV85" i="1"/>
  <c r="CV128" i="1"/>
  <c r="AU66" i="1"/>
  <c r="AU109" i="1"/>
  <c r="AZ87" i="1"/>
  <c r="AZ130" i="1"/>
  <c r="AV92" i="1"/>
  <c r="AV49" i="1"/>
  <c r="CV88" i="1"/>
  <c r="CV131" i="1"/>
  <c r="CV63" i="1"/>
  <c r="CV106" i="1"/>
  <c r="CV80" i="1"/>
  <c r="CV123" i="1"/>
  <c r="CV56" i="1"/>
  <c r="CV99" i="1"/>
  <c r="AQ100" i="7"/>
  <c r="AQ57" i="7"/>
  <c r="AQ64" i="7"/>
  <c r="AQ107" i="7"/>
  <c r="CV95" i="1"/>
  <c r="CV52" i="1"/>
  <c r="AQ119" i="7"/>
  <c r="AQ76" i="7"/>
  <c r="AQ117" i="7"/>
  <c r="AQ74" i="7"/>
  <c r="CV60" i="1"/>
  <c r="CV103" i="1"/>
  <c r="CV82" i="1"/>
  <c r="CV125" i="1"/>
  <c r="CV62" i="1"/>
  <c r="CV105" i="1"/>
  <c r="AQ111" i="7"/>
  <c r="AQ68" i="7"/>
  <c r="CV117" i="1"/>
  <c r="CV74" i="1"/>
  <c r="AQ109" i="7"/>
  <c r="AQ66" i="7"/>
  <c r="AQ62" i="7"/>
  <c r="AQ105" i="7"/>
  <c r="AQ82" i="7"/>
  <c r="AQ125" i="7"/>
  <c r="CV68" i="1"/>
  <c r="CV111" i="1"/>
  <c r="AQ73" i="7"/>
  <c r="AQ116" i="7"/>
  <c r="CV66" i="1"/>
  <c r="CV109" i="1"/>
  <c r="AV112" i="1"/>
  <c r="AV69" i="1"/>
  <c r="AW80" i="1"/>
  <c r="AW123" i="1"/>
  <c r="AU126" i="1"/>
  <c r="AU83" i="1"/>
  <c r="AZ124" i="1"/>
  <c r="AZ81" i="1"/>
  <c r="AV113" i="1"/>
  <c r="AV70" i="1"/>
  <c r="AW131" i="1"/>
  <c r="AW88" i="1"/>
  <c r="AX111" i="1"/>
  <c r="AX68" i="1"/>
  <c r="AV71" i="1"/>
  <c r="AV114" i="1"/>
  <c r="AW57" i="1"/>
  <c r="AW100" i="1"/>
  <c r="AW106" i="1"/>
  <c r="AW63" i="1"/>
  <c r="AU104" i="1"/>
  <c r="AU61" i="1"/>
  <c r="AV55" i="1"/>
  <c r="AV98" i="1"/>
  <c r="AU99" i="1"/>
  <c r="AU56" i="1"/>
  <c r="AV73" i="1"/>
  <c r="AV116" i="1"/>
  <c r="AU53" i="1"/>
  <c r="AU96" i="1"/>
  <c r="AX128" i="1"/>
  <c r="AX85" i="1"/>
  <c r="AU107" i="1"/>
  <c r="AU64" i="1"/>
  <c r="AX94" i="1"/>
  <c r="AX51" i="1"/>
  <c r="AW60" i="1"/>
  <c r="AW103" i="1"/>
  <c r="AZ50" i="1"/>
  <c r="AZ93" i="1"/>
  <c r="AV86" i="1"/>
  <c r="AV129" i="1"/>
  <c r="AY72" i="1"/>
  <c r="AY115" i="1"/>
  <c r="AX48" i="1"/>
  <c r="AX91" i="1"/>
  <c r="AX75" i="1"/>
  <c r="AX118" i="1"/>
  <c r="AW95" i="1"/>
  <c r="AW52" i="1"/>
  <c r="AW122" i="1"/>
  <c r="AW79" i="1"/>
  <c r="AV77" i="1"/>
  <c r="AV120" i="1"/>
  <c r="AY97" i="1" l="1"/>
  <c r="AY54" i="1"/>
  <c r="AZ82" i="1"/>
  <c r="AZ125" i="1"/>
  <c r="AV101" i="1"/>
  <c r="AV58" i="1"/>
  <c r="AW84" i="1"/>
  <c r="AW127" i="1"/>
  <c r="AR66" i="7"/>
  <c r="AR109" i="7"/>
  <c r="AR111" i="7"/>
  <c r="AR68" i="7"/>
  <c r="AR117" i="7"/>
  <c r="AR74" i="7"/>
  <c r="CW95" i="1"/>
  <c r="CW52" i="1"/>
  <c r="AR100" i="7"/>
  <c r="AR57" i="7"/>
  <c r="CW99" i="1"/>
  <c r="CW56" i="1"/>
  <c r="CW106" i="1"/>
  <c r="CW63" i="1"/>
  <c r="AV109" i="1"/>
  <c r="AV66" i="1"/>
  <c r="CW97" i="1"/>
  <c r="CW54" i="1"/>
  <c r="AY74" i="1"/>
  <c r="AY117" i="1"/>
  <c r="CW94" i="1"/>
  <c r="CW51" i="1"/>
  <c r="CW78" i="1"/>
  <c r="CW121" i="1"/>
  <c r="AX59" i="1"/>
  <c r="AX102" i="1"/>
  <c r="CW110" i="1"/>
  <c r="CW67" i="1"/>
  <c r="CW75" i="1"/>
  <c r="CW118" i="1"/>
  <c r="CW58" i="1"/>
  <c r="CW101" i="1"/>
  <c r="AR95" i="7"/>
  <c r="AR52" i="7"/>
  <c r="CW113" i="1"/>
  <c r="CW70" i="1"/>
  <c r="AR116" i="7"/>
  <c r="AR73" i="7"/>
  <c r="AR82" i="7"/>
  <c r="AR125" i="7"/>
  <c r="CW82" i="1"/>
  <c r="CW125" i="1"/>
  <c r="CW119" i="1"/>
  <c r="CW76" i="1"/>
  <c r="CW79" i="1"/>
  <c r="CW122" i="1"/>
  <c r="AR102" i="7"/>
  <c r="AR59" i="7"/>
  <c r="CW81" i="1"/>
  <c r="CW124" i="1"/>
  <c r="AR63" i="7"/>
  <c r="AR106" i="7"/>
  <c r="AR110" i="7"/>
  <c r="AR67" i="7"/>
  <c r="CW102" i="1"/>
  <c r="CW59" i="1"/>
  <c r="AR78" i="7"/>
  <c r="AR121" i="7"/>
  <c r="AV76" i="1"/>
  <c r="AV119" i="1"/>
  <c r="CW129" i="1"/>
  <c r="CW86" i="1"/>
  <c r="AR50" i="7"/>
  <c r="AR93" i="7"/>
  <c r="AX121" i="1"/>
  <c r="AX78" i="1"/>
  <c r="AR114" i="7"/>
  <c r="AR71" i="7"/>
  <c r="AR69" i="7"/>
  <c r="AR112" i="7"/>
  <c r="AR49" i="7"/>
  <c r="AR92" i="7"/>
  <c r="CW112" i="1"/>
  <c r="CW69" i="1"/>
  <c r="AR98" i="7"/>
  <c r="AR55" i="7"/>
  <c r="AR75" i="7"/>
  <c r="AR118" i="7"/>
  <c r="CW74" i="1"/>
  <c r="CW117" i="1"/>
  <c r="AR119" i="7"/>
  <c r="AR76" i="7"/>
  <c r="CW123" i="1"/>
  <c r="CW80" i="1"/>
  <c r="CW131" i="1"/>
  <c r="CW88" i="1"/>
  <c r="BA87" i="1"/>
  <c r="BA130" i="1"/>
  <c r="CW128" i="1"/>
  <c r="CW85" i="1"/>
  <c r="CW116" i="1"/>
  <c r="CW73" i="1"/>
  <c r="CW100" i="1"/>
  <c r="CW57" i="1"/>
  <c r="CW114" i="1"/>
  <c r="CW71" i="1"/>
  <c r="CW115" i="1"/>
  <c r="CW72" i="1"/>
  <c r="AR113" i="7"/>
  <c r="AR70" i="7"/>
  <c r="CW98" i="1"/>
  <c r="CW55" i="1"/>
  <c r="AR97" i="7"/>
  <c r="AR54" i="7"/>
  <c r="AR56" i="7"/>
  <c r="AR99" i="7"/>
  <c r="CW64" i="1"/>
  <c r="CW107" i="1"/>
  <c r="AR61" i="7"/>
  <c r="AR104" i="7"/>
  <c r="AX65" i="1"/>
  <c r="AX108" i="1"/>
  <c r="AR77" i="7"/>
  <c r="AR120" i="7"/>
  <c r="AV105" i="1"/>
  <c r="AV62" i="1"/>
  <c r="CW126" i="1"/>
  <c r="CW83" i="1"/>
  <c r="CW66" i="1"/>
  <c r="CW109" i="1"/>
  <c r="CW111" i="1"/>
  <c r="CW68" i="1"/>
  <c r="AR62" i="7"/>
  <c r="AR105" i="7"/>
  <c r="CW105" i="1"/>
  <c r="CW62" i="1"/>
  <c r="CW103" i="1"/>
  <c r="CW60" i="1"/>
  <c r="AR64" i="7"/>
  <c r="AR107" i="7"/>
  <c r="AW49" i="1"/>
  <c r="AW92" i="1"/>
  <c r="CW61" i="1"/>
  <c r="CW104" i="1"/>
  <c r="CW84" i="1"/>
  <c r="CW127" i="1"/>
  <c r="CW77" i="1"/>
  <c r="CW120" i="1"/>
  <c r="CW53" i="1"/>
  <c r="CW96" i="1"/>
  <c r="CW91" i="1"/>
  <c r="CW48" i="1"/>
  <c r="CW49" i="1"/>
  <c r="CW92" i="1"/>
  <c r="CW130" i="1"/>
  <c r="CW87" i="1"/>
  <c r="AR103" i="7"/>
  <c r="AR60" i="7"/>
  <c r="CW93" i="1"/>
  <c r="CW50" i="1"/>
  <c r="CW108" i="1"/>
  <c r="CW65" i="1"/>
  <c r="AV67" i="1"/>
  <c r="AV110" i="1"/>
  <c r="AV96" i="1"/>
  <c r="AV53" i="1"/>
  <c r="AX80" i="1"/>
  <c r="AX123" i="1"/>
  <c r="AX79" i="1"/>
  <c r="AX122" i="1"/>
  <c r="AV99" i="1"/>
  <c r="AV56" i="1"/>
  <c r="AV61" i="1"/>
  <c r="AV104" i="1"/>
  <c r="AX63" i="1"/>
  <c r="AX106" i="1"/>
  <c r="AX131" i="1"/>
  <c r="AX88" i="1"/>
  <c r="BA81" i="1"/>
  <c r="BA124" i="1"/>
  <c r="AW69" i="1"/>
  <c r="AW112" i="1"/>
  <c r="AW77" i="1"/>
  <c r="AW120" i="1"/>
  <c r="AY91" i="1"/>
  <c r="AY48" i="1"/>
  <c r="AW129" i="1"/>
  <c r="AW86" i="1"/>
  <c r="AY51" i="1"/>
  <c r="AY94" i="1"/>
  <c r="AW116" i="1"/>
  <c r="AW73" i="1"/>
  <c r="AV126" i="1"/>
  <c r="AV83" i="1"/>
  <c r="BA50" i="1"/>
  <c r="BA93" i="1"/>
  <c r="AV107" i="1"/>
  <c r="AV64" i="1"/>
  <c r="AW55" i="1"/>
  <c r="AW98" i="1"/>
  <c r="AX100" i="1"/>
  <c r="AX57" i="1"/>
  <c r="AY111" i="1"/>
  <c r="AY68" i="1"/>
  <c r="AX95" i="1"/>
  <c r="AX52" i="1"/>
  <c r="AY118" i="1"/>
  <c r="AY75" i="1"/>
  <c r="AZ72" i="1"/>
  <c r="AZ115" i="1"/>
  <c r="AX103" i="1"/>
  <c r="AX60" i="1"/>
  <c r="AY128" i="1"/>
  <c r="AY85" i="1"/>
  <c r="AW71" i="1"/>
  <c r="AW114" i="1"/>
  <c r="AW70" i="1"/>
  <c r="AW113" i="1"/>
  <c r="AX84" i="1" l="1"/>
  <c r="AX127" i="1"/>
  <c r="BA82" i="1"/>
  <c r="BA125" i="1"/>
  <c r="AW58" i="1"/>
  <c r="AW101" i="1"/>
  <c r="AZ54" i="1"/>
  <c r="AZ97" i="1"/>
  <c r="CX108" i="1"/>
  <c r="CX65" i="1"/>
  <c r="AS103" i="7"/>
  <c r="AS60" i="7"/>
  <c r="CX103" i="1"/>
  <c r="CX60" i="1"/>
  <c r="CX83" i="1"/>
  <c r="CX126" i="1"/>
  <c r="CX98" i="1"/>
  <c r="CX55" i="1"/>
  <c r="CX72" i="1"/>
  <c r="CX115" i="1"/>
  <c r="BB87" i="1"/>
  <c r="BB130" i="1"/>
  <c r="CX74" i="1"/>
  <c r="CX117" i="1"/>
  <c r="AS49" i="7"/>
  <c r="AS92" i="7"/>
  <c r="CX59" i="1"/>
  <c r="CX102" i="1"/>
  <c r="AS102" i="7"/>
  <c r="AS59" i="7"/>
  <c r="CX119" i="1"/>
  <c r="CX76" i="1"/>
  <c r="CX113" i="1"/>
  <c r="CX70" i="1"/>
  <c r="CX67" i="1"/>
  <c r="CX110" i="1"/>
  <c r="AW66" i="1"/>
  <c r="AW109" i="1"/>
  <c r="CX99" i="1"/>
  <c r="CX56" i="1"/>
  <c r="CX95" i="1"/>
  <c r="CX52" i="1"/>
  <c r="AS111" i="7"/>
  <c r="AS68" i="7"/>
  <c r="CX92" i="1"/>
  <c r="CX49" i="1"/>
  <c r="CX53" i="1"/>
  <c r="CX96" i="1"/>
  <c r="CX127" i="1"/>
  <c r="CX84" i="1"/>
  <c r="AX49" i="1"/>
  <c r="AX92" i="1"/>
  <c r="AS105" i="7"/>
  <c r="AS62" i="7"/>
  <c r="CX109" i="1"/>
  <c r="CX66" i="1"/>
  <c r="AS77" i="7"/>
  <c r="AS120" i="7"/>
  <c r="AS61" i="7"/>
  <c r="AS104" i="7"/>
  <c r="AS99" i="7"/>
  <c r="AS56" i="7"/>
  <c r="CX57" i="1"/>
  <c r="CX100" i="1"/>
  <c r="CX128" i="1"/>
  <c r="CX85" i="1"/>
  <c r="CX88" i="1"/>
  <c r="CX131" i="1"/>
  <c r="AS119" i="7"/>
  <c r="AS76" i="7"/>
  <c r="CX69" i="1"/>
  <c r="CX112" i="1"/>
  <c r="AY121" i="1"/>
  <c r="AY78" i="1"/>
  <c r="AS50" i="7"/>
  <c r="AS93" i="7"/>
  <c r="AW119" i="1"/>
  <c r="AW76" i="1"/>
  <c r="AS106" i="7"/>
  <c r="AS63" i="7"/>
  <c r="AS82" i="7"/>
  <c r="AS125" i="7"/>
  <c r="CX101" i="1"/>
  <c r="CX58" i="1"/>
  <c r="CX78" i="1"/>
  <c r="CX121" i="1"/>
  <c r="AZ74" i="1"/>
  <c r="AZ117" i="1"/>
  <c r="CX50" i="1"/>
  <c r="CX93" i="1"/>
  <c r="CX87" i="1"/>
  <c r="CX130" i="1"/>
  <c r="CX48" i="1"/>
  <c r="CX91" i="1"/>
  <c r="CX105" i="1"/>
  <c r="CX62" i="1"/>
  <c r="CX68" i="1"/>
  <c r="CX111" i="1"/>
  <c r="AW62" i="1"/>
  <c r="AW105" i="1"/>
  <c r="AS54" i="7"/>
  <c r="AS97" i="7"/>
  <c r="AS70" i="7"/>
  <c r="AS113" i="7"/>
  <c r="CX71" i="1"/>
  <c r="CX114" i="1"/>
  <c r="AS75" i="7"/>
  <c r="AS118" i="7"/>
  <c r="AS69" i="7"/>
  <c r="AS112" i="7"/>
  <c r="CX129" i="1"/>
  <c r="CX86" i="1"/>
  <c r="AS110" i="7"/>
  <c r="AS67" i="7"/>
  <c r="AS116" i="7"/>
  <c r="AS73" i="7"/>
  <c r="AS52" i="7"/>
  <c r="AS95" i="7"/>
  <c r="CX94" i="1"/>
  <c r="CX51" i="1"/>
  <c r="CX97" i="1"/>
  <c r="CX54" i="1"/>
  <c r="CX106" i="1"/>
  <c r="CX63" i="1"/>
  <c r="AS57" i="7"/>
  <c r="AS100" i="7"/>
  <c r="AS117" i="7"/>
  <c r="AS74" i="7"/>
  <c r="AW67" i="1"/>
  <c r="AW110" i="1"/>
  <c r="CX120" i="1"/>
  <c r="CX77" i="1"/>
  <c r="CX104" i="1"/>
  <c r="CX61" i="1"/>
  <c r="AS64" i="7"/>
  <c r="AS107" i="7"/>
  <c r="AY108" i="1"/>
  <c r="AY65" i="1"/>
  <c r="CX107" i="1"/>
  <c r="CX64" i="1"/>
  <c r="CX116" i="1"/>
  <c r="CX73" i="1"/>
  <c r="CX123" i="1"/>
  <c r="CX80" i="1"/>
  <c r="AS55" i="7"/>
  <c r="AS98" i="7"/>
  <c r="AS71" i="7"/>
  <c r="AS114" i="7"/>
  <c r="AS78" i="7"/>
  <c r="AS121" i="7"/>
  <c r="CX81" i="1"/>
  <c r="CX124" i="1"/>
  <c r="CX79" i="1"/>
  <c r="CX122" i="1"/>
  <c r="CX125" i="1"/>
  <c r="CX82" i="1"/>
  <c r="CX118" i="1"/>
  <c r="CX75" i="1"/>
  <c r="AY102" i="1"/>
  <c r="AY59" i="1"/>
  <c r="AS109" i="7"/>
  <c r="AS66" i="7"/>
  <c r="AZ85" i="1"/>
  <c r="AZ128" i="1"/>
  <c r="BA115" i="1"/>
  <c r="BA72" i="1"/>
  <c r="AZ48" i="1"/>
  <c r="AZ91" i="1"/>
  <c r="AX116" i="1"/>
  <c r="AX73" i="1"/>
  <c r="AY52" i="1"/>
  <c r="AY95" i="1"/>
  <c r="BB50" i="1"/>
  <c r="BB93" i="1"/>
  <c r="BB124" i="1"/>
  <c r="BB81" i="1"/>
  <c r="AY106" i="1"/>
  <c r="AY63" i="1"/>
  <c r="AX70" i="1"/>
  <c r="AX113" i="1"/>
  <c r="AX71" i="1"/>
  <c r="AX114" i="1"/>
  <c r="AZ75" i="1"/>
  <c r="AZ118" i="1"/>
  <c r="AW83" i="1"/>
  <c r="AW126" i="1"/>
  <c r="AX86" i="1"/>
  <c r="AX129" i="1"/>
  <c r="AW61" i="1"/>
  <c r="AW104" i="1"/>
  <c r="AY80" i="1"/>
  <c r="AY123" i="1"/>
  <c r="AY57" i="1"/>
  <c r="AY100" i="1"/>
  <c r="AY79" i="1"/>
  <c r="AY122" i="1"/>
  <c r="AW53" i="1"/>
  <c r="AW96" i="1"/>
  <c r="AY60" i="1"/>
  <c r="AY103" i="1"/>
  <c r="AZ68" i="1"/>
  <c r="AZ111" i="1"/>
  <c r="AX98" i="1"/>
  <c r="AX55" i="1"/>
  <c r="AW107" i="1"/>
  <c r="AW64" i="1"/>
  <c r="AZ94" i="1"/>
  <c r="AZ51" i="1"/>
  <c r="AX120" i="1"/>
  <c r="AX77" i="1"/>
  <c r="AX112" i="1"/>
  <c r="AX69" i="1"/>
  <c r="AY131" i="1"/>
  <c r="AY88" i="1"/>
  <c r="AW56" i="1"/>
  <c r="AW99" i="1"/>
  <c r="BA97" i="1" l="1"/>
  <c r="BA54" i="1"/>
  <c r="BB82" i="1"/>
  <c r="BB125" i="1"/>
  <c r="AX58" i="1"/>
  <c r="AX101" i="1"/>
  <c r="AY127" i="1"/>
  <c r="AY84" i="1"/>
  <c r="AZ102" i="1"/>
  <c r="AZ59" i="1"/>
  <c r="CY122" i="1"/>
  <c r="CY79" i="1"/>
  <c r="CY116" i="1"/>
  <c r="CY73" i="1"/>
  <c r="AZ108" i="1"/>
  <c r="AZ65" i="1"/>
  <c r="CY61" i="1"/>
  <c r="CY104" i="1"/>
  <c r="CY97" i="1"/>
  <c r="CY54" i="1"/>
  <c r="AT110" i="7"/>
  <c r="AT67" i="7"/>
  <c r="CY105" i="1"/>
  <c r="CY62" i="1"/>
  <c r="CY58" i="1"/>
  <c r="CY101" i="1"/>
  <c r="AT63" i="7"/>
  <c r="AT106" i="7"/>
  <c r="CY66" i="1"/>
  <c r="CY109" i="1"/>
  <c r="AT68" i="7"/>
  <c r="AT111" i="7"/>
  <c r="CY56" i="1"/>
  <c r="CY99" i="1"/>
  <c r="CY119" i="1"/>
  <c r="CY76" i="1"/>
  <c r="AT60" i="7"/>
  <c r="AT103" i="7"/>
  <c r="CY82" i="1"/>
  <c r="CY125" i="1"/>
  <c r="AT78" i="7"/>
  <c r="AT121" i="7"/>
  <c r="AT98" i="7"/>
  <c r="AT55" i="7"/>
  <c r="AX110" i="1"/>
  <c r="AX67" i="1"/>
  <c r="AT57" i="7"/>
  <c r="AT100" i="7"/>
  <c r="AT52" i="7"/>
  <c r="AT95" i="7"/>
  <c r="AT69" i="7"/>
  <c r="AT112" i="7"/>
  <c r="CY114" i="1"/>
  <c r="CY71" i="1"/>
  <c r="AT54" i="7"/>
  <c r="AT97" i="7"/>
  <c r="CY130" i="1"/>
  <c r="CY87" i="1"/>
  <c r="BA74" i="1"/>
  <c r="BA117" i="1"/>
  <c r="AT50" i="7"/>
  <c r="AT93" i="7"/>
  <c r="CY69" i="1"/>
  <c r="CY112" i="1"/>
  <c r="CY88" i="1"/>
  <c r="CY131" i="1"/>
  <c r="CY57" i="1"/>
  <c r="CY100" i="1"/>
  <c r="AT104" i="7"/>
  <c r="AT61" i="7"/>
  <c r="AY92" i="1"/>
  <c r="AY49" i="1"/>
  <c r="CY96" i="1"/>
  <c r="CY53" i="1"/>
  <c r="CY67" i="1"/>
  <c r="CY110" i="1"/>
  <c r="CY102" i="1"/>
  <c r="CY59" i="1"/>
  <c r="CY74" i="1"/>
  <c r="CY117" i="1"/>
  <c r="CY72" i="1"/>
  <c r="CY115" i="1"/>
  <c r="CY126" i="1"/>
  <c r="CY83" i="1"/>
  <c r="AT109" i="7"/>
  <c r="AT66" i="7"/>
  <c r="CY118" i="1"/>
  <c r="CY75" i="1"/>
  <c r="CY124" i="1"/>
  <c r="CY81" i="1"/>
  <c r="CY123" i="1"/>
  <c r="CY80" i="1"/>
  <c r="CY107" i="1"/>
  <c r="CY64" i="1"/>
  <c r="CY120" i="1"/>
  <c r="CY77" i="1"/>
  <c r="AT74" i="7"/>
  <c r="AT117" i="7"/>
  <c r="CY63" i="1"/>
  <c r="CY106" i="1"/>
  <c r="CY94" i="1"/>
  <c r="CY51" i="1"/>
  <c r="AT73" i="7"/>
  <c r="AT116" i="7"/>
  <c r="CY86" i="1"/>
  <c r="CY129" i="1"/>
  <c r="AX119" i="1"/>
  <c r="AX76" i="1"/>
  <c r="AZ121" i="1"/>
  <c r="AZ78" i="1"/>
  <c r="AT119" i="7"/>
  <c r="AT76" i="7"/>
  <c r="CY85" i="1"/>
  <c r="CY128" i="1"/>
  <c r="AT56" i="7"/>
  <c r="AT99" i="7"/>
  <c r="AT62" i="7"/>
  <c r="AT105" i="7"/>
  <c r="CY84" i="1"/>
  <c r="CY127" i="1"/>
  <c r="CY49" i="1"/>
  <c r="CY92" i="1"/>
  <c r="CY52" i="1"/>
  <c r="CY95" i="1"/>
  <c r="CY70" i="1"/>
  <c r="CY113" i="1"/>
  <c r="AT102" i="7"/>
  <c r="AT59" i="7"/>
  <c r="CY98" i="1"/>
  <c r="CY55" i="1"/>
  <c r="CY103" i="1"/>
  <c r="CY60" i="1"/>
  <c r="CY108" i="1"/>
  <c r="CY65" i="1"/>
  <c r="AT114" i="7"/>
  <c r="AT71" i="7"/>
  <c r="AT107" i="7"/>
  <c r="AT64" i="7"/>
  <c r="AT75" i="7"/>
  <c r="AT118" i="7"/>
  <c r="AT70" i="7"/>
  <c r="AT113" i="7"/>
  <c r="AX62" i="1"/>
  <c r="AX105" i="1"/>
  <c r="CY68" i="1"/>
  <c r="CY111" i="1"/>
  <c r="CY91" i="1"/>
  <c r="CY48" i="1"/>
  <c r="CY93" i="1"/>
  <c r="CY50" i="1"/>
  <c r="CY121" i="1"/>
  <c r="CY78" i="1"/>
  <c r="AT82" i="7"/>
  <c r="AT125" i="7"/>
  <c r="AT120" i="7"/>
  <c r="AT77" i="7"/>
  <c r="AX66" i="1"/>
  <c r="AX109" i="1"/>
  <c r="AT92" i="7"/>
  <c r="AT49" i="7"/>
  <c r="BC130" i="1"/>
  <c r="BC87" i="1"/>
  <c r="AY86" i="1"/>
  <c r="AY129" i="1"/>
  <c r="AZ122" i="1"/>
  <c r="AZ79" i="1"/>
  <c r="AX83" i="1"/>
  <c r="AX126" i="1"/>
  <c r="AY113" i="1"/>
  <c r="AY70" i="1"/>
  <c r="BC124" i="1"/>
  <c r="BC81" i="1"/>
  <c r="BC50" i="1"/>
  <c r="BC93" i="1"/>
  <c r="BA128" i="1"/>
  <c r="BA85" i="1"/>
  <c r="AX64" i="1"/>
  <c r="AX107" i="1"/>
  <c r="AY98" i="1"/>
  <c r="AY55" i="1"/>
  <c r="AY77" i="1"/>
  <c r="AY120" i="1"/>
  <c r="AZ103" i="1"/>
  <c r="AZ60" i="1"/>
  <c r="AZ123" i="1"/>
  <c r="AZ80" i="1"/>
  <c r="BA118" i="1"/>
  <c r="BA75" i="1"/>
  <c r="AY116" i="1"/>
  <c r="AY73" i="1"/>
  <c r="BB115" i="1"/>
  <c r="BB72" i="1"/>
  <c r="AZ88" i="1"/>
  <c r="AZ131" i="1"/>
  <c r="AY69" i="1"/>
  <c r="AY112" i="1"/>
  <c r="AZ63" i="1"/>
  <c r="AZ106" i="1"/>
  <c r="AX99" i="1"/>
  <c r="AX56" i="1"/>
  <c r="BA94" i="1"/>
  <c r="BA51" i="1"/>
  <c r="BA111" i="1"/>
  <c r="BA68" i="1"/>
  <c r="AX53" i="1"/>
  <c r="AX96" i="1"/>
  <c r="AZ100" i="1"/>
  <c r="AZ57" i="1"/>
  <c r="AX104" i="1"/>
  <c r="AX61" i="1"/>
  <c r="AY114" i="1"/>
  <c r="AY71" i="1"/>
  <c r="AZ95" i="1"/>
  <c r="AZ52" i="1"/>
  <c r="BA91" i="1"/>
  <c r="BA48" i="1"/>
  <c r="AZ127" i="1" l="1"/>
  <c r="AZ84" i="1"/>
  <c r="BC82" i="1"/>
  <c r="BC125" i="1"/>
  <c r="BB97" i="1"/>
  <c r="BB54" i="1"/>
  <c r="AY101" i="1"/>
  <c r="AY58" i="1"/>
  <c r="AU92" i="7"/>
  <c r="AU49" i="7"/>
  <c r="AU120" i="7"/>
  <c r="AU77" i="7"/>
  <c r="CZ121" i="1"/>
  <c r="CZ78" i="1"/>
  <c r="CZ91" i="1"/>
  <c r="CZ48" i="1"/>
  <c r="AU114" i="7"/>
  <c r="AU71" i="7"/>
  <c r="CZ60" i="1"/>
  <c r="CZ103" i="1"/>
  <c r="AU59" i="7"/>
  <c r="AU102" i="7"/>
  <c r="AU119" i="7"/>
  <c r="AU76" i="7"/>
  <c r="AY76" i="1"/>
  <c r="AY119" i="1"/>
  <c r="CZ77" i="1"/>
  <c r="CZ120" i="1"/>
  <c r="CZ80" i="1"/>
  <c r="CZ123" i="1"/>
  <c r="CZ118" i="1"/>
  <c r="CZ75" i="1"/>
  <c r="CZ83" i="1"/>
  <c r="CZ126" i="1"/>
  <c r="AZ49" i="1"/>
  <c r="AZ92" i="1"/>
  <c r="AU52" i="7"/>
  <c r="AU95" i="7"/>
  <c r="AU78" i="7"/>
  <c r="AU121" i="7"/>
  <c r="AU103" i="7"/>
  <c r="AU60" i="7"/>
  <c r="CZ99" i="1"/>
  <c r="CZ56" i="1"/>
  <c r="CZ109" i="1"/>
  <c r="CZ66" i="1"/>
  <c r="CZ101" i="1"/>
  <c r="CZ58" i="1"/>
  <c r="CZ97" i="1"/>
  <c r="CZ54" i="1"/>
  <c r="BA108" i="1"/>
  <c r="BA65" i="1"/>
  <c r="CZ79" i="1"/>
  <c r="CZ122" i="1"/>
  <c r="AY62" i="1"/>
  <c r="AY105" i="1"/>
  <c r="AU118" i="7"/>
  <c r="AU75" i="7"/>
  <c r="CZ52" i="1"/>
  <c r="CZ95" i="1"/>
  <c r="CZ84" i="1"/>
  <c r="CZ127" i="1"/>
  <c r="AU99" i="7"/>
  <c r="AU56" i="7"/>
  <c r="AU73" i="7"/>
  <c r="AU116" i="7"/>
  <c r="CZ106" i="1"/>
  <c r="CZ63" i="1"/>
  <c r="CZ74" i="1"/>
  <c r="CZ117" i="1"/>
  <c r="CZ110" i="1"/>
  <c r="CZ67" i="1"/>
  <c r="CZ57" i="1"/>
  <c r="CZ100" i="1"/>
  <c r="CZ69" i="1"/>
  <c r="CZ112" i="1"/>
  <c r="BB117" i="1"/>
  <c r="BB74" i="1"/>
  <c r="AU97" i="7"/>
  <c r="AU54" i="7"/>
  <c r="AU112" i="7"/>
  <c r="AU69" i="7"/>
  <c r="AU55" i="7"/>
  <c r="AU98" i="7"/>
  <c r="CZ76" i="1"/>
  <c r="CZ119" i="1"/>
  <c r="CZ62" i="1"/>
  <c r="CZ105" i="1"/>
  <c r="AU67" i="7"/>
  <c r="AU110" i="7"/>
  <c r="BD130" i="1"/>
  <c r="BD87" i="1"/>
  <c r="CZ50" i="1"/>
  <c r="CZ93" i="1"/>
  <c r="AU107" i="7"/>
  <c r="AU64" i="7"/>
  <c r="CZ65" i="1"/>
  <c r="CZ108" i="1"/>
  <c r="CZ55" i="1"/>
  <c r="CZ98" i="1"/>
  <c r="BA78" i="1"/>
  <c r="BA121" i="1"/>
  <c r="CZ94" i="1"/>
  <c r="CZ51" i="1"/>
  <c r="CZ107" i="1"/>
  <c r="CZ64" i="1"/>
  <c r="CZ81" i="1"/>
  <c r="CZ124" i="1"/>
  <c r="AU66" i="7"/>
  <c r="AU109" i="7"/>
  <c r="CZ59" i="1"/>
  <c r="CZ102" i="1"/>
  <c r="CZ53" i="1"/>
  <c r="CZ96" i="1"/>
  <c r="AU104" i="7"/>
  <c r="AU61" i="7"/>
  <c r="CZ130" i="1"/>
  <c r="CZ87" i="1"/>
  <c r="CZ114" i="1"/>
  <c r="CZ71" i="1"/>
  <c r="AU57" i="7"/>
  <c r="AU100" i="7"/>
  <c r="CZ125" i="1"/>
  <c r="CZ82" i="1"/>
  <c r="AU68" i="7"/>
  <c r="AU111" i="7"/>
  <c r="AU106" i="7"/>
  <c r="AU63" i="7"/>
  <c r="CZ116" i="1"/>
  <c r="CZ73" i="1"/>
  <c r="BA102" i="1"/>
  <c r="BA59" i="1"/>
  <c r="AY66" i="1"/>
  <c r="AY109" i="1"/>
  <c r="AU82" i="7"/>
  <c r="AU125" i="7"/>
  <c r="CZ111" i="1"/>
  <c r="CZ68" i="1"/>
  <c r="AU113" i="7"/>
  <c r="AU70" i="7"/>
  <c r="CZ113" i="1"/>
  <c r="CZ70" i="1"/>
  <c r="CZ49" i="1"/>
  <c r="CZ92" i="1"/>
  <c r="AU105" i="7"/>
  <c r="AU62" i="7"/>
  <c r="CZ128" i="1"/>
  <c r="CZ85" i="1"/>
  <c r="CZ129" i="1"/>
  <c r="CZ86" i="1"/>
  <c r="AU117" i="7"/>
  <c r="AU74" i="7"/>
  <c r="CZ115" i="1"/>
  <c r="CZ72" i="1"/>
  <c r="CZ88" i="1"/>
  <c r="CZ131" i="1"/>
  <c r="AU93" i="7"/>
  <c r="AU50" i="7"/>
  <c r="AY110" i="1"/>
  <c r="AY67" i="1"/>
  <c r="CZ61" i="1"/>
  <c r="CZ104" i="1"/>
  <c r="AZ69" i="1"/>
  <c r="AZ112" i="1"/>
  <c r="BA123" i="1"/>
  <c r="BA80" i="1"/>
  <c r="BA52" i="1"/>
  <c r="BA95" i="1"/>
  <c r="AY53" i="1"/>
  <c r="AY96" i="1"/>
  <c r="BB75" i="1"/>
  <c r="BB118" i="1"/>
  <c r="BA60" i="1"/>
  <c r="BA103" i="1"/>
  <c r="AZ120" i="1"/>
  <c r="AZ77" i="1"/>
  <c r="AY64" i="1"/>
  <c r="AY107" i="1"/>
  <c r="BD81" i="1"/>
  <c r="BD124" i="1"/>
  <c r="AY126" i="1"/>
  <c r="AY83" i="1"/>
  <c r="AZ129" i="1"/>
  <c r="AZ86" i="1"/>
  <c r="BB128" i="1"/>
  <c r="BB85" i="1"/>
  <c r="AZ71" i="1"/>
  <c r="AZ114" i="1"/>
  <c r="BB51" i="1"/>
  <c r="BB94" i="1"/>
  <c r="AY99" i="1"/>
  <c r="AY56" i="1"/>
  <c r="BA63" i="1"/>
  <c r="BA106" i="1"/>
  <c r="BA88" i="1"/>
  <c r="BA131" i="1"/>
  <c r="AZ55" i="1"/>
  <c r="AZ98" i="1"/>
  <c r="BD50" i="1"/>
  <c r="BD93" i="1"/>
  <c r="BA122" i="1"/>
  <c r="BA79" i="1"/>
  <c r="BB48" i="1"/>
  <c r="BB91" i="1"/>
  <c r="AY61" i="1"/>
  <c r="AY104" i="1"/>
  <c r="BA57" i="1"/>
  <c r="BA100" i="1"/>
  <c r="BB111" i="1"/>
  <c r="BB68" i="1"/>
  <c r="BC72" i="1"/>
  <c r="BC115" i="1"/>
  <c r="AZ116" i="1"/>
  <c r="AZ73" i="1"/>
  <c r="AZ70" i="1"/>
  <c r="AZ113" i="1"/>
  <c r="AZ58" i="1" l="1"/>
  <c r="AZ101" i="1"/>
  <c r="BD125" i="1"/>
  <c r="BD82" i="1"/>
  <c r="BC54" i="1"/>
  <c r="BC97" i="1"/>
  <c r="BA84" i="1"/>
  <c r="BA127" i="1"/>
  <c r="DA131" i="1"/>
  <c r="DA88" i="1"/>
  <c r="DA49" i="1"/>
  <c r="DA92" i="1"/>
  <c r="AV82" i="7"/>
  <c r="AV125" i="7"/>
  <c r="AV106" i="7"/>
  <c r="AV63" i="7"/>
  <c r="DA125" i="1"/>
  <c r="DA82" i="1"/>
  <c r="DA71" i="1"/>
  <c r="DA114" i="1"/>
  <c r="AV104" i="7"/>
  <c r="AV61" i="7"/>
  <c r="DA51" i="1"/>
  <c r="DA94" i="1"/>
  <c r="AV107" i="7"/>
  <c r="AV64" i="7"/>
  <c r="BE87" i="1"/>
  <c r="BE130" i="1"/>
  <c r="AV54" i="7"/>
  <c r="AV97" i="7"/>
  <c r="DA110" i="1"/>
  <c r="DA67" i="1"/>
  <c r="DA106" i="1"/>
  <c r="DA63" i="1"/>
  <c r="AV99" i="7"/>
  <c r="AV56" i="7"/>
  <c r="BB108" i="1"/>
  <c r="BB65" i="1"/>
  <c r="DA58" i="1"/>
  <c r="DA101" i="1"/>
  <c r="DA56" i="1"/>
  <c r="DA99" i="1"/>
  <c r="DA118" i="1"/>
  <c r="DA75" i="1"/>
  <c r="AV76" i="7"/>
  <c r="AV119" i="7"/>
  <c r="DA91" i="1"/>
  <c r="DA48" i="1"/>
  <c r="AV77" i="7"/>
  <c r="AV120" i="7"/>
  <c r="AV50" i="7"/>
  <c r="AV93" i="7"/>
  <c r="DA115" i="1"/>
  <c r="DA72" i="1"/>
  <c r="DA129" i="1"/>
  <c r="DA86" i="1"/>
  <c r="AV62" i="7"/>
  <c r="AV105" i="7"/>
  <c r="DA70" i="1"/>
  <c r="DA113" i="1"/>
  <c r="DA111" i="1"/>
  <c r="DA68" i="1"/>
  <c r="DA116" i="1"/>
  <c r="DA73" i="1"/>
  <c r="DA102" i="1"/>
  <c r="DA59" i="1"/>
  <c r="DA124" i="1"/>
  <c r="DA81" i="1"/>
  <c r="DA98" i="1"/>
  <c r="DA55" i="1"/>
  <c r="DA105" i="1"/>
  <c r="DA62" i="1"/>
  <c r="AV55" i="7"/>
  <c r="AV98" i="7"/>
  <c r="DA112" i="1"/>
  <c r="DA69" i="1"/>
  <c r="DA95" i="1"/>
  <c r="DA52" i="1"/>
  <c r="AZ62" i="1"/>
  <c r="AZ105" i="1"/>
  <c r="AV121" i="7"/>
  <c r="AV78" i="7"/>
  <c r="BA92" i="1"/>
  <c r="BA49" i="1"/>
  <c r="DA120" i="1"/>
  <c r="DA77" i="1"/>
  <c r="DA60" i="1"/>
  <c r="DA103" i="1"/>
  <c r="AZ110" i="1"/>
  <c r="AZ67" i="1"/>
  <c r="AZ66" i="1"/>
  <c r="AZ109" i="1"/>
  <c r="DA130" i="1"/>
  <c r="DA87" i="1"/>
  <c r="DA64" i="1"/>
  <c r="DA107" i="1"/>
  <c r="AV69" i="7"/>
  <c r="AV112" i="7"/>
  <c r="BC117" i="1"/>
  <c r="BC74" i="1"/>
  <c r="AV75" i="7"/>
  <c r="AV118" i="7"/>
  <c r="DA54" i="1"/>
  <c r="DA97" i="1"/>
  <c r="DA66" i="1"/>
  <c r="DA109" i="1"/>
  <c r="AV103" i="7"/>
  <c r="AV60" i="7"/>
  <c r="AV71" i="7"/>
  <c r="AV114" i="7"/>
  <c r="DA121" i="1"/>
  <c r="DA78" i="1"/>
  <c r="AV49" i="7"/>
  <c r="AV92" i="7"/>
  <c r="DA104" i="1"/>
  <c r="DA61" i="1"/>
  <c r="AV74" i="7"/>
  <c r="AV117" i="7"/>
  <c r="DA128" i="1"/>
  <c r="DA85" i="1"/>
  <c r="AV70" i="7"/>
  <c r="AV113" i="7"/>
  <c r="BB59" i="1"/>
  <c r="BB102" i="1"/>
  <c r="AV68" i="7"/>
  <c r="AV111" i="7"/>
  <c r="AV100" i="7"/>
  <c r="AV57" i="7"/>
  <c r="DA53" i="1"/>
  <c r="DA96" i="1"/>
  <c r="AV109" i="7"/>
  <c r="AV66" i="7"/>
  <c r="BB78" i="1"/>
  <c r="BB121" i="1"/>
  <c r="DA108" i="1"/>
  <c r="DA65" i="1"/>
  <c r="DA93" i="1"/>
  <c r="DA50" i="1"/>
  <c r="AV67" i="7"/>
  <c r="AV110" i="7"/>
  <c r="DA76" i="1"/>
  <c r="DA119" i="1"/>
  <c r="DA100" i="1"/>
  <c r="DA57" i="1"/>
  <c r="DA117" i="1"/>
  <c r="DA74" i="1"/>
  <c r="AV73" i="7"/>
  <c r="AV116" i="7"/>
  <c r="DA84" i="1"/>
  <c r="DA127" i="1"/>
  <c r="DA122" i="1"/>
  <c r="DA79" i="1"/>
  <c r="AV95" i="7"/>
  <c r="AV52" i="7"/>
  <c r="DA83" i="1"/>
  <c r="DA126" i="1"/>
  <c r="DA80" i="1"/>
  <c r="DA123" i="1"/>
  <c r="AZ119" i="1"/>
  <c r="AZ76" i="1"/>
  <c r="AV102" i="7"/>
  <c r="AV59" i="7"/>
  <c r="BB63" i="1"/>
  <c r="BB106" i="1"/>
  <c r="BA71" i="1"/>
  <c r="BA114" i="1"/>
  <c r="BC85" i="1"/>
  <c r="BC128" i="1"/>
  <c r="BB80" i="1"/>
  <c r="BB123" i="1"/>
  <c r="BA113" i="1"/>
  <c r="BA70" i="1"/>
  <c r="BA116" i="1"/>
  <c r="BA73" i="1"/>
  <c r="BB57" i="1"/>
  <c r="BB100" i="1"/>
  <c r="BC48" i="1"/>
  <c r="BC91" i="1"/>
  <c r="BE50" i="1"/>
  <c r="BE93" i="1"/>
  <c r="BB131" i="1"/>
  <c r="BB88" i="1"/>
  <c r="BA86" i="1"/>
  <c r="BA129" i="1"/>
  <c r="BE81" i="1"/>
  <c r="BE124" i="1"/>
  <c r="BA120" i="1"/>
  <c r="BA77" i="1"/>
  <c r="AZ53" i="1"/>
  <c r="AZ96" i="1"/>
  <c r="BA112" i="1"/>
  <c r="BA69" i="1"/>
  <c r="BB103" i="1"/>
  <c r="BB60" i="1"/>
  <c r="BD115" i="1"/>
  <c r="BD72" i="1"/>
  <c r="BC68" i="1"/>
  <c r="BC111" i="1"/>
  <c r="BB122" i="1"/>
  <c r="BB79" i="1"/>
  <c r="BC94" i="1"/>
  <c r="BC51" i="1"/>
  <c r="AZ83" i="1"/>
  <c r="AZ126" i="1"/>
  <c r="AZ64" i="1"/>
  <c r="AZ107" i="1"/>
  <c r="AZ104" i="1"/>
  <c r="AZ61" i="1"/>
  <c r="BA55" i="1"/>
  <c r="BA98" i="1"/>
  <c r="AZ99" i="1"/>
  <c r="AZ56" i="1"/>
  <c r="BC118" i="1"/>
  <c r="BC75" i="1"/>
  <c r="BB52" i="1"/>
  <c r="BB95" i="1"/>
  <c r="BE125" i="1" l="1"/>
  <c r="BE82" i="1"/>
  <c r="BB127" i="1"/>
  <c r="BB84" i="1"/>
  <c r="BD54" i="1"/>
  <c r="BD97" i="1"/>
  <c r="BA58" i="1"/>
  <c r="BA101" i="1"/>
  <c r="BA119" i="1"/>
  <c r="BA76" i="1"/>
  <c r="DB122" i="1"/>
  <c r="DB79" i="1"/>
  <c r="DB100" i="1"/>
  <c r="DB57" i="1"/>
  <c r="DB108" i="1"/>
  <c r="DB65" i="1"/>
  <c r="AW109" i="7"/>
  <c r="AW66" i="7"/>
  <c r="AW100" i="7"/>
  <c r="AW57" i="7"/>
  <c r="DB128" i="1"/>
  <c r="DB85" i="1"/>
  <c r="DB61" i="1"/>
  <c r="DB104" i="1"/>
  <c r="DB121" i="1"/>
  <c r="DB78" i="1"/>
  <c r="DB109" i="1"/>
  <c r="DB66" i="1"/>
  <c r="AW75" i="7"/>
  <c r="AW118" i="7"/>
  <c r="AW112" i="7"/>
  <c r="AW69" i="7"/>
  <c r="DB130" i="1"/>
  <c r="DB87" i="1"/>
  <c r="BA110" i="1"/>
  <c r="BA67" i="1"/>
  <c r="DB77" i="1"/>
  <c r="DB120" i="1"/>
  <c r="AW78" i="7"/>
  <c r="AW121" i="7"/>
  <c r="DB95" i="1"/>
  <c r="DB52" i="1"/>
  <c r="DB55" i="1"/>
  <c r="DB98" i="1"/>
  <c r="DB59" i="1"/>
  <c r="DB102" i="1"/>
  <c r="DB68" i="1"/>
  <c r="DB111" i="1"/>
  <c r="DB115" i="1"/>
  <c r="DB72" i="1"/>
  <c r="BC108" i="1"/>
  <c r="BC65" i="1"/>
  <c r="DB106" i="1"/>
  <c r="DB63" i="1"/>
  <c r="AW64" i="7"/>
  <c r="AW107" i="7"/>
  <c r="AW104" i="7"/>
  <c r="AW61" i="7"/>
  <c r="DB82" i="1"/>
  <c r="DB125" i="1"/>
  <c r="DB131" i="1"/>
  <c r="DB88" i="1"/>
  <c r="DB126" i="1"/>
  <c r="DB83" i="1"/>
  <c r="AW73" i="7"/>
  <c r="AW116" i="7"/>
  <c r="AW67" i="7"/>
  <c r="AW110" i="7"/>
  <c r="BC59" i="1"/>
  <c r="BC102" i="1"/>
  <c r="AW60" i="7"/>
  <c r="AW103" i="7"/>
  <c r="BD74" i="1"/>
  <c r="BD117" i="1"/>
  <c r="AW98" i="7"/>
  <c r="AW55" i="7"/>
  <c r="AW105" i="7"/>
  <c r="AW62" i="7"/>
  <c r="AW120" i="7"/>
  <c r="AW77" i="7"/>
  <c r="AW119" i="7"/>
  <c r="AW76" i="7"/>
  <c r="DB99" i="1"/>
  <c r="DB56" i="1"/>
  <c r="AW54" i="7"/>
  <c r="AW97" i="7"/>
  <c r="AW82" i="7"/>
  <c r="AW125" i="7"/>
  <c r="AW59" i="7"/>
  <c r="AW102" i="7"/>
  <c r="AW52" i="7"/>
  <c r="AW95" i="7"/>
  <c r="DB74" i="1"/>
  <c r="DB117" i="1"/>
  <c r="DB50" i="1"/>
  <c r="DB93" i="1"/>
  <c r="DB97" i="1"/>
  <c r="DB54" i="1"/>
  <c r="BB92" i="1"/>
  <c r="BB49" i="1"/>
  <c r="DB112" i="1"/>
  <c r="DB69" i="1"/>
  <c r="DB62" i="1"/>
  <c r="DB105" i="1"/>
  <c r="DB81" i="1"/>
  <c r="DB124" i="1"/>
  <c r="DB116" i="1"/>
  <c r="DB73" i="1"/>
  <c r="DB86" i="1"/>
  <c r="DB129" i="1"/>
  <c r="DB91" i="1"/>
  <c r="DB48" i="1"/>
  <c r="DB118" i="1"/>
  <c r="DB75" i="1"/>
  <c r="AW99" i="7"/>
  <c r="AW56" i="7"/>
  <c r="DB110" i="1"/>
  <c r="DB67" i="1"/>
  <c r="AW106" i="7"/>
  <c r="AW63" i="7"/>
  <c r="DB123" i="1"/>
  <c r="DB80" i="1"/>
  <c r="DB127" i="1"/>
  <c r="DB84" i="1"/>
  <c r="DB76" i="1"/>
  <c r="DB119" i="1"/>
  <c r="BC78" i="1"/>
  <c r="BC121" i="1"/>
  <c r="DB96" i="1"/>
  <c r="DB53" i="1"/>
  <c r="AW68" i="7"/>
  <c r="AW111" i="7"/>
  <c r="AW70" i="7"/>
  <c r="AW113" i="7"/>
  <c r="AW74" i="7"/>
  <c r="AW117" i="7"/>
  <c r="AW92" i="7"/>
  <c r="AW49" i="7"/>
  <c r="AW114" i="7"/>
  <c r="AW71" i="7"/>
  <c r="DB107" i="1"/>
  <c r="DB64" i="1"/>
  <c r="BA66" i="1"/>
  <c r="BA109" i="1"/>
  <c r="DB103" i="1"/>
  <c r="DB60" i="1"/>
  <c r="BA105" i="1"/>
  <c r="BA62" i="1"/>
  <c r="DB113" i="1"/>
  <c r="DB70" i="1"/>
  <c r="AW93" i="7"/>
  <c r="AW50" i="7"/>
  <c r="DB58" i="1"/>
  <c r="DB101" i="1"/>
  <c r="BF87" i="1"/>
  <c r="BF130" i="1"/>
  <c r="DB51" i="1"/>
  <c r="DB94" i="1"/>
  <c r="DB114" i="1"/>
  <c r="DB71" i="1"/>
  <c r="DB92" i="1"/>
  <c r="DB49" i="1"/>
  <c r="BC52" i="1"/>
  <c r="BC95" i="1"/>
  <c r="BA126" i="1"/>
  <c r="BA83" i="1"/>
  <c r="BB116" i="1"/>
  <c r="BB73" i="1"/>
  <c r="BC80" i="1"/>
  <c r="BC123" i="1"/>
  <c r="BB71" i="1"/>
  <c r="BB114" i="1"/>
  <c r="BC63" i="1"/>
  <c r="BC106" i="1"/>
  <c r="BD91" i="1"/>
  <c r="BD48" i="1"/>
  <c r="BB120" i="1"/>
  <c r="BB77" i="1"/>
  <c r="BA64" i="1"/>
  <c r="BA107" i="1"/>
  <c r="BD51" i="1"/>
  <c r="BD94" i="1"/>
  <c r="BD68" i="1"/>
  <c r="BD111" i="1"/>
  <c r="BE115" i="1"/>
  <c r="BE72" i="1"/>
  <c r="BC60" i="1"/>
  <c r="BC103" i="1"/>
  <c r="BA96" i="1"/>
  <c r="BA53" i="1"/>
  <c r="BC57" i="1"/>
  <c r="BC100" i="1"/>
  <c r="BB113" i="1"/>
  <c r="BB70" i="1"/>
  <c r="BD85" i="1"/>
  <c r="BD128" i="1"/>
  <c r="BC131" i="1"/>
  <c r="BC88" i="1"/>
  <c r="BD118" i="1"/>
  <c r="BD75" i="1"/>
  <c r="BB55" i="1"/>
  <c r="BB98" i="1"/>
  <c r="BA104" i="1"/>
  <c r="BA61" i="1"/>
  <c r="BA56" i="1"/>
  <c r="BA99" i="1"/>
  <c r="BC122" i="1"/>
  <c r="BC79" i="1"/>
  <c r="BB112" i="1"/>
  <c r="BB69" i="1"/>
  <c r="BF124" i="1"/>
  <c r="BF81" i="1"/>
  <c r="BB86" i="1"/>
  <c r="BB129" i="1"/>
  <c r="BF50" i="1"/>
  <c r="BF93" i="1"/>
  <c r="BC127" i="1" l="1"/>
  <c r="BC84" i="1"/>
  <c r="BB101" i="1"/>
  <c r="BB58" i="1"/>
  <c r="BF125" i="1"/>
  <c r="BF82" i="1"/>
  <c r="BE97" i="1"/>
  <c r="BE54" i="1"/>
  <c r="DC71" i="1"/>
  <c r="DC114" i="1"/>
  <c r="AX50" i="7"/>
  <c r="AX93" i="7"/>
  <c r="BB62" i="1"/>
  <c r="BB105" i="1"/>
  <c r="AX71" i="7"/>
  <c r="AX114" i="7"/>
  <c r="DC127" i="1"/>
  <c r="DC84" i="1"/>
  <c r="DC105" i="1"/>
  <c r="DC62" i="1"/>
  <c r="DC50" i="1"/>
  <c r="DC93" i="1"/>
  <c r="AX95" i="7"/>
  <c r="AX52" i="7"/>
  <c r="AX125" i="7"/>
  <c r="AX82" i="7"/>
  <c r="AX103" i="7"/>
  <c r="AX60" i="7"/>
  <c r="AX110" i="7"/>
  <c r="AX67" i="7"/>
  <c r="DC125" i="1"/>
  <c r="DC82" i="1"/>
  <c r="AX107" i="7"/>
  <c r="AX64" i="7"/>
  <c r="DC68" i="1"/>
  <c r="DC111" i="1"/>
  <c r="DC98" i="1"/>
  <c r="DC55" i="1"/>
  <c r="AX121" i="7"/>
  <c r="AX78" i="7"/>
  <c r="DC104" i="1"/>
  <c r="DC61" i="1"/>
  <c r="DC79" i="1"/>
  <c r="DC122" i="1"/>
  <c r="BG130" i="1"/>
  <c r="BG87" i="1"/>
  <c r="BB66" i="1"/>
  <c r="BB109" i="1"/>
  <c r="AX74" i="7"/>
  <c r="AX117" i="7"/>
  <c r="AX68" i="7"/>
  <c r="AX111" i="7"/>
  <c r="BD121" i="1"/>
  <c r="BD78" i="1"/>
  <c r="DC67" i="1"/>
  <c r="DC110" i="1"/>
  <c r="DC118" i="1"/>
  <c r="DC75" i="1"/>
  <c r="DC112" i="1"/>
  <c r="DC69" i="1"/>
  <c r="DC97" i="1"/>
  <c r="DC54" i="1"/>
  <c r="AX119" i="7"/>
  <c r="AX76" i="7"/>
  <c r="AX62" i="7"/>
  <c r="AX105" i="7"/>
  <c r="DC88" i="1"/>
  <c r="DC131" i="1"/>
  <c r="AX104" i="7"/>
  <c r="AX61" i="7"/>
  <c r="DC106" i="1"/>
  <c r="DC63" i="1"/>
  <c r="DC72" i="1"/>
  <c r="DC115" i="1"/>
  <c r="DC52" i="1"/>
  <c r="DC95" i="1"/>
  <c r="DC130" i="1"/>
  <c r="DC87" i="1"/>
  <c r="DC121" i="1"/>
  <c r="DC78" i="1"/>
  <c r="DC128" i="1"/>
  <c r="DC85" i="1"/>
  <c r="AX109" i="7"/>
  <c r="AX66" i="7"/>
  <c r="DC49" i="1"/>
  <c r="DC92" i="1"/>
  <c r="DC113" i="1"/>
  <c r="DC70" i="1"/>
  <c r="DC60" i="1"/>
  <c r="DC103" i="1"/>
  <c r="DC64" i="1"/>
  <c r="DC107" i="1"/>
  <c r="AX49" i="7"/>
  <c r="AX92" i="7"/>
  <c r="DC96" i="1"/>
  <c r="DC53" i="1"/>
  <c r="DC86" i="1"/>
  <c r="DC129" i="1"/>
  <c r="DC124" i="1"/>
  <c r="DC81" i="1"/>
  <c r="DC117" i="1"/>
  <c r="DC74" i="1"/>
  <c r="AX102" i="7"/>
  <c r="AX59" i="7"/>
  <c r="AX97" i="7"/>
  <c r="AX54" i="7"/>
  <c r="BE117" i="1"/>
  <c r="BE74" i="1"/>
  <c r="BD102" i="1"/>
  <c r="BD59" i="1"/>
  <c r="AX73" i="7"/>
  <c r="AX116" i="7"/>
  <c r="DC102" i="1"/>
  <c r="DC59" i="1"/>
  <c r="DC120" i="1"/>
  <c r="DC77" i="1"/>
  <c r="AX75" i="7"/>
  <c r="AX118" i="7"/>
  <c r="DC100" i="1"/>
  <c r="DC57" i="1"/>
  <c r="BB119" i="1"/>
  <c r="BB76" i="1"/>
  <c r="DC94" i="1"/>
  <c r="DC51" i="1"/>
  <c r="DC101" i="1"/>
  <c r="DC58" i="1"/>
  <c r="AX113" i="7"/>
  <c r="AX70" i="7"/>
  <c r="DC119" i="1"/>
  <c r="DC76" i="1"/>
  <c r="DC123" i="1"/>
  <c r="DC80" i="1"/>
  <c r="AX63" i="7"/>
  <c r="AX106" i="7"/>
  <c r="AX99" i="7"/>
  <c r="AX56" i="7"/>
  <c r="DC48" i="1"/>
  <c r="DC91" i="1"/>
  <c r="DC116" i="1"/>
  <c r="DC73" i="1"/>
  <c r="BC49" i="1"/>
  <c r="BC92" i="1"/>
  <c r="DC56" i="1"/>
  <c r="DC99" i="1"/>
  <c r="AX77" i="7"/>
  <c r="AX120" i="7"/>
  <c r="AX55" i="7"/>
  <c r="AX98" i="7"/>
  <c r="DC126" i="1"/>
  <c r="DC83" i="1"/>
  <c r="BD65" i="1"/>
  <c r="BD108" i="1"/>
  <c r="BB67" i="1"/>
  <c r="BB110" i="1"/>
  <c r="AX112" i="7"/>
  <c r="AX69" i="7"/>
  <c r="DC109" i="1"/>
  <c r="DC66" i="1"/>
  <c r="AX100" i="7"/>
  <c r="AX57" i="7"/>
  <c r="DC65" i="1"/>
  <c r="DC108" i="1"/>
  <c r="BG124" i="1"/>
  <c r="BG81" i="1"/>
  <c r="BD88" i="1"/>
  <c r="BD131" i="1"/>
  <c r="BE68" i="1"/>
  <c r="BE111" i="1"/>
  <c r="BC116" i="1"/>
  <c r="BC73" i="1"/>
  <c r="BB83" i="1"/>
  <c r="BB126" i="1"/>
  <c r="BC86" i="1"/>
  <c r="BC129" i="1"/>
  <c r="BE85" i="1"/>
  <c r="BE128" i="1"/>
  <c r="BC70" i="1"/>
  <c r="BC113" i="1"/>
  <c r="BF115" i="1"/>
  <c r="BF72" i="1"/>
  <c r="BD63" i="1"/>
  <c r="BD106" i="1"/>
  <c r="BD52" i="1"/>
  <c r="BD95" i="1"/>
  <c r="BD122" i="1"/>
  <c r="BD79" i="1"/>
  <c r="BB56" i="1"/>
  <c r="BB99" i="1"/>
  <c r="BC55" i="1"/>
  <c r="BC98" i="1"/>
  <c r="BD100" i="1"/>
  <c r="BD57" i="1"/>
  <c r="BB53" i="1"/>
  <c r="BB96" i="1"/>
  <c r="BD60" i="1"/>
  <c r="BD103" i="1"/>
  <c r="BE94" i="1"/>
  <c r="BE51" i="1"/>
  <c r="BB107" i="1"/>
  <c r="BB64" i="1"/>
  <c r="BD123" i="1"/>
  <c r="BD80" i="1"/>
  <c r="BG93" i="1"/>
  <c r="BG50" i="1"/>
  <c r="BC69" i="1"/>
  <c r="BC112" i="1"/>
  <c r="BB61" i="1"/>
  <c r="BB104" i="1"/>
  <c r="BE118" i="1"/>
  <c r="BE75" i="1"/>
  <c r="BC77" i="1"/>
  <c r="BC120" i="1"/>
  <c r="BE48" i="1"/>
  <c r="BE91" i="1"/>
  <c r="BC114" i="1"/>
  <c r="BC71" i="1"/>
  <c r="BF97" i="1" l="1"/>
  <c r="BF54" i="1"/>
  <c r="BC58" i="1"/>
  <c r="BC101" i="1"/>
  <c r="BG82" i="1"/>
  <c r="BG125" i="1"/>
  <c r="BD127" i="1"/>
  <c r="BD84" i="1"/>
  <c r="AY57" i="7"/>
  <c r="AY100" i="7"/>
  <c r="AY69" i="7"/>
  <c r="AY112" i="7"/>
  <c r="AY77" i="7"/>
  <c r="AY120" i="7"/>
  <c r="DD119" i="1"/>
  <c r="DD76" i="1"/>
  <c r="DD101" i="1"/>
  <c r="DD58" i="1"/>
  <c r="BC119" i="1"/>
  <c r="BC76" i="1"/>
  <c r="DD102" i="1"/>
  <c r="DD59" i="1"/>
  <c r="BE59" i="1"/>
  <c r="BE102" i="1"/>
  <c r="AY97" i="7"/>
  <c r="AY54" i="7"/>
  <c r="DD74" i="1"/>
  <c r="DD117" i="1"/>
  <c r="DD128" i="1"/>
  <c r="DD85" i="1"/>
  <c r="DD130" i="1"/>
  <c r="DD87" i="1"/>
  <c r="AY104" i="7"/>
  <c r="AY61" i="7"/>
  <c r="DD97" i="1"/>
  <c r="DD54" i="1"/>
  <c r="DD75" i="1"/>
  <c r="DD118" i="1"/>
  <c r="AY121" i="7"/>
  <c r="AY78" i="7"/>
  <c r="DD125" i="1"/>
  <c r="DD82" i="1"/>
  <c r="AY103" i="7"/>
  <c r="AY60" i="7"/>
  <c r="AY95" i="7"/>
  <c r="AY52" i="7"/>
  <c r="DD105" i="1"/>
  <c r="DD62" i="1"/>
  <c r="BE108" i="1"/>
  <c r="BE65" i="1"/>
  <c r="BD49" i="1"/>
  <c r="BD92" i="1"/>
  <c r="DD48" i="1"/>
  <c r="DD91" i="1"/>
  <c r="AY106" i="7"/>
  <c r="AY63" i="7"/>
  <c r="AY118" i="7"/>
  <c r="AY75" i="7"/>
  <c r="DD129" i="1"/>
  <c r="DD86" i="1"/>
  <c r="AY92" i="7"/>
  <c r="AY49" i="7"/>
  <c r="DD103" i="1"/>
  <c r="DD60" i="1"/>
  <c r="DD92" i="1"/>
  <c r="DD49" i="1"/>
  <c r="DD115" i="1"/>
  <c r="DD72" i="1"/>
  <c r="AY62" i="7"/>
  <c r="AY105" i="7"/>
  <c r="AY111" i="7"/>
  <c r="AY68" i="7"/>
  <c r="BC66" i="1"/>
  <c r="BC109" i="1"/>
  <c r="DD122" i="1"/>
  <c r="DD79" i="1"/>
  <c r="DD68" i="1"/>
  <c r="DD111" i="1"/>
  <c r="AY71" i="7"/>
  <c r="AY114" i="7"/>
  <c r="AY50" i="7"/>
  <c r="AY93" i="7"/>
  <c r="DD66" i="1"/>
  <c r="DD109" i="1"/>
  <c r="DD83" i="1"/>
  <c r="DD126" i="1"/>
  <c r="AY98" i="7"/>
  <c r="AY55" i="7"/>
  <c r="DD56" i="1"/>
  <c r="DD99" i="1"/>
  <c r="DD73" i="1"/>
  <c r="DD116" i="1"/>
  <c r="AY56" i="7"/>
  <c r="AY99" i="7"/>
  <c r="DD123" i="1"/>
  <c r="DD80" i="1"/>
  <c r="AY113" i="7"/>
  <c r="AY70" i="7"/>
  <c r="DD94" i="1"/>
  <c r="DD51" i="1"/>
  <c r="DD57" i="1"/>
  <c r="DD100" i="1"/>
  <c r="DD77" i="1"/>
  <c r="DD120" i="1"/>
  <c r="BF74" i="1"/>
  <c r="BF117" i="1"/>
  <c r="AY59" i="7"/>
  <c r="AY102" i="7"/>
  <c r="DD81" i="1"/>
  <c r="DD124" i="1"/>
  <c r="DD96" i="1"/>
  <c r="DD53" i="1"/>
  <c r="DD70" i="1"/>
  <c r="DD113" i="1"/>
  <c r="AY66" i="7"/>
  <c r="AY109" i="7"/>
  <c r="DD121" i="1"/>
  <c r="DD78" i="1"/>
  <c r="DD63" i="1"/>
  <c r="DD106" i="1"/>
  <c r="AY76" i="7"/>
  <c r="AY119" i="7"/>
  <c r="DD112" i="1"/>
  <c r="DD69" i="1"/>
  <c r="BE121" i="1"/>
  <c r="BE78" i="1"/>
  <c r="BH130" i="1"/>
  <c r="BH87" i="1"/>
  <c r="DD61" i="1"/>
  <c r="DD104" i="1"/>
  <c r="DD98" i="1"/>
  <c r="DD55" i="1"/>
  <c r="AY107" i="7"/>
  <c r="AY64" i="7"/>
  <c r="AY110" i="7"/>
  <c r="AY67" i="7"/>
  <c r="AY82" i="7"/>
  <c r="AY125" i="7"/>
  <c r="DD127" i="1"/>
  <c r="DD84" i="1"/>
  <c r="DD65" i="1"/>
  <c r="DD108" i="1"/>
  <c r="BC67" i="1"/>
  <c r="BC110" i="1"/>
  <c r="AY73" i="7"/>
  <c r="AY116" i="7"/>
  <c r="DD107" i="1"/>
  <c r="DD64" i="1"/>
  <c r="DD95" i="1"/>
  <c r="DD52" i="1"/>
  <c r="DD88" i="1"/>
  <c r="DD131" i="1"/>
  <c r="DD110" i="1"/>
  <c r="DD67" i="1"/>
  <c r="AY117" i="7"/>
  <c r="AY74" i="7"/>
  <c r="DD50" i="1"/>
  <c r="DD93" i="1"/>
  <c r="BC62" i="1"/>
  <c r="BC105" i="1"/>
  <c r="DD114" i="1"/>
  <c r="DD71" i="1"/>
  <c r="BF118" i="1"/>
  <c r="BF75" i="1"/>
  <c r="BD112" i="1"/>
  <c r="BD69" i="1"/>
  <c r="BH50" i="1"/>
  <c r="BH93" i="1"/>
  <c r="BC107" i="1"/>
  <c r="BC64" i="1"/>
  <c r="BE57" i="1"/>
  <c r="BE100" i="1"/>
  <c r="BD129" i="1"/>
  <c r="BD86" i="1"/>
  <c r="BH124" i="1"/>
  <c r="BH81" i="1"/>
  <c r="BD114" i="1"/>
  <c r="BD71" i="1"/>
  <c r="BE123" i="1"/>
  <c r="BE80" i="1"/>
  <c r="BE103" i="1"/>
  <c r="BE60" i="1"/>
  <c r="BD113" i="1"/>
  <c r="BD70" i="1"/>
  <c r="BC83" i="1"/>
  <c r="BC126" i="1"/>
  <c r="BD116" i="1"/>
  <c r="BD73" i="1"/>
  <c r="BF94" i="1"/>
  <c r="BF51" i="1"/>
  <c r="BC99" i="1"/>
  <c r="BC56" i="1"/>
  <c r="BE122" i="1"/>
  <c r="BE79" i="1"/>
  <c r="BF68" i="1"/>
  <c r="BF111" i="1"/>
  <c r="BF48" i="1"/>
  <c r="BF91" i="1"/>
  <c r="BD77" i="1"/>
  <c r="BD120" i="1"/>
  <c r="BC61" i="1"/>
  <c r="BC104" i="1"/>
  <c r="BC53" i="1"/>
  <c r="BC96" i="1"/>
  <c r="BD98" i="1"/>
  <c r="BD55" i="1"/>
  <c r="BE52" i="1"/>
  <c r="BE95" i="1"/>
  <c r="BE106" i="1"/>
  <c r="BE63" i="1"/>
  <c r="BG72" i="1"/>
  <c r="BG115" i="1"/>
  <c r="BF85" i="1"/>
  <c r="BF128" i="1"/>
  <c r="BE88" i="1"/>
  <c r="BE131" i="1"/>
  <c r="BE127" i="1" l="1"/>
  <c r="BE84" i="1"/>
  <c r="BD101" i="1"/>
  <c r="BD58" i="1"/>
  <c r="BG54" i="1"/>
  <c r="BG97" i="1"/>
  <c r="BH125" i="1"/>
  <c r="BH82" i="1"/>
  <c r="AZ73" i="7"/>
  <c r="AZ116" i="7"/>
  <c r="DE108" i="1"/>
  <c r="DE65" i="1"/>
  <c r="AZ82" i="7"/>
  <c r="AZ125" i="7"/>
  <c r="DE61" i="1"/>
  <c r="DE104" i="1"/>
  <c r="AZ119" i="7"/>
  <c r="AZ76" i="7"/>
  <c r="DE113" i="1"/>
  <c r="DE70" i="1"/>
  <c r="DE124" i="1"/>
  <c r="DE81" i="1"/>
  <c r="BG74" i="1"/>
  <c r="BG117" i="1"/>
  <c r="DE57" i="1"/>
  <c r="DE100" i="1"/>
  <c r="AZ99" i="7"/>
  <c r="AZ56" i="7"/>
  <c r="DE56" i="1"/>
  <c r="DE99" i="1"/>
  <c r="DE83" i="1"/>
  <c r="DE126" i="1"/>
  <c r="AZ93" i="7"/>
  <c r="AZ50" i="7"/>
  <c r="DE72" i="1"/>
  <c r="DE115" i="1"/>
  <c r="DE60" i="1"/>
  <c r="DE103" i="1"/>
  <c r="DE129" i="1"/>
  <c r="DE86" i="1"/>
  <c r="AZ106" i="7"/>
  <c r="AZ63" i="7"/>
  <c r="DE62" i="1"/>
  <c r="DE105" i="1"/>
  <c r="AZ103" i="7"/>
  <c r="AZ60" i="7"/>
  <c r="AZ78" i="7"/>
  <c r="AZ121" i="7"/>
  <c r="DE54" i="1"/>
  <c r="DE97" i="1"/>
  <c r="DE87" i="1"/>
  <c r="DE130" i="1"/>
  <c r="BD119" i="1"/>
  <c r="BD76" i="1"/>
  <c r="DE119" i="1"/>
  <c r="DE76" i="1"/>
  <c r="BD105" i="1"/>
  <c r="BD62" i="1"/>
  <c r="AZ74" i="7"/>
  <c r="AZ117" i="7"/>
  <c r="DE64" i="1"/>
  <c r="DE107" i="1"/>
  <c r="DE127" i="1"/>
  <c r="DE84" i="1"/>
  <c r="AZ110" i="7"/>
  <c r="AZ67" i="7"/>
  <c r="DE98" i="1"/>
  <c r="DE55" i="1"/>
  <c r="BI87" i="1"/>
  <c r="BI130" i="1"/>
  <c r="DE112" i="1"/>
  <c r="DE69" i="1"/>
  <c r="DE53" i="1"/>
  <c r="DE96" i="1"/>
  <c r="DE94" i="1"/>
  <c r="DE51" i="1"/>
  <c r="DE123" i="1"/>
  <c r="DE80" i="1"/>
  <c r="AZ55" i="7"/>
  <c r="AZ98" i="7"/>
  <c r="DE111" i="1"/>
  <c r="DE68" i="1"/>
  <c r="BD109" i="1"/>
  <c r="BD66" i="1"/>
  <c r="BE49" i="1"/>
  <c r="BE92" i="1"/>
  <c r="DE117" i="1"/>
  <c r="DE74" i="1"/>
  <c r="BF102" i="1"/>
  <c r="BF59" i="1"/>
  <c r="AZ69" i="7"/>
  <c r="AZ112" i="7"/>
  <c r="DE71" i="1"/>
  <c r="DE114" i="1"/>
  <c r="DE88" i="1"/>
  <c r="DE131" i="1"/>
  <c r="BD67" i="1"/>
  <c r="BD110" i="1"/>
  <c r="DE106" i="1"/>
  <c r="DE63" i="1"/>
  <c r="AZ109" i="7"/>
  <c r="AZ66" i="7"/>
  <c r="AZ102" i="7"/>
  <c r="AZ59" i="7"/>
  <c r="DE120" i="1"/>
  <c r="DE77" i="1"/>
  <c r="DE73" i="1"/>
  <c r="DE116" i="1"/>
  <c r="DE66" i="1"/>
  <c r="DE109" i="1"/>
  <c r="AZ114" i="7"/>
  <c r="AZ71" i="7"/>
  <c r="DE79" i="1"/>
  <c r="DE122" i="1"/>
  <c r="AZ68" i="7"/>
  <c r="AZ111" i="7"/>
  <c r="DE49" i="1"/>
  <c r="DE92" i="1"/>
  <c r="AZ49" i="7"/>
  <c r="AZ92" i="7"/>
  <c r="AZ118" i="7"/>
  <c r="AZ75" i="7"/>
  <c r="BF65" i="1"/>
  <c r="BF108" i="1"/>
  <c r="AZ95" i="7"/>
  <c r="AZ52" i="7"/>
  <c r="DE82" i="1"/>
  <c r="DE125" i="1"/>
  <c r="AZ61" i="7"/>
  <c r="AZ104" i="7"/>
  <c r="DE85" i="1"/>
  <c r="DE128" i="1"/>
  <c r="AZ54" i="7"/>
  <c r="AZ97" i="7"/>
  <c r="DE59" i="1"/>
  <c r="DE102" i="1"/>
  <c r="DE101" i="1"/>
  <c r="DE58" i="1"/>
  <c r="DE93" i="1"/>
  <c r="DE50" i="1"/>
  <c r="DE110" i="1"/>
  <c r="DE67" i="1"/>
  <c r="DE95" i="1"/>
  <c r="DE52" i="1"/>
  <c r="AZ64" i="7"/>
  <c r="AZ107" i="7"/>
  <c r="BF78" i="1"/>
  <c r="BF121" i="1"/>
  <c r="DE121" i="1"/>
  <c r="DE78" i="1"/>
  <c r="AZ113" i="7"/>
  <c r="AZ70" i="7"/>
  <c r="AZ105" i="7"/>
  <c r="AZ62" i="7"/>
  <c r="DE48" i="1"/>
  <c r="DE91" i="1"/>
  <c r="DE118" i="1"/>
  <c r="DE75" i="1"/>
  <c r="AZ77" i="7"/>
  <c r="AZ120" i="7"/>
  <c r="AZ57" i="7"/>
  <c r="AZ100" i="7"/>
  <c r="BG85" i="1"/>
  <c r="BG128" i="1"/>
  <c r="BH72" i="1"/>
  <c r="BH115" i="1"/>
  <c r="BF106" i="1"/>
  <c r="BF63" i="1"/>
  <c r="BF95" i="1"/>
  <c r="BF52" i="1"/>
  <c r="BE55" i="1"/>
  <c r="BE98" i="1"/>
  <c r="BE120" i="1"/>
  <c r="BE77" i="1"/>
  <c r="BF80" i="1"/>
  <c r="BF123" i="1"/>
  <c r="BE71" i="1"/>
  <c r="BE114" i="1"/>
  <c r="BE129" i="1"/>
  <c r="BE86" i="1"/>
  <c r="BE69" i="1"/>
  <c r="BE112" i="1"/>
  <c r="BF131" i="1"/>
  <c r="BF88" i="1"/>
  <c r="BD53" i="1"/>
  <c r="BD96" i="1"/>
  <c r="BD61" i="1"/>
  <c r="BD104" i="1"/>
  <c r="BG111" i="1"/>
  <c r="BG68" i="1"/>
  <c r="BD99" i="1"/>
  <c r="BD56" i="1"/>
  <c r="BD83" i="1"/>
  <c r="BD126" i="1"/>
  <c r="BI124" i="1"/>
  <c r="BI81" i="1"/>
  <c r="BG48" i="1"/>
  <c r="BG91" i="1"/>
  <c r="BG94" i="1"/>
  <c r="BG51" i="1"/>
  <c r="BE73" i="1"/>
  <c r="BE116" i="1"/>
  <c r="BE113" i="1"/>
  <c r="BE70" i="1"/>
  <c r="BF60" i="1"/>
  <c r="BF103" i="1"/>
  <c r="BF57" i="1"/>
  <c r="BF100" i="1"/>
  <c r="BF122" i="1"/>
  <c r="BF79" i="1"/>
  <c r="BD64" i="1"/>
  <c r="BD107" i="1"/>
  <c r="BI93" i="1"/>
  <c r="BI50" i="1"/>
  <c r="BG75" i="1"/>
  <c r="BG118" i="1"/>
  <c r="BI125" i="1" l="1"/>
  <c r="BI82" i="1"/>
  <c r="BE58" i="1"/>
  <c r="BE101" i="1"/>
  <c r="BF127" i="1"/>
  <c r="BF84" i="1"/>
  <c r="BH97" i="1"/>
  <c r="BH54" i="1"/>
  <c r="BA107" i="7"/>
  <c r="BA64" i="7"/>
  <c r="BA97" i="7"/>
  <c r="BA54" i="7"/>
  <c r="BA104" i="7"/>
  <c r="BA61" i="7"/>
  <c r="DF92" i="1"/>
  <c r="DF49" i="1"/>
  <c r="DF122" i="1"/>
  <c r="DF79" i="1"/>
  <c r="DF109" i="1"/>
  <c r="DF66" i="1"/>
  <c r="BG102" i="1"/>
  <c r="BG59" i="1"/>
  <c r="BE66" i="1"/>
  <c r="BE109" i="1"/>
  <c r="DF94" i="1"/>
  <c r="DF51" i="1"/>
  <c r="DF69" i="1"/>
  <c r="DF112" i="1"/>
  <c r="DF98" i="1"/>
  <c r="DF55" i="1"/>
  <c r="DF84" i="1"/>
  <c r="DF127" i="1"/>
  <c r="DF119" i="1"/>
  <c r="DF76" i="1"/>
  <c r="DF129" i="1"/>
  <c r="DF86" i="1"/>
  <c r="BA56" i="7"/>
  <c r="BA99" i="7"/>
  <c r="DF113" i="1"/>
  <c r="DF70" i="1"/>
  <c r="DF65" i="1"/>
  <c r="DF108" i="1"/>
  <c r="BA120" i="7"/>
  <c r="BA77" i="7"/>
  <c r="BA113" i="7"/>
  <c r="BA70" i="7"/>
  <c r="DF52" i="1"/>
  <c r="DF95" i="1"/>
  <c r="DF93" i="1"/>
  <c r="DF50" i="1"/>
  <c r="BA71" i="7"/>
  <c r="BA114" i="7"/>
  <c r="BA59" i="7"/>
  <c r="BA102" i="7"/>
  <c r="DF106" i="1"/>
  <c r="DF63" i="1"/>
  <c r="BE67" i="1"/>
  <c r="BE110" i="1"/>
  <c r="DF71" i="1"/>
  <c r="DF114" i="1"/>
  <c r="BF92" i="1"/>
  <c r="BF49" i="1"/>
  <c r="BA55" i="7"/>
  <c r="BA98" i="7"/>
  <c r="BA117" i="7"/>
  <c r="BA74" i="7"/>
  <c r="DF130" i="1"/>
  <c r="DF87" i="1"/>
  <c r="BA121" i="7"/>
  <c r="BA78" i="7"/>
  <c r="DF105" i="1"/>
  <c r="DF62" i="1"/>
  <c r="DF72" i="1"/>
  <c r="DF115" i="1"/>
  <c r="DF126" i="1"/>
  <c r="DF83" i="1"/>
  <c r="BH117" i="1"/>
  <c r="BH74" i="1"/>
  <c r="DF61" i="1"/>
  <c r="DF104" i="1"/>
  <c r="DF75" i="1"/>
  <c r="DF118" i="1"/>
  <c r="DF48" i="1"/>
  <c r="DF91" i="1"/>
  <c r="BG78" i="1"/>
  <c r="BG121" i="1"/>
  <c r="DF59" i="1"/>
  <c r="DF102" i="1"/>
  <c r="DF85" i="1"/>
  <c r="DF128" i="1"/>
  <c r="DF125" i="1"/>
  <c r="DF82" i="1"/>
  <c r="BG108" i="1"/>
  <c r="BG65" i="1"/>
  <c r="BA49" i="7"/>
  <c r="BA92" i="7"/>
  <c r="BA111" i="7"/>
  <c r="BA68" i="7"/>
  <c r="DF73" i="1"/>
  <c r="DF116" i="1"/>
  <c r="DF117" i="1"/>
  <c r="DF74" i="1"/>
  <c r="DF68" i="1"/>
  <c r="DF111" i="1"/>
  <c r="DF123" i="1"/>
  <c r="DF80" i="1"/>
  <c r="BA67" i="7"/>
  <c r="BA110" i="7"/>
  <c r="BE62" i="1"/>
  <c r="BE105" i="1"/>
  <c r="BE76" i="1"/>
  <c r="BE119" i="1"/>
  <c r="BA103" i="7"/>
  <c r="BA60" i="7"/>
  <c r="BA106" i="7"/>
  <c r="BA63" i="7"/>
  <c r="BA93" i="7"/>
  <c r="BA50" i="7"/>
  <c r="DF81" i="1"/>
  <c r="DF124" i="1"/>
  <c r="BA76" i="7"/>
  <c r="BA119" i="7"/>
  <c r="BA57" i="7"/>
  <c r="BA100" i="7"/>
  <c r="BA105" i="7"/>
  <c r="BA62" i="7"/>
  <c r="DF78" i="1"/>
  <c r="DF121" i="1"/>
  <c r="DF67" i="1"/>
  <c r="DF110" i="1"/>
  <c r="DF101" i="1"/>
  <c r="DF58" i="1"/>
  <c r="BA52" i="7"/>
  <c r="BA95" i="7"/>
  <c r="BA75" i="7"/>
  <c r="BA118" i="7"/>
  <c r="DF120" i="1"/>
  <c r="DF77" i="1"/>
  <c r="BA66" i="7"/>
  <c r="BA109" i="7"/>
  <c r="DF88" i="1"/>
  <c r="DF131" i="1"/>
  <c r="BA112" i="7"/>
  <c r="BA69" i="7"/>
  <c r="DF96" i="1"/>
  <c r="DF53" i="1"/>
  <c r="BJ130" i="1"/>
  <c r="BJ87" i="1"/>
  <c r="DF107" i="1"/>
  <c r="DF64" i="1"/>
  <c r="DF54" i="1"/>
  <c r="DF97" i="1"/>
  <c r="DF60" i="1"/>
  <c r="DF103" i="1"/>
  <c r="DF99" i="1"/>
  <c r="DF56" i="1"/>
  <c r="DF57" i="1"/>
  <c r="DF100" i="1"/>
  <c r="BA125" i="7"/>
  <c r="BA82" i="7"/>
  <c r="BA73" i="7"/>
  <c r="BA116" i="7"/>
  <c r="BJ50" i="1"/>
  <c r="BJ93" i="1"/>
  <c r="BH91" i="1"/>
  <c r="BH48" i="1"/>
  <c r="BF120" i="1"/>
  <c r="BF77" i="1"/>
  <c r="BI72" i="1"/>
  <c r="BI115" i="1"/>
  <c r="BH75" i="1"/>
  <c r="BH118" i="1"/>
  <c r="BG60" i="1"/>
  <c r="BG103" i="1"/>
  <c r="BF73" i="1"/>
  <c r="BF116" i="1"/>
  <c r="BJ81" i="1"/>
  <c r="BJ124" i="1"/>
  <c r="BE99" i="1"/>
  <c r="BE56" i="1"/>
  <c r="BF55" i="1"/>
  <c r="BF98" i="1"/>
  <c r="BG63" i="1"/>
  <c r="BG106" i="1"/>
  <c r="BE107" i="1"/>
  <c r="BE64" i="1"/>
  <c r="BG57" i="1"/>
  <c r="BG100" i="1"/>
  <c r="BF70" i="1"/>
  <c r="BF113" i="1"/>
  <c r="BE83" i="1"/>
  <c r="BE126" i="1"/>
  <c r="BE61" i="1"/>
  <c r="BE104" i="1"/>
  <c r="BE96" i="1"/>
  <c r="BE53" i="1"/>
  <c r="BF69" i="1"/>
  <c r="BF112" i="1"/>
  <c r="BF129" i="1"/>
  <c r="BF86" i="1"/>
  <c r="BF114" i="1"/>
  <c r="BF71" i="1"/>
  <c r="BG52" i="1"/>
  <c r="BG95" i="1"/>
  <c r="BH128" i="1"/>
  <c r="BH85" i="1"/>
  <c r="BG122" i="1"/>
  <c r="BG79" i="1"/>
  <c r="BH94" i="1"/>
  <c r="BH51" i="1"/>
  <c r="BH111" i="1"/>
  <c r="BH68" i="1"/>
  <c r="BG131" i="1"/>
  <c r="BG88" i="1"/>
  <c r="BG123" i="1"/>
  <c r="BG80" i="1"/>
  <c r="BI54" i="1" l="1"/>
  <c r="BI97" i="1"/>
  <c r="BF58" i="1"/>
  <c r="BF101" i="1"/>
  <c r="BG84" i="1"/>
  <c r="BG127" i="1"/>
  <c r="BJ82" i="1"/>
  <c r="BJ125" i="1"/>
  <c r="BB82" i="7"/>
  <c r="BB125" i="7"/>
  <c r="DG56" i="1"/>
  <c r="DG99" i="1"/>
  <c r="BB66" i="7"/>
  <c r="BB109" i="7"/>
  <c r="BB118" i="7"/>
  <c r="BB75" i="7"/>
  <c r="DG121" i="1"/>
  <c r="DG78" i="1"/>
  <c r="BB57" i="7"/>
  <c r="BB100" i="7"/>
  <c r="DG124" i="1"/>
  <c r="DG81" i="1"/>
  <c r="BF76" i="1"/>
  <c r="BF119" i="1"/>
  <c r="BB67" i="7"/>
  <c r="BB110" i="7"/>
  <c r="DG68" i="1"/>
  <c r="DG111" i="1"/>
  <c r="DG116" i="1"/>
  <c r="DG73" i="1"/>
  <c r="BB92" i="7"/>
  <c r="BB49" i="7"/>
  <c r="DG102" i="1"/>
  <c r="DG59" i="1"/>
  <c r="DG91" i="1"/>
  <c r="DG48" i="1"/>
  <c r="DG104" i="1"/>
  <c r="DG61" i="1"/>
  <c r="BB55" i="7"/>
  <c r="BB98" i="7"/>
  <c r="DG114" i="1"/>
  <c r="DG71" i="1"/>
  <c r="BB71" i="7"/>
  <c r="BB114" i="7"/>
  <c r="DG95" i="1"/>
  <c r="DG52" i="1"/>
  <c r="DG84" i="1"/>
  <c r="DG127" i="1"/>
  <c r="DG112" i="1"/>
  <c r="DG69" i="1"/>
  <c r="BF109" i="1"/>
  <c r="BF66" i="1"/>
  <c r="BB97" i="7"/>
  <c r="BB54" i="7"/>
  <c r="DG97" i="1"/>
  <c r="DG54" i="1"/>
  <c r="BK130" i="1"/>
  <c r="BK87" i="1"/>
  <c r="DG120" i="1"/>
  <c r="DG77" i="1"/>
  <c r="BB105" i="7"/>
  <c r="BB62" i="7"/>
  <c r="BB93" i="7"/>
  <c r="BB50" i="7"/>
  <c r="BB60" i="7"/>
  <c r="BB103" i="7"/>
  <c r="DG123" i="1"/>
  <c r="DG80" i="1"/>
  <c r="DG117" i="1"/>
  <c r="DG74" i="1"/>
  <c r="BB68" i="7"/>
  <c r="BB111" i="7"/>
  <c r="BH108" i="1"/>
  <c r="BH65" i="1"/>
  <c r="BI74" i="1"/>
  <c r="BI117" i="1"/>
  <c r="BB78" i="7"/>
  <c r="BB121" i="7"/>
  <c r="BB74" i="7"/>
  <c r="BB117" i="7"/>
  <c r="BG49" i="1"/>
  <c r="BG92" i="1"/>
  <c r="DG93" i="1"/>
  <c r="DG50" i="1"/>
  <c r="BB113" i="7"/>
  <c r="BB70" i="7"/>
  <c r="DG119" i="1"/>
  <c r="DG76" i="1"/>
  <c r="DG98" i="1"/>
  <c r="DG55" i="1"/>
  <c r="DG94" i="1"/>
  <c r="DG51" i="1"/>
  <c r="BH102" i="1"/>
  <c r="BH59" i="1"/>
  <c r="DG79" i="1"/>
  <c r="DG122" i="1"/>
  <c r="DG64" i="1"/>
  <c r="DG107" i="1"/>
  <c r="DG131" i="1"/>
  <c r="DG88" i="1"/>
  <c r="BB52" i="7"/>
  <c r="BB95" i="7"/>
  <c r="DG110" i="1"/>
  <c r="DG67" i="1"/>
  <c r="BB119" i="7"/>
  <c r="BB76" i="7"/>
  <c r="BF105" i="1"/>
  <c r="BF62" i="1"/>
  <c r="DG128" i="1"/>
  <c r="DG85" i="1"/>
  <c r="BH121" i="1"/>
  <c r="BH78" i="1"/>
  <c r="DG118" i="1"/>
  <c r="DG75" i="1"/>
  <c r="DG115" i="1"/>
  <c r="DG72" i="1"/>
  <c r="BF110" i="1"/>
  <c r="BF67" i="1"/>
  <c r="BB102" i="7"/>
  <c r="BB59" i="7"/>
  <c r="DG108" i="1"/>
  <c r="DG65" i="1"/>
  <c r="BB99" i="7"/>
  <c r="BB56" i="7"/>
  <c r="BB61" i="7"/>
  <c r="BB104" i="7"/>
  <c r="BB64" i="7"/>
  <c r="BB107" i="7"/>
  <c r="BB116" i="7"/>
  <c r="BB73" i="7"/>
  <c r="DG100" i="1"/>
  <c r="DG57" i="1"/>
  <c r="DG103" i="1"/>
  <c r="DG60" i="1"/>
  <c r="DG53" i="1"/>
  <c r="DG96" i="1"/>
  <c r="BB69" i="7"/>
  <c r="BB112" i="7"/>
  <c r="DG101" i="1"/>
  <c r="DG58" i="1"/>
  <c r="BB106" i="7"/>
  <c r="BB63" i="7"/>
  <c r="DG125" i="1"/>
  <c r="DG82" i="1"/>
  <c r="DG83" i="1"/>
  <c r="DG126" i="1"/>
  <c r="DG62" i="1"/>
  <c r="DG105" i="1"/>
  <c r="DG130" i="1"/>
  <c r="DG87" i="1"/>
  <c r="DG106" i="1"/>
  <c r="DG63" i="1"/>
  <c r="BB77" i="7"/>
  <c r="BB120" i="7"/>
  <c r="DG70" i="1"/>
  <c r="DG113" i="1"/>
  <c r="DG129" i="1"/>
  <c r="DG86" i="1"/>
  <c r="DG109" i="1"/>
  <c r="DG66" i="1"/>
  <c r="DG92" i="1"/>
  <c r="DG49" i="1"/>
  <c r="BI51" i="1"/>
  <c r="BI94" i="1"/>
  <c r="BH122" i="1"/>
  <c r="BH79" i="1"/>
  <c r="BH95" i="1"/>
  <c r="BH52" i="1"/>
  <c r="BG69" i="1"/>
  <c r="BG112" i="1"/>
  <c r="BF64" i="1"/>
  <c r="BF107" i="1"/>
  <c r="BK50" i="1"/>
  <c r="BK93" i="1"/>
  <c r="BH131" i="1"/>
  <c r="BH88" i="1"/>
  <c r="BI128" i="1"/>
  <c r="BI85" i="1"/>
  <c r="BG70" i="1"/>
  <c r="BG113" i="1"/>
  <c r="BG98" i="1"/>
  <c r="BG55" i="1"/>
  <c r="BH60" i="1"/>
  <c r="BH103" i="1"/>
  <c r="BI91" i="1"/>
  <c r="BI48" i="1"/>
  <c r="BI68" i="1"/>
  <c r="BI111" i="1"/>
  <c r="BF104" i="1"/>
  <c r="BF61" i="1"/>
  <c r="BH57" i="1"/>
  <c r="BH100" i="1"/>
  <c r="BF56" i="1"/>
  <c r="BF99" i="1"/>
  <c r="BI118" i="1"/>
  <c r="BI75" i="1"/>
  <c r="BH80" i="1"/>
  <c r="BH123" i="1"/>
  <c r="BG114" i="1"/>
  <c r="BG71" i="1"/>
  <c r="BG129" i="1"/>
  <c r="BG86" i="1"/>
  <c r="BF96" i="1"/>
  <c r="BF53" i="1"/>
  <c r="BF126" i="1"/>
  <c r="BF83" i="1"/>
  <c r="BH63" i="1"/>
  <c r="BH106" i="1"/>
  <c r="BK81" i="1"/>
  <c r="BK124" i="1"/>
  <c r="BG116" i="1"/>
  <c r="BG73" i="1"/>
  <c r="BJ72" i="1"/>
  <c r="BJ115" i="1"/>
  <c r="BG77" i="1"/>
  <c r="BG120" i="1"/>
  <c r="BK125" i="1" l="1"/>
  <c r="BK82" i="1"/>
  <c r="BG58" i="1"/>
  <c r="BG101" i="1"/>
  <c r="BH84" i="1"/>
  <c r="BH127" i="1"/>
  <c r="BJ97" i="1"/>
  <c r="BJ54" i="1"/>
  <c r="DH109" i="1"/>
  <c r="DH66" i="1"/>
  <c r="DH63" i="1"/>
  <c r="DH106" i="1"/>
  <c r="DH125" i="1"/>
  <c r="DH82" i="1"/>
  <c r="BC112" i="7"/>
  <c r="BC69" i="7"/>
  <c r="BC61" i="7"/>
  <c r="BC104" i="7"/>
  <c r="BC95" i="7"/>
  <c r="BC52" i="7"/>
  <c r="DH107" i="1"/>
  <c r="DH64" i="1"/>
  <c r="BH49" i="1"/>
  <c r="BH92" i="1"/>
  <c r="BC121" i="7"/>
  <c r="BC78" i="7"/>
  <c r="BC60" i="7"/>
  <c r="BC103" i="7"/>
  <c r="DH97" i="1"/>
  <c r="DH54" i="1"/>
  <c r="BG109" i="1"/>
  <c r="BG66" i="1"/>
  <c r="DH91" i="1"/>
  <c r="DH48" i="1"/>
  <c r="BC92" i="7"/>
  <c r="BC49" i="7"/>
  <c r="BC75" i="7"/>
  <c r="BC118" i="7"/>
  <c r="DH113" i="1"/>
  <c r="DH70" i="1"/>
  <c r="DH105" i="1"/>
  <c r="DH62" i="1"/>
  <c r="DH58" i="1"/>
  <c r="DH101" i="1"/>
  <c r="DH100" i="1"/>
  <c r="DH57" i="1"/>
  <c r="BC99" i="7"/>
  <c r="BC56" i="7"/>
  <c r="BC102" i="7"/>
  <c r="BC59" i="7"/>
  <c r="DH115" i="1"/>
  <c r="DH72" i="1"/>
  <c r="BI121" i="1"/>
  <c r="BI78" i="1"/>
  <c r="BG62" i="1"/>
  <c r="BG105" i="1"/>
  <c r="DH67" i="1"/>
  <c r="DH110" i="1"/>
  <c r="DH88" i="1"/>
  <c r="DH131" i="1"/>
  <c r="DH51" i="1"/>
  <c r="DH94" i="1"/>
  <c r="DH119" i="1"/>
  <c r="DH76" i="1"/>
  <c r="DH93" i="1"/>
  <c r="DH50" i="1"/>
  <c r="DH123" i="1"/>
  <c r="DH80" i="1"/>
  <c r="BC50" i="7"/>
  <c r="BC93" i="7"/>
  <c r="DH127" i="1"/>
  <c r="DH84" i="1"/>
  <c r="BC71" i="7"/>
  <c r="BC114" i="7"/>
  <c r="BC55" i="7"/>
  <c r="BC98" i="7"/>
  <c r="DH111" i="1"/>
  <c r="DH68" i="1"/>
  <c r="BG76" i="1"/>
  <c r="BG119" i="1"/>
  <c r="BC57" i="7"/>
  <c r="BC100" i="7"/>
  <c r="DH99" i="1"/>
  <c r="DH56" i="1"/>
  <c r="DH92" i="1"/>
  <c r="DH49" i="1"/>
  <c r="DH129" i="1"/>
  <c r="DH86" i="1"/>
  <c r="DH130" i="1"/>
  <c r="DH87" i="1"/>
  <c r="DH96" i="1"/>
  <c r="DH53" i="1"/>
  <c r="BC107" i="7"/>
  <c r="BC64" i="7"/>
  <c r="DH122" i="1"/>
  <c r="DH79" i="1"/>
  <c r="BC117" i="7"/>
  <c r="BC74" i="7"/>
  <c r="BJ117" i="1"/>
  <c r="BJ74" i="1"/>
  <c r="BC111" i="7"/>
  <c r="BC68" i="7"/>
  <c r="DH120" i="1"/>
  <c r="DH77" i="1"/>
  <c r="BL130" i="1"/>
  <c r="BL87" i="1"/>
  <c r="BC97" i="7"/>
  <c r="BC54" i="7"/>
  <c r="DH112" i="1"/>
  <c r="DH69" i="1"/>
  <c r="DH95" i="1"/>
  <c r="DH52" i="1"/>
  <c r="DH114" i="1"/>
  <c r="DH71" i="1"/>
  <c r="DH61" i="1"/>
  <c r="DH104" i="1"/>
  <c r="DH102" i="1"/>
  <c r="DH59" i="1"/>
  <c r="DH116" i="1"/>
  <c r="DH73" i="1"/>
  <c r="DH124" i="1"/>
  <c r="DH81" i="1"/>
  <c r="DH121" i="1"/>
  <c r="DH78" i="1"/>
  <c r="BC120" i="7"/>
  <c r="BC77" i="7"/>
  <c r="DH126" i="1"/>
  <c r="DH83" i="1"/>
  <c r="BC106" i="7"/>
  <c r="BC63" i="7"/>
  <c r="DH103" i="1"/>
  <c r="DH60" i="1"/>
  <c r="BC116" i="7"/>
  <c r="BC73" i="7"/>
  <c r="DH108" i="1"/>
  <c r="DH65" i="1"/>
  <c r="BG110" i="1"/>
  <c r="BG67" i="1"/>
  <c r="DH75" i="1"/>
  <c r="DH118" i="1"/>
  <c r="DH128" i="1"/>
  <c r="DH85" i="1"/>
  <c r="BC76" i="7"/>
  <c r="BC119" i="7"/>
  <c r="BI59" i="1"/>
  <c r="BI102" i="1"/>
  <c r="DH55" i="1"/>
  <c r="DH98" i="1"/>
  <c r="BC113" i="7"/>
  <c r="BC70" i="7"/>
  <c r="BI65" i="1"/>
  <c r="BI108" i="1"/>
  <c r="DH117" i="1"/>
  <c r="DH74" i="1"/>
  <c r="BC62" i="7"/>
  <c r="BC105" i="7"/>
  <c r="BC110" i="7"/>
  <c r="BC67" i="7"/>
  <c r="BC66" i="7"/>
  <c r="BC109" i="7"/>
  <c r="BC82" i="7"/>
  <c r="BC125" i="7"/>
  <c r="BI106" i="1"/>
  <c r="BI63" i="1"/>
  <c r="BH129" i="1"/>
  <c r="BH86" i="1"/>
  <c r="BG99" i="1"/>
  <c r="BG56" i="1"/>
  <c r="BJ68" i="1"/>
  <c r="BJ111" i="1"/>
  <c r="BH70" i="1"/>
  <c r="BH113" i="1"/>
  <c r="BH112" i="1"/>
  <c r="BH69" i="1"/>
  <c r="BK115" i="1"/>
  <c r="BK72" i="1"/>
  <c r="BL81" i="1"/>
  <c r="BL124" i="1"/>
  <c r="BG83" i="1"/>
  <c r="BG126" i="1"/>
  <c r="BG61" i="1"/>
  <c r="BG104" i="1"/>
  <c r="BH98" i="1"/>
  <c r="BH55" i="1"/>
  <c r="BG64" i="1"/>
  <c r="BG107" i="1"/>
  <c r="BI95" i="1"/>
  <c r="BI52" i="1"/>
  <c r="BI122" i="1"/>
  <c r="BI79" i="1"/>
  <c r="BH116" i="1"/>
  <c r="BH73" i="1"/>
  <c r="BG96" i="1"/>
  <c r="BG53" i="1"/>
  <c r="BH71" i="1"/>
  <c r="BH114" i="1"/>
  <c r="BJ118" i="1"/>
  <c r="BJ75" i="1"/>
  <c r="BI100" i="1"/>
  <c r="BI57" i="1"/>
  <c r="BJ128" i="1"/>
  <c r="BJ85" i="1"/>
  <c r="BI131" i="1"/>
  <c r="BI88" i="1"/>
  <c r="BH120" i="1"/>
  <c r="BH77" i="1"/>
  <c r="BI80" i="1"/>
  <c r="BI123" i="1"/>
  <c r="BJ48" i="1"/>
  <c r="BJ91" i="1"/>
  <c r="BI103" i="1"/>
  <c r="BI60" i="1"/>
  <c r="BL93" i="1"/>
  <c r="BL50" i="1"/>
  <c r="BJ94" i="1"/>
  <c r="BJ51" i="1"/>
  <c r="BK54" i="1" l="1"/>
  <c r="BK97" i="1"/>
  <c r="BH58" i="1"/>
  <c r="BH101" i="1"/>
  <c r="BL82" i="1"/>
  <c r="BL125" i="1"/>
  <c r="BI84" i="1"/>
  <c r="BI127" i="1"/>
  <c r="DI59" i="1"/>
  <c r="DI102" i="1"/>
  <c r="DI114" i="1"/>
  <c r="DI71" i="1"/>
  <c r="DI69" i="1"/>
  <c r="DI112" i="1"/>
  <c r="BM87" i="1"/>
  <c r="BM130" i="1"/>
  <c r="BD68" i="7"/>
  <c r="BD111" i="7"/>
  <c r="BD117" i="7"/>
  <c r="BD74" i="7"/>
  <c r="BD64" i="7"/>
  <c r="BD107" i="7"/>
  <c r="DI130" i="1"/>
  <c r="DI87" i="1"/>
  <c r="DI92" i="1"/>
  <c r="DI49" i="1"/>
  <c r="DI111" i="1"/>
  <c r="DI68" i="1"/>
  <c r="DI80" i="1"/>
  <c r="DI123" i="1"/>
  <c r="DI119" i="1"/>
  <c r="DI76" i="1"/>
  <c r="DI72" i="1"/>
  <c r="DI115" i="1"/>
  <c r="BD99" i="7"/>
  <c r="BD56" i="7"/>
  <c r="DI113" i="1"/>
  <c r="DI70" i="1"/>
  <c r="BD49" i="7"/>
  <c r="BD92" i="7"/>
  <c r="BH66" i="1"/>
  <c r="BH109" i="1"/>
  <c r="BD95" i="7"/>
  <c r="BD52" i="7"/>
  <c r="BD112" i="7"/>
  <c r="BD69" i="7"/>
  <c r="BD109" i="7"/>
  <c r="BD66" i="7"/>
  <c r="BD105" i="7"/>
  <c r="BD62" i="7"/>
  <c r="BJ108" i="1"/>
  <c r="BJ65" i="1"/>
  <c r="DI98" i="1"/>
  <c r="DI55" i="1"/>
  <c r="DI65" i="1"/>
  <c r="DI108" i="1"/>
  <c r="DI60" i="1"/>
  <c r="DI103" i="1"/>
  <c r="DI83" i="1"/>
  <c r="DI126" i="1"/>
  <c r="DI121" i="1"/>
  <c r="DI78" i="1"/>
  <c r="BD57" i="7"/>
  <c r="BD100" i="7"/>
  <c r="BD71" i="7"/>
  <c r="BD114" i="7"/>
  <c r="DI88" i="1"/>
  <c r="DI131" i="1"/>
  <c r="BH62" i="1"/>
  <c r="BH105" i="1"/>
  <c r="DI58" i="1"/>
  <c r="DI101" i="1"/>
  <c r="BD103" i="7"/>
  <c r="BD60" i="7"/>
  <c r="BI92" i="1"/>
  <c r="BI49" i="1"/>
  <c r="DI106" i="1"/>
  <c r="DI63" i="1"/>
  <c r="BD67" i="7"/>
  <c r="BD110" i="7"/>
  <c r="DI74" i="1"/>
  <c r="DI117" i="1"/>
  <c r="BD70" i="7"/>
  <c r="BD113" i="7"/>
  <c r="BD76" i="7"/>
  <c r="BD119" i="7"/>
  <c r="DI75" i="1"/>
  <c r="DI118" i="1"/>
  <c r="DI116" i="1"/>
  <c r="DI73" i="1"/>
  <c r="DI95" i="1"/>
  <c r="DI52" i="1"/>
  <c r="BD97" i="7"/>
  <c r="BD54" i="7"/>
  <c r="DI120" i="1"/>
  <c r="DI77" i="1"/>
  <c r="BK117" i="1"/>
  <c r="BK74" i="1"/>
  <c r="DI79" i="1"/>
  <c r="DI122" i="1"/>
  <c r="DI96" i="1"/>
  <c r="DI53" i="1"/>
  <c r="DI129" i="1"/>
  <c r="DI86" i="1"/>
  <c r="DI56" i="1"/>
  <c r="DI99" i="1"/>
  <c r="DI84" i="1"/>
  <c r="DI127" i="1"/>
  <c r="DI50" i="1"/>
  <c r="DI93" i="1"/>
  <c r="BJ121" i="1"/>
  <c r="BJ78" i="1"/>
  <c r="BD102" i="7"/>
  <c r="BD59" i="7"/>
  <c r="DI100" i="1"/>
  <c r="DI57" i="1"/>
  <c r="DI105" i="1"/>
  <c r="DI62" i="1"/>
  <c r="DI48" i="1"/>
  <c r="DI91" i="1"/>
  <c r="DI54" i="1"/>
  <c r="DI97" i="1"/>
  <c r="BD121" i="7"/>
  <c r="BD78" i="7"/>
  <c r="DI107" i="1"/>
  <c r="DI64" i="1"/>
  <c r="DI82" i="1"/>
  <c r="DI125" i="1"/>
  <c r="DI66" i="1"/>
  <c r="DI109" i="1"/>
  <c r="BD82" i="7"/>
  <c r="BD125" i="7"/>
  <c r="BJ59" i="1"/>
  <c r="BJ102" i="1"/>
  <c r="DI128" i="1"/>
  <c r="DI85" i="1"/>
  <c r="BH67" i="1"/>
  <c r="BH110" i="1"/>
  <c r="BD73" i="7"/>
  <c r="BD116" i="7"/>
  <c r="BD63" i="7"/>
  <c r="BD106" i="7"/>
  <c r="BD120" i="7"/>
  <c r="BD77" i="7"/>
  <c r="DI124" i="1"/>
  <c r="DI81" i="1"/>
  <c r="DI104" i="1"/>
  <c r="DI61" i="1"/>
  <c r="BH119" i="1"/>
  <c r="BH76" i="1"/>
  <c r="BD55" i="7"/>
  <c r="BD98" i="7"/>
  <c r="BD93" i="7"/>
  <c r="BD50" i="7"/>
  <c r="DI94" i="1"/>
  <c r="DI51" i="1"/>
  <c r="DI110" i="1"/>
  <c r="DI67" i="1"/>
  <c r="BD75" i="7"/>
  <c r="BD118" i="7"/>
  <c r="BD104" i="7"/>
  <c r="BD61" i="7"/>
  <c r="BJ103" i="1"/>
  <c r="BJ60" i="1"/>
  <c r="BJ80" i="1"/>
  <c r="BJ123" i="1"/>
  <c r="BK48" i="1"/>
  <c r="BK91" i="1"/>
  <c r="BI114" i="1"/>
  <c r="BI71" i="1"/>
  <c r="BI98" i="1"/>
  <c r="BI55" i="1"/>
  <c r="BM81" i="1"/>
  <c r="BM124" i="1"/>
  <c r="BI112" i="1"/>
  <c r="BI69" i="1"/>
  <c r="BI70" i="1"/>
  <c r="BI113" i="1"/>
  <c r="BK68" i="1"/>
  <c r="BK111" i="1"/>
  <c r="BJ131" i="1"/>
  <c r="BJ88" i="1"/>
  <c r="BJ57" i="1"/>
  <c r="BJ100" i="1"/>
  <c r="BK118" i="1"/>
  <c r="BK75" i="1"/>
  <c r="BH53" i="1"/>
  <c r="BH96" i="1"/>
  <c r="BH104" i="1"/>
  <c r="BH61" i="1"/>
  <c r="BL115" i="1"/>
  <c r="BL72" i="1"/>
  <c r="BI116" i="1"/>
  <c r="BI73" i="1"/>
  <c r="BH107" i="1"/>
  <c r="BH64" i="1"/>
  <c r="BH83" i="1"/>
  <c r="BH126" i="1"/>
  <c r="BJ63" i="1"/>
  <c r="BJ106" i="1"/>
  <c r="BM93" i="1"/>
  <c r="BM50" i="1"/>
  <c r="BK51" i="1"/>
  <c r="BK94" i="1"/>
  <c r="BI77" i="1"/>
  <c r="BI120" i="1"/>
  <c r="BK85" i="1"/>
  <c r="BK128" i="1"/>
  <c r="BJ79" i="1"/>
  <c r="BJ122" i="1"/>
  <c r="BJ52" i="1"/>
  <c r="BJ95" i="1"/>
  <c r="BH56" i="1"/>
  <c r="BH99" i="1"/>
  <c r="BI86" i="1"/>
  <c r="BI129" i="1"/>
  <c r="BJ127" i="1" l="1"/>
  <c r="BJ84" i="1"/>
  <c r="BI58" i="1"/>
  <c r="BI101" i="1"/>
  <c r="BM82" i="1"/>
  <c r="BM125" i="1"/>
  <c r="BL97" i="1"/>
  <c r="BL54" i="1"/>
  <c r="DJ51" i="1"/>
  <c r="DJ94" i="1"/>
  <c r="DJ61" i="1"/>
  <c r="DJ104" i="1"/>
  <c r="BE77" i="7"/>
  <c r="BE120" i="7"/>
  <c r="DJ128" i="1"/>
  <c r="DJ85" i="1"/>
  <c r="DJ109" i="1"/>
  <c r="DJ66" i="1"/>
  <c r="DJ97" i="1"/>
  <c r="DJ54" i="1"/>
  <c r="DJ93" i="1"/>
  <c r="DJ50" i="1"/>
  <c r="DJ99" i="1"/>
  <c r="DJ56" i="1"/>
  <c r="BE119" i="7"/>
  <c r="BE76" i="7"/>
  <c r="DJ117" i="1"/>
  <c r="DJ74" i="1"/>
  <c r="BE103" i="7"/>
  <c r="BE60" i="7"/>
  <c r="DJ121" i="1"/>
  <c r="DJ78" i="1"/>
  <c r="DJ98" i="1"/>
  <c r="DJ55" i="1"/>
  <c r="BE62" i="7"/>
  <c r="BE105" i="7"/>
  <c r="BE112" i="7"/>
  <c r="BE69" i="7"/>
  <c r="DJ113" i="1"/>
  <c r="DJ70" i="1"/>
  <c r="DJ111" i="1"/>
  <c r="DJ68" i="1"/>
  <c r="DJ130" i="1"/>
  <c r="DJ87" i="1"/>
  <c r="BE117" i="7"/>
  <c r="BE74" i="7"/>
  <c r="DJ114" i="1"/>
  <c r="DJ71" i="1"/>
  <c r="BE75" i="7"/>
  <c r="BE118" i="7"/>
  <c r="BE98" i="7"/>
  <c r="BE55" i="7"/>
  <c r="BE73" i="7"/>
  <c r="BE116" i="7"/>
  <c r="BE121" i="7"/>
  <c r="BE78" i="7"/>
  <c r="DJ100" i="1"/>
  <c r="DJ57" i="1"/>
  <c r="BK78" i="1"/>
  <c r="BK121" i="1"/>
  <c r="DJ129" i="1"/>
  <c r="DJ86" i="1"/>
  <c r="DJ120" i="1"/>
  <c r="DJ77" i="1"/>
  <c r="DJ95" i="1"/>
  <c r="DJ52" i="1"/>
  <c r="BI105" i="1"/>
  <c r="BI62" i="1"/>
  <c r="BE71" i="7"/>
  <c r="BE114" i="7"/>
  <c r="DJ103" i="1"/>
  <c r="DJ60" i="1"/>
  <c r="BI109" i="1"/>
  <c r="BI66" i="1"/>
  <c r="DJ115" i="1"/>
  <c r="DJ72" i="1"/>
  <c r="DJ123" i="1"/>
  <c r="DJ80" i="1"/>
  <c r="BN87" i="1"/>
  <c r="BN130" i="1"/>
  <c r="BE61" i="7"/>
  <c r="BE104" i="7"/>
  <c r="DJ110" i="1"/>
  <c r="DJ67" i="1"/>
  <c r="BE93" i="7"/>
  <c r="BE50" i="7"/>
  <c r="BI76" i="1"/>
  <c r="BI119" i="1"/>
  <c r="DJ124" i="1"/>
  <c r="DJ81" i="1"/>
  <c r="BE125" i="7"/>
  <c r="BE82" i="7"/>
  <c r="DJ125" i="1"/>
  <c r="DJ82" i="1"/>
  <c r="DJ91" i="1"/>
  <c r="DJ48" i="1"/>
  <c r="DJ127" i="1"/>
  <c r="DJ84" i="1"/>
  <c r="DJ122" i="1"/>
  <c r="DJ79" i="1"/>
  <c r="DJ118" i="1"/>
  <c r="DJ75" i="1"/>
  <c r="BE113" i="7"/>
  <c r="BE70" i="7"/>
  <c r="BE67" i="7"/>
  <c r="BE110" i="7"/>
  <c r="BJ49" i="1"/>
  <c r="BJ92" i="1"/>
  <c r="BK65" i="1"/>
  <c r="BK108" i="1"/>
  <c r="BE109" i="7"/>
  <c r="BE66" i="7"/>
  <c r="BE95" i="7"/>
  <c r="BE52" i="7"/>
  <c r="BE56" i="7"/>
  <c r="BE99" i="7"/>
  <c r="DJ119" i="1"/>
  <c r="DJ76" i="1"/>
  <c r="DJ92" i="1"/>
  <c r="DJ49" i="1"/>
  <c r="BE106" i="7"/>
  <c r="BE63" i="7"/>
  <c r="BI110" i="1"/>
  <c r="BI67" i="1"/>
  <c r="BK102" i="1"/>
  <c r="BK59" i="1"/>
  <c r="DJ107" i="1"/>
  <c r="DJ64" i="1"/>
  <c r="DJ105" i="1"/>
  <c r="DJ62" i="1"/>
  <c r="BE102" i="7"/>
  <c r="BE59" i="7"/>
  <c r="DJ96" i="1"/>
  <c r="DJ53" i="1"/>
  <c r="BL74" i="1"/>
  <c r="BL117" i="1"/>
  <c r="BE97" i="7"/>
  <c r="BE54" i="7"/>
  <c r="DJ116" i="1"/>
  <c r="DJ73" i="1"/>
  <c r="DJ63" i="1"/>
  <c r="DJ106" i="1"/>
  <c r="DJ101" i="1"/>
  <c r="DJ58" i="1"/>
  <c r="DJ131" i="1"/>
  <c r="DJ88" i="1"/>
  <c r="BE57" i="7"/>
  <c r="BE100" i="7"/>
  <c r="DJ126" i="1"/>
  <c r="DJ83" i="1"/>
  <c r="DJ108" i="1"/>
  <c r="DJ65" i="1"/>
  <c r="BE49" i="7"/>
  <c r="BE92" i="7"/>
  <c r="BE107" i="7"/>
  <c r="BE64" i="7"/>
  <c r="BE111" i="7"/>
  <c r="BE68" i="7"/>
  <c r="DJ112" i="1"/>
  <c r="DJ69" i="1"/>
  <c r="DJ102" i="1"/>
  <c r="DJ59" i="1"/>
  <c r="BI56" i="1"/>
  <c r="BI99" i="1"/>
  <c r="BN50" i="1"/>
  <c r="BN93" i="1"/>
  <c r="BJ116" i="1"/>
  <c r="BJ73" i="1"/>
  <c r="BJ113" i="1"/>
  <c r="BJ70" i="1"/>
  <c r="BK123" i="1"/>
  <c r="BK80" i="1"/>
  <c r="BJ86" i="1"/>
  <c r="BJ129" i="1"/>
  <c r="BL85" i="1"/>
  <c r="BL128" i="1"/>
  <c r="BJ120" i="1"/>
  <c r="BJ77" i="1"/>
  <c r="BL51" i="1"/>
  <c r="BL94" i="1"/>
  <c r="BM72" i="1"/>
  <c r="BM115" i="1"/>
  <c r="BK100" i="1"/>
  <c r="BK57" i="1"/>
  <c r="BJ55" i="1"/>
  <c r="BJ98" i="1"/>
  <c r="BK95" i="1"/>
  <c r="BK52" i="1"/>
  <c r="BK79" i="1"/>
  <c r="BK122" i="1"/>
  <c r="BI61" i="1"/>
  <c r="BI104" i="1"/>
  <c r="BL75" i="1"/>
  <c r="BL118" i="1"/>
  <c r="BK131" i="1"/>
  <c r="BK88" i="1"/>
  <c r="BL111" i="1"/>
  <c r="BL68" i="1"/>
  <c r="BJ69" i="1"/>
  <c r="BJ112" i="1"/>
  <c r="BL91" i="1"/>
  <c r="BL48" i="1"/>
  <c r="BK103" i="1"/>
  <c r="BK60" i="1"/>
  <c r="BK106" i="1"/>
  <c r="BK63" i="1"/>
  <c r="BI126" i="1"/>
  <c r="BI83" i="1"/>
  <c r="BI107" i="1"/>
  <c r="BI64" i="1"/>
  <c r="BI96" i="1"/>
  <c r="BI53" i="1"/>
  <c r="BN124" i="1"/>
  <c r="BN81" i="1"/>
  <c r="BJ71" i="1"/>
  <c r="BJ114" i="1"/>
  <c r="BM54" i="1" l="1"/>
  <c r="BM97" i="1"/>
  <c r="BJ58" i="1"/>
  <c r="BJ101" i="1"/>
  <c r="BK84" i="1"/>
  <c r="BK127" i="1"/>
  <c r="BN82" i="1"/>
  <c r="BN125" i="1"/>
  <c r="DK112" i="1"/>
  <c r="DK69" i="1"/>
  <c r="BF64" i="7"/>
  <c r="BF107" i="7"/>
  <c r="DK106" i="1"/>
  <c r="DK63" i="1"/>
  <c r="BF56" i="7"/>
  <c r="BF99" i="7"/>
  <c r="BK49" i="1"/>
  <c r="BK92" i="1"/>
  <c r="BJ119" i="1"/>
  <c r="BJ76" i="1"/>
  <c r="BO130" i="1"/>
  <c r="BO87" i="1"/>
  <c r="DK120" i="1"/>
  <c r="DK77" i="1"/>
  <c r="BF121" i="7"/>
  <c r="BF78" i="7"/>
  <c r="BF98" i="7"/>
  <c r="BF55" i="7"/>
  <c r="DK114" i="1"/>
  <c r="DK71" i="1"/>
  <c r="DK130" i="1"/>
  <c r="DK87" i="1"/>
  <c r="DK113" i="1"/>
  <c r="DK70" i="1"/>
  <c r="DK121" i="1"/>
  <c r="DK78" i="1"/>
  <c r="DK117" i="1"/>
  <c r="DK74" i="1"/>
  <c r="DK56" i="1"/>
  <c r="DK99" i="1"/>
  <c r="DK97" i="1"/>
  <c r="DK54" i="1"/>
  <c r="DK85" i="1"/>
  <c r="DK128" i="1"/>
  <c r="DK65" i="1"/>
  <c r="DK108" i="1"/>
  <c r="DK58" i="1"/>
  <c r="DK101" i="1"/>
  <c r="DK73" i="1"/>
  <c r="DK116" i="1"/>
  <c r="BF59" i="7"/>
  <c r="BF102" i="7"/>
  <c r="DK107" i="1"/>
  <c r="DK64" i="1"/>
  <c r="BJ110" i="1"/>
  <c r="BJ67" i="1"/>
  <c r="DK92" i="1"/>
  <c r="DK49" i="1"/>
  <c r="DK76" i="1"/>
  <c r="DK119" i="1"/>
  <c r="BF52" i="7"/>
  <c r="BF95" i="7"/>
  <c r="DK75" i="1"/>
  <c r="DK118" i="1"/>
  <c r="DK127" i="1"/>
  <c r="DK84" i="1"/>
  <c r="DK125" i="1"/>
  <c r="DK82" i="1"/>
  <c r="DK124" i="1"/>
  <c r="DK81" i="1"/>
  <c r="BF50" i="7"/>
  <c r="BF93" i="7"/>
  <c r="DK123" i="1"/>
  <c r="DK80" i="1"/>
  <c r="BJ66" i="1"/>
  <c r="BJ109" i="1"/>
  <c r="BL121" i="1"/>
  <c r="BL78" i="1"/>
  <c r="BF62" i="7"/>
  <c r="BF105" i="7"/>
  <c r="DK104" i="1"/>
  <c r="DK61" i="1"/>
  <c r="DK102" i="1"/>
  <c r="DK59" i="1"/>
  <c r="BF68" i="7"/>
  <c r="BF111" i="7"/>
  <c r="BF100" i="7"/>
  <c r="BF57" i="7"/>
  <c r="BM74" i="1"/>
  <c r="BM117" i="1"/>
  <c r="BL65" i="1"/>
  <c r="BL108" i="1"/>
  <c r="BF67" i="7"/>
  <c r="BF110" i="7"/>
  <c r="BF104" i="7"/>
  <c r="BF61" i="7"/>
  <c r="BF71" i="7"/>
  <c r="BF114" i="7"/>
  <c r="DK52" i="1"/>
  <c r="DK95" i="1"/>
  <c r="DK86" i="1"/>
  <c r="DK129" i="1"/>
  <c r="DK100" i="1"/>
  <c r="DK57" i="1"/>
  <c r="BF74" i="7"/>
  <c r="BF117" i="7"/>
  <c r="DK68" i="1"/>
  <c r="DK111" i="1"/>
  <c r="BF112" i="7"/>
  <c r="BF69" i="7"/>
  <c r="DK98" i="1"/>
  <c r="DK55" i="1"/>
  <c r="BF60" i="7"/>
  <c r="BF103" i="7"/>
  <c r="BF76" i="7"/>
  <c r="BF119" i="7"/>
  <c r="DK93" i="1"/>
  <c r="DK50" i="1"/>
  <c r="DK109" i="1"/>
  <c r="DK66" i="1"/>
  <c r="BF49" i="7"/>
  <c r="BF92" i="7"/>
  <c r="DK126" i="1"/>
  <c r="DK83" i="1"/>
  <c r="DK131" i="1"/>
  <c r="DK88" i="1"/>
  <c r="BF97" i="7"/>
  <c r="BF54" i="7"/>
  <c r="DK96" i="1"/>
  <c r="DK53" i="1"/>
  <c r="DK62" i="1"/>
  <c r="DK105" i="1"/>
  <c r="BL102" i="1"/>
  <c r="BL59" i="1"/>
  <c r="BF106" i="7"/>
  <c r="BF63" i="7"/>
  <c r="BF109" i="7"/>
  <c r="BF66" i="7"/>
  <c r="BF70" i="7"/>
  <c r="BF113" i="7"/>
  <c r="DK122" i="1"/>
  <c r="DK79" i="1"/>
  <c r="DK91" i="1"/>
  <c r="DK48" i="1"/>
  <c r="BF82" i="7"/>
  <c r="BF125" i="7"/>
  <c r="DK67" i="1"/>
  <c r="DK110" i="1"/>
  <c r="DK72" i="1"/>
  <c r="DK115" i="1"/>
  <c r="DK103" i="1"/>
  <c r="DK60" i="1"/>
  <c r="BJ62" i="1"/>
  <c r="BJ105" i="1"/>
  <c r="BF73" i="7"/>
  <c r="BF116" i="7"/>
  <c r="BF118" i="7"/>
  <c r="BF75" i="7"/>
  <c r="BF120" i="7"/>
  <c r="BF77" i="7"/>
  <c r="DK94" i="1"/>
  <c r="DK51" i="1"/>
  <c r="BL122" i="1"/>
  <c r="BL79" i="1"/>
  <c r="BN115" i="1"/>
  <c r="BN72" i="1"/>
  <c r="BK129" i="1"/>
  <c r="BK86" i="1"/>
  <c r="BO50" i="1"/>
  <c r="BO93" i="1"/>
  <c r="BK71" i="1"/>
  <c r="BK114" i="1"/>
  <c r="BJ107" i="1"/>
  <c r="BJ64" i="1"/>
  <c r="BL60" i="1"/>
  <c r="BL103" i="1"/>
  <c r="BJ61" i="1"/>
  <c r="BJ104" i="1"/>
  <c r="BJ126" i="1"/>
  <c r="BJ83" i="1"/>
  <c r="BM91" i="1"/>
  <c r="BM48" i="1"/>
  <c r="BK69" i="1"/>
  <c r="BK112" i="1"/>
  <c r="BM111" i="1"/>
  <c r="BM68" i="1"/>
  <c r="BK98" i="1"/>
  <c r="BK55" i="1"/>
  <c r="BL100" i="1"/>
  <c r="BL57" i="1"/>
  <c r="BJ56" i="1"/>
  <c r="BJ99" i="1"/>
  <c r="BL63" i="1"/>
  <c r="BL106" i="1"/>
  <c r="BM118" i="1"/>
  <c r="BM75" i="1"/>
  <c r="BO81" i="1"/>
  <c r="BO124" i="1"/>
  <c r="BJ53" i="1"/>
  <c r="BJ96" i="1"/>
  <c r="BL131" i="1"/>
  <c r="BL88" i="1"/>
  <c r="BM94" i="1"/>
  <c r="BM51" i="1"/>
  <c r="BM128" i="1"/>
  <c r="BM85" i="1"/>
  <c r="BL80" i="1"/>
  <c r="BL123" i="1"/>
  <c r="BK113" i="1"/>
  <c r="BK70" i="1"/>
  <c r="BL95" i="1"/>
  <c r="BL52" i="1"/>
  <c r="BK77" i="1"/>
  <c r="BK120" i="1"/>
  <c r="BK116" i="1"/>
  <c r="BK73" i="1"/>
  <c r="BO125" i="1" l="1"/>
  <c r="BO82" i="1"/>
  <c r="BK101" i="1"/>
  <c r="BK58" i="1"/>
  <c r="BL127" i="1"/>
  <c r="BL84" i="1"/>
  <c r="BN54" i="1"/>
  <c r="BN97" i="1"/>
  <c r="BG120" i="7"/>
  <c r="BG77" i="7"/>
  <c r="DL60" i="1"/>
  <c r="DL103" i="1"/>
  <c r="DL91" i="1"/>
  <c r="DL48" i="1"/>
  <c r="BM102" i="1"/>
  <c r="BM59" i="1"/>
  <c r="DL53" i="1"/>
  <c r="DL96" i="1"/>
  <c r="DL88" i="1"/>
  <c r="DL131" i="1"/>
  <c r="DL93" i="1"/>
  <c r="DL50" i="1"/>
  <c r="BG69" i="7"/>
  <c r="BG112" i="7"/>
  <c r="BG105" i="7"/>
  <c r="BG62" i="7"/>
  <c r="BK109" i="1"/>
  <c r="BK66" i="1"/>
  <c r="BG93" i="7"/>
  <c r="BG50" i="7"/>
  <c r="DL75" i="1"/>
  <c r="DL118" i="1"/>
  <c r="BK67" i="1"/>
  <c r="BK110" i="1"/>
  <c r="DL121" i="1"/>
  <c r="DL78" i="1"/>
  <c r="DL130" i="1"/>
  <c r="DL87" i="1"/>
  <c r="BG98" i="7"/>
  <c r="BG55" i="7"/>
  <c r="DL77" i="1"/>
  <c r="DL120" i="1"/>
  <c r="BK119" i="1"/>
  <c r="BK76" i="1"/>
  <c r="BG73" i="7"/>
  <c r="BG116" i="7"/>
  <c r="DL110" i="1"/>
  <c r="DL67" i="1"/>
  <c r="BG70" i="7"/>
  <c r="BG113" i="7"/>
  <c r="BG49" i="7"/>
  <c r="BG92" i="7"/>
  <c r="BG103" i="7"/>
  <c r="BG60" i="7"/>
  <c r="BG74" i="7"/>
  <c r="BG117" i="7"/>
  <c r="DL129" i="1"/>
  <c r="DL86" i="1"/>
  <c r="BG114" i="7"/>
  <c r="BG71" i="7"/>
  <c r="BG110" i="7"/>
  <c r="BG67" i="7"/>
  <c r="DL61" i="1"/>
  <c r="DL104" i="1"/>
  <c r="BM121" i="1"/>
  <c r="BM78" i="1"/>
  <c r="DL80" i="1"/>
  <c r="DL123" i="1"/>
  <c r="DL124" i="1"/>
  <c r="DL81" i="1"/>
  <c r="DL127" i="1"/>
  <c r="DL84" i="1"/>
  <c r="DL119" i="1"/>
  <c r="DL76" i="1"/>
  <c r="BG59" i="7"/>
  <c r="BG102" i="7"/>
  <c r="DL58" i="1"/>
  <c r="DL101" i="1"/>
  <c r="DL128" i="1"/>
  <c r="DL85" i="1"/>
  <c r="DL56" i="1"/>
  <c r="DL99" i="1"/>
  <c r="BG99" i="7"/>
  <c r="BG56" i="7"/>
  <c r="BG107" i="7"/>
  <c r="BG64" i="7"/>
  <c r="DL94" i="1"/>
  <c r="DL51" i="1"/>
  <c r="BG118" i="7"/>
  <c r="BG75" i="7"/>
  <c r="DL79" i="1"/>
  <c r="DL122" i="1"/>
  <c r="BG109" i="7"/>
  <c r="BG66" i="7"/>
  <c r="BG106" i="7"/>
  <c r="BG63" i="7"/>
  <c r="BG54" i="7"/>
  <c r="BG97" i="7"/>
  <c r="DL83" i="1"/>
  <c r="DL126" i="1"/>
  <c r="DL109" i="1"/>
  <c r="DL66" i="1"/>
  <c r="DL98" i="1"/>
  <c r="DL55" i="1"/>
  <c r="DL57" i="1"/>
  <c r="DL100" i="1"/>
  <c r="BG104" i="7"/>
  <c r="BG61" i="7"/>
  <c r="BN117" i="1"/>
  <c r="BN74" i="1"/>
  <c r="BG68" i="7"/>
  <c r="BG111" i="7"/>
  <c r="DL92" i="1"/>
  <c r="DL49" i="1"/>
  <c r="DL64" i="1"/>
  <c r="DL107" i="1"/>
  <c r="DL97" i="1"/>
  <c r="DL54" i="1"/>
  <c r="DL74" i="1"/>
  <c r="DL117" i="1"/>
  <c r="DL113" i="1"/>
  <c r="DL70" i="1"/>
  <c r="DL114" i="1"/>
  <c r="DL71" i="1"/>
  <c r="BG78" i="7"/>
  <c r="BG121" i="7"/>
  <c r="BP87" i="1"/>
  <c r="BP130" i="1"/>
  <c r="DL106" i="1"/>
  <c r="DL63" i="1"/>
  <c r="DL69" i="1"/>
  <c r="DL112" i="1"/>
  <c r="BK105" i="1"/>
  <c r="BK62" i="1"/>
  <c r="DL115" i="1"/>
  <c r="DL72" i="1"/>
  <c r="BG82" i="7"/>
  <c r="BG125" i="7"/>
  <c r="DL105" i="1"/>
  <c r="DL62" i="1"/>
  <c r="BG76" i="7"/>
  <c r="BG119" i="7"/>
  <c r="DL111" i="1"/>
  <c r="DL68" i="1"/>
  <c r="DL52" i="1"/>
  <c r="DL95" i="1"/>
  <c r="BM108" i="1"/>
  <c r="BM65" i="1"/>
  <c r="BG100" i="7"/>
  <c r="BG57" i="7"/>
  <c r="DL59" i="1"/>
  <c r="DL102" i="1"/>
  <c r="DL125" i="1"/>
  <c r="DL82" i="1"/>
  <c r="BG52" i="7"/>
  <c r="BG95" i="7"/>
  <c r="DL116" i="1"/>
  <c r="DL73" i="1"/>
  <c r="DL65" i="1"/>
  <c r="DL108" i="1"/>
  <c r="BL92" i="1"/>
  <c r="BL49" i="1"/>
  <c r="BP93" i="1"/>
  <c r="BP50" i="1"/>
  <c r="BK53" i="1"/>
  <c r="BK96" i="1"/>
  <c r="BN118" i="1"/>
  <c r="BN75" i="1"/>
  <c r="BK56" i="1"/>
  <c r="BK99" i="1"/>
  <c r="BL69" i="1"/>
  <c r="BL112" i="1"/>
  <c r="BM122" i="1"/>
  <c r="BM79" i="1"/>
  <c r="BL116" i="1"/>
  <c r="BL73" i="1"/>
  <c r="BM131" i="1"/>
  <c r="BM88" i="1"/>
  <c r="BK83" i="1"/>
  <c r="BK126" i="1"/>
  <c r="BK104" i="1"/>
  <c r="BK61" i="1"/>
  <c r="BN51" i="1"/>
  <c r="BN94" i="1"/>
  <c r="BM80" i="1"/>
  <c r="BM123" i="1"/>
  <c r="BP81" i="1"/>
  <c r="BP124" i="1"/>
  <c r="BN111" i="1"/>
  <c r="BN68" i="1"/>
  <c r="BN91" i="1"/>
  <c r="BN48" i="1"/>
  <c r="BK107" i="1"/>
  <c r="BK64" i="1"/>
  <c r="BL129" i="1"/>
  <c r="BL86" i="1"/>
  <c r="BM52" i="1"/>
  <c r="BM95" i="1"/>
  <c r="BL114" i="1"/>
  <c r="BL71" i="1"/>
  <c r="BO115" i="1"/>
  <c r="BO72" i="1"/>
  <c r="BL120" i="1"/>
  <c r="BL77" i="1"/>
  <c r="BL70" i="1"/>
  <c r="BL113" i="1"/>
  <c r="BN128" i="1"/>
  <c r="BN85" i="1"/>
  <c r="BM106" i="1"/>
  <c r="BM63" i="1"/>
  <c r="BM57" i="1"/>
  <c r="BM100" i="1"/>
  <c r="BL98" i="1"/>
  <c r="BL55" i="1"/>
  <c r="BM60" i="1"/>
  <c r="BM103" i="1"/>
  <c r="BL58" i="1" l="1"/>
  <c r="BL101" i="1"/>
  <c r="BO97" i="1"/>
  <c r="BO54" i="1"/>
  <c r="BM127" i="1"/>
  <c r="BM84" i="1"/>
  <c r="BP125" i="1"/>
  <c r="BP82" i="1"/>
  <c r="BN108" i="1"/>
  <c r="BN65" i="1"/>
  <c r="DM68" i="1"/>
  <c r="DM111" i="1"/>
  <c r="DM105" i="1"/>
  <c r="DM62" i="1"/>
  <c r="DM115" i="1"/>
  <c r="DM72" i="1"/>
  <c r="DM71" i="1"/>
  <c r="DM114" i="1"/>
  <c r="DM100" i="1"/>
  <c r="DM57" i="1"/>
  <c r="BH54" i="7"/>
  <c r="BH97" i="7"/>
  <c r="DM99" i="1"/>
  <c r="DM56" i="1"/>
  <c r="DM58" i="1"/>
  <c r="DM101" i="1"/>
  <c r="BH113" i="7"/>
  <c r="BH70" i="7"/>
  <c r="BH73" i="7"/>
  <c r="BH116" i="7"/>
  <c r="DM120" i="1"/>
  <c r="DM77" i="1"/>
  <c r="BL67" i="1"/>
  <c r="BL110" i="1"/>
  <c r="DM93" i="1"/>
  <c r="DM50" i="1"/>
  <c r="DM108" i="1"/>
  <c r="DM65" i="1"/>
  <c r="BH95" i="7"/>
  <c r="BH52" i="7"/>
  <c r="DM102" i="1"/>
  <c r="DM59" i="1"/>
  <c r="DM112" i="1"/>
  <c r="DM69" i="1"/>
  <c r="BQ87" i="1"/>
  <c r="BQ130" i="1"/>
  <c r="DM117" i="1"/>
  <c r="DM74" i="1"/>
  <c r="DM64" i="1"/>
  <c r="DM107" i="1"/>
  <c r="BH61" i="7"/>
  <c r="BH104" i="7"/>
  <c r="DM55" i="1"/>
  <c r="DM98" i="1"/>
  <c r="BH106" i="7"/>
  <c r="BH63" i="7"/>
  <c r="DM94" i="1"/>
  <c r="DM51" i="1"/>
  <c r="BH99" i="7"/>
  <c r="BH56" i="7"/>
  <c r="DM85" i="1"/>
  <c r="DM128" i="1"/>
  <c r="DM127" i="1"/>
  <c r="DM84" i="1"/>
  <c r="BH71" i="7"/>
  <c r="BH114" i="7"/>
  <c r="DM67" i="1"/>
  <c r="DM110" i="1"/>
  <c r="BL76" i="1"/>
  <c r="BL119" i="1"/>
  <c r="BH98" i="7"/>
  <c r="BH55" i="7"/>
  <c r="DM121" i="1"/>
  <c r="DM78" i="1"/>
  <c r="BL66" i="1"/>
  <c r="BL109" i="1"/>
  <c r="DM96" i="1"/>
  <c r="DM53" i="1"/>
  <c r="DM103" i="1"/>
  <c r="DM60" i="1"/>
  <c r="BM49" i="1"/>
  <c r="BM92" i="1"/>
  <c r="DM73" i="1"/>
  <c r="DM116" i="1"/>
  <c r="DM125" i="1"/>
  <c r="DM82" i="1"/>
  <c r="BH57" i="7"/>
  <c r="BH100" i="7"/>
  <c r="BL62" i="1"/>
  <c r="BL105" i="1"/>
  <c r="DM106" i="1"/>
  <c r="DM63" i="1"/>
  <c r="DM70" i="1"/>
  <c r="DM113" i="1"/>
  <c r="DM97" i="1"/>
  <c r="DM54" i="1"/>
  <c r="DM92" i="1"/>
  <c r="DM49" i="1"/>
  <c r="BH111" i="7"/>
  <c r="BH68" i="7"/>
  <c r="DM126" i="1"/>
  <c r="DM83" i="1"/>
  <c r="DM122" i="1"/>
  <c r="DM79" i="1"/>
  <c r="BH102" i="7"/>
  <c r="BH59" i="7"/>
  <c r="DM80" i="1"/>
  <c r="DM123" i="1"/>
  <c r="DM104" i="1"/>
  <c r="DM61" i="1"/>
  <c r="BH117" i="7"/>
  <c r="BH74" i="7"/>
  <c r="BH49" i="7"/>
  <c r="BH92" i="7"/>
  <c r="DM118" i="1"/>
  <c r="DM75" i="1"/>
  <c r="BN102" i="1"/>
  <c r="BN59" i="1"/>
  <c r="DM48" i="1"/>
  <c r="DM91" i="1"/>
  <c r="BH77" i="7"/>
  <c r="BH120" i="7"/>
  <c r="DM95" i="1"/>
  <c r="DM52" i="1"/>
  <c r="BH119" i="7"/>
  <c r="BH76" i="7"/>
  <c r="BH82" i="7"/>
  <c r="BH125" i="7"/>
  <c r="BH121" i="7"/>
  <c r="BH78" i="7"/>
  <c r="BO74" i="1"/>
  <c r="BO117" i="1"/>
  <c r="DM66" i="1"/>
  <c r="DM109" i="1"/>
  <c r="BH109" i="7"/>
  <c r="BH66" i="7"/>
  <c r="BH75" i="7"/>
  <c r="BH118" i="7"/>
  <c r="BH64" i="7"/>
  <c r="BH107" i="7"/>
  <c r="DM119" i="1"/>
  <c r="DM76" i="1"/>
  <c r="DM124" i="1"/>
  <c r="DM81" i="1"/>
  <c r="BN78" i="1"/>
  <c r="BN121" i="1"/>
  <c r="BH67" i="7"/>
  <c r="BH110" i="7"/>
  <c r="DM86" i="1"/>
  <c r="DM129" i="1"/>
  <c r="BH60" i="7"/>
  <c r="BH103" i="7"/>
  <c r="DM130" i="1"/>
  <c r="DM87" i="1"/>
  <c r="BH93" i="7"/>
  <c r="BH50" i="7"/>
  <c r="BH62" i="7"/>
  <c r="BH105" i="7"/>
  <c r="BH69" i="7"/>
  <c r="BH112" i="7"/>
  <c r="DM131" i="1"/>
  <c r="DM88" i="1"/>
  <c r="BM70" i="1"/>
  <c r="BM113" i="1"/>
  <c r="BL61" i="1"/>
  <c r="BL104" i="1"/>
  <c r="BN100" i="1"/>
  <c r="BN57" i="1"/>
  <c r="BN95" i="1"/>
  <c r="BN52" i="1"/>
  <c r="BM86" i="1"/>
  <c r="BM129" i="1"/>
  <c r="BO94" i="1"/>
  <c r="BO51" i="1"/>
  <c r="BN88" i="1"/>
  <c r="BN131" i="1"/>
  <c r="BM116" i="1"/>
  <c r="BM73" i="1"/>
  <c r="BO75" i="1"/>
  <c r="BO118" i="1"/>
  <c r="BO68" i="1"/>
  <c r="BO111" i="1"/>
  <c r="BN123" i="1"/>
  <c r="BN80" i="1"/>
  <c r="BO128" i="1"/>
  <c r="BO85" i="1"/>
  <c r="BM55" i="1"/>
  <c r="BM98" i="1"/>
  <c r="BN63" i="1"/>
  <c r="BN106" i="1"/>
  <c r="BL107" i="1"/>
  <c r="BL64" i="1"/>
  <c r="BO91" i="1"/>
  <c r="BO48" i="1"/>
  <c r="BL83" i="1"/>
  <c r="BL126" i="1"/>
  <c r="BL56" i="1"/>
  <c r="BL99" i="1"/>
  <c r="BL53" i="1"/>
  <c r="BL96" i="1"/>
  <c r="BM114" i="1"/>
  <c r="BM71" i="1"/>
  <c r="BM69" i="1"/>
  <c r="BM112" i="1"/>
  <c r="BN103" i="1"/>
  <c r="BN60" i="1"/>
  <c r="BM120" i="1"/>
  <c r="BM77" i="1"/>
  <c r="BP115" i="1"/>
  <c r="BP72" i="1"/>
  <c r="BQ81" i="1"/>
  <c r="BQ124" i="1"/>
  <c r="BN122" i="1"/>
  <c r="BN79" i="1"/>
  <c r="BQ50" i="1"/>
  <c r="BQ93" i="1"/>
  <c r="BQ125" i="1" l="1"/>
  <c r="BQ82" i="1"/>
  <c r="BP54" i="1"/>
  <c r="BP97" i="1"/>
  <c r="BN127" i="1"/>
  <c r="BN84" i="1"/>
  <c r="BM58" i="1"/>
  <c r="BM101" i="1"/>
  <c r="BI50" i="7"/>
  <c r="BI93" i="7"/>
  <c r="DN124" i="1"/>
  <c r="DN81" i="1"/>
  <c r="BI109" i="7"/>
  <c r="BI66" i="7"/>
  <c r="DN52" i="1"/>
  <c r="DN95" i="1"/>
  <c r="DN118" i="1"/>
  <c r="DN75" i="1"/>
  <c r="BI117" i="7"/>
  <c r="BI74" i="7"/>
  <c r="DN122" i="1"/>
  <c r="DN79" i="1"/>
  <c r="BI68" i="7"/>
  <c r="BI111" i="7"/>
  <c r="DN97" i="1"/>
  <c r="DN54" i="1"/>
  <c r="DN106" i="1"/>
  <c r="DN63" i="1"/>
  <c r="DN103" i="1"/>
  <c r="DN60" i="1"/>
  <c r="BI98" i="7"/>
  <c r="BI55" i="7"/>
  <c r="DN127" i="1"/>
  <c r="DN84" i="1"/>
  <c r="BI99" i="7"/>
  <c r="BI56" i="7"/>
  <c r="BI106" i="7"/>
  <c r="BI63" i="7"/>
  <c r="DN117" i="1"/>
  <c r="DN74" i="1"/>
  <c r="DN112" i="1"/>
  <c r="DN69" i="1"/>
  <c r="BI52" i="7"/>
  <c r="BI95" i="7"/>
  <c r="DN111" i="1"/>
  <c r="DN68" i="1"/>
  <c r="BI69" i="7"/>
  <c r="BI112" i="7"/>
  <c r="BI103" i="7"/>
  <c r="BI60" i="7"/>
  <c r="BI110" i="7"/>
  <c r="BI67" i="7"/>
  <c r="BI64" i="7"/>
  <c r="BI107" i="7"/>
  <c r="BP74" i="1"/>
  <c r="BP117" i="1"/>
  <c r="BI125" i="7"/>
  <c r="BI82" i="7"/>
  <c r="DN91" i="1"/>
  <c r="DN48" i="1"/>
  <c r="DN123" i="1"/>
  <c r="DN80" i="1"/>
  <c r="BI100" i="7"/>
  <c r="BI57" i="7"/>
  <c r="DN116" i="1"/>
  <c r="DN73" i="1"/>
  <c r="BM109" i="1"/>
  <c r="BM66" i="1"/>
  <c r="DN110" i="1"/>
  <c r="DN67" i="1"/>
  <c r="BI104" i="7"/>
  <c r="BI61" i="7"/>
  <c r="BM67" i="1"/>
  <c r="BM110" i="1"/>
  <c r="BI116" i="7"/>
  <c r="BI73" i="7"/>
  <c r="DN62" i="1"/>
  <c r="DN105" i="1"/>
  <c r="BO108" i="1"/>
  <c r="BO65" i="1"/>
  <c r="DN131" i="1"/>
  <c r="DN88" i="1"/>
  <c r="DN87" i="1"/>
  <c r="DN130" i="1"/>
  <c r="DN76" i="1"/>
  <c r="DN119" i="1"/>
  <c r="BI121" i="7"/>
  <c r="BI78" i="7"/>
  <c r="BI119" i="7"/>
  <c r="BI76" i="7"/>
  <c r="BO59" i="1"/>
  <c r="BO102" i="1"/>
  <c r="DN61" i="1"/>
  <c r="DN104" i="1"/>
  <c r="BI102" i="7"/>
  <c r="BI59" i="7"/>
  <c r="DN83" i="1"/>
  <c r="DN126" i="1"/>
  <c r="DN49" i="1"/>
  <c r="DN92" i="1"/>
  <c r="DN82" i="1"/>
  <c r="DN125" i="1"/>
  <c r="DN96" i="1"/>
  <c r="DN53" i="1"/>
  <c r="DN121" i="1"/>
  <c r="DN78" i="1"/>
  <c r="DN51" i="1"/>
  <c r="DN94" i="1"/>
  <c r="DN59" i="1"/>
  <c r="DN102" i="1"/>
  <c r="DN65" i="1"/>
  <c r="DN108" i="1"/>
  <c r="DN93" i="1"/>
  <c r="DN50" i="1"/>
  <c r="DN77" i="1"/>
  <c r="DN120" i="1"/>
  <c r="BI70" i="7"/>
  <c r="BI113" i="7"/>
  <c r="DN58" i="1"/>
  <c r="DN101" i="1"/>
  <c r="BI54" i="7"/>
  <c r="BI97" i="7"/>
  <c r="DN114" i="1"/>
  <c r="DN71" i="1"/>
  <c r="BI105" i="7"/>
  <c r="BI62" i="7"/>
  <c r="DN129" i="1"/>
  <c r="DN86" i="1"/>
  <c r="BO78" i="1"/>
  <c r="BO121" i="1"/>
  <c r="BI118" i="7"/>
  <c r="BI75" i="7"/>
  <c r="DN109" i="1"/>
  <c r="DN66" i="1"/>
  <c r="BI120" i="7"/>
  <c r="BI77" i="7"/>
  <c r="BI92" i="7"/>
  <c r="BI49" i="7"/>
  <c r="DN70" i="1"/>
  <c r="DN113" i="1"/>
  <c r="BM105" i="1"/>
  <c r="BM62" i="1"/>
  <c r="BN92" i="1"/>
  <c r="BN49" i="1"/>
  <c r="BM76" i="1"/>
  <c r="BM119" i="1"/>
  <c r="BI71" i="7"/>
  <c r="BI114" i="7"/>
  <c r="DN128" i="1"/>
  <c r="DN85" i="1"/>
  <c r="DN98" i="1"/>
  <c r="DN55" i="1"/>
  <c r="DN107" i="1"/>
  <c r="DN64" i="1"/>
  <c r="BR130" i="1"/>
  <c r="BR87" i="1"/>
  <c r="DN56" i="1"/>
  <c r="DN99" i="1"/>
  <c r="DN100" i="1"/>
  <c r="DN57" i="1"/>
  <c r="DN72" i="1"/>
  <c r="DN115" i="1"/>
  <c r="BR93" i="1"/>
  <c r="BR50" i="1"/>
  <c r="BM99" i="1"/>
  <c r="BM56" i="1"/>
  <c r="BP128" i="1"/>
  <c r="BP85" i="1"/>
  <c r="BO100" i="1"/>
  <c r="BO57" i="1"/>
  <c r="BM126" i="1"/>
  <c r="BM83" i="1"/>
  <c r="BM104" i="1"/>
  <c r="BM61" i="1"/>
  <c r="BQ72" i="1"/>
  <c r="BQ115" i="1"/>
  <c r="BO63" i="1"/>
  <c r="BO106" i="1"/>
  <c r="BN70" i="1"/>
  <c r="BN113" i="1"/>
  <c r="BR81" i="1"/>
  <c r="BR124" i="1"/>
  <c r="BO79" i="1"/>
  <c r="BO122" i="1"/>
  <c r="BN77" i="1"/>
  <c r="BN120" i="1"/>
  <c r="BO60" i="1"/>
  <c r="BO103" i="1"/>
  <c r="BM96" i="1"/>
  <c r="BM53" i="1"/>
  <c r="BP91" i="1"/>
  <c r="BP48" i="1"/>
  <c r="BN98" i="1"/>
  <c r="BN55" i="1"/>
  <c r="BP111" i="1"/>
  <c r="BP68" i="1"/>
  <c r="BP75" i="1"/>
  <c r="BP118" i="1"/>
  <c r="BO88" i="1"/>
  <c r="BO131" i="1"/>
  <c r="BN129" i="1"/>
  <c r="BN86" i="1"/>
  <c r="BN112" i="1"/>
  <c r="BN69" i="1"/>
  <c r="BN71" i="1"/>
  <c r="BN114" i="1"/>
  <c r="BM107" i="1"/>
  <c r="BM64" i="1"/>
  <c r="BO80" i="1"/>
  <c r="BO123" i="1"/>
  <c r="BN116" i="1"/>
  <c r="BN73" i="1"/>
  <c r="BP94" i="1"/>
  <c r="BP51" i="1"/>
  <c r="BO95" i="1"/>
  <c r="BO52" i="1"/>
  <c r="BN101" i="1" l="1"/>
  <c r="BN58" i="1"/>
  <c r="BQ54" i="1"/>
  <c r="BQ97" i="1"/>
  <c r="BO127" i="1"/>
  <c r="BO84" i="1"/>
  <c r="BR82" i="1"/>
  <c r="BR125" i="1"/>
  <c r="DO100" i="1"/>
  <c r="DO57" i="1"/>
  <c r="BS130" i="1"/>
  <c r="BS87" i="1"/>
  <c r="DO98" i="1"/>
  <c r="DO55" i="1"/>
  <c r="BO92" i="1"/>
  <c r="BO49" i="1"/>
  <c r="BJ120" i="7"/>
  <c r="BJ77" i="7"/>
  <c r="BJ118" i="7"/>
  <c r="BJ75" i="7"/>
  <c r="DO129" i="1"/>
  <c r="DO86" i="1"/>
  <c r="DO114" i="1"/>
  <c r="DO71" i="1"/>
  <c r="DO96" i="1"/>
  <c r="DO53" i="1"/>
  <c r="BJ59" i="7"/>
  <c r="BJ102" i="7"/>
  <c r="BJ78" i="7"/>
  <c r="BJ121" i="7"/>
  <c r="BP65" i="1"/>
  <c r="BP108" i="1"/>
  <c r="BJ116" i="7"/>
  <c r="BJ73" i="7"/>
  <c r="BQ74" i="1"/>
  <c r="BQ117" i="1"/>
  <c r="BJ112" i="7"/>
  <c r="BJ69" i="7"/>
  <c r="BJ95" i="7"/>
  <c r="BJ52" i="7"/>
  <c r="BJ111" i="7"/>
  <c r="BJ68" i="7"/>
  <c r="DO95" i="1"/>
  <c r="DO52" i="1"/>
  <c r="BJ71" i="7"/>
  <c r="BJ114" i="7"/>
  <c r="DO113" i="1"/>
  <c r="DO70" i="1"/>
  <c r="DO58" i="1"/>
  <c r="DO101" i="1"/>
  <c r="DO120" i="1"/>
  <c r="DO77" i="1"/>
  <c r="DO65" i="1"/>
  <c r="DO108" i="1"/>
  <c r="DO94" i="1"/>
  <c r="DO51" i="1"/>
  <c r="DO92" i="1"/>
  <c r="DO49" i="1"/>
  <c r="BP59" i="1"/>
  <c r="BP102" i="1"/>
  <c r="DO130" i="1"/>
  <c r="DO87" i="1"/>
  <c r="DO110" i="1"/>
  <c r="DO67" i="1"/>
  <c r="DO116" i="1"/>
  <c r="DO73" i="1"/>
  <c r="DO123" i="1"/>
  <c r="DO80" i="1"/>
  <c r="BJ125" i="7"/>
  <c r="BJ82" i="7"/>
  <c r="BJ60" i="7"/>
  <c r="BJ103" i="7"/>
  <c r="DO68" i="1"/>
  <c r="DO111" i="1"/>
  <c r="DO112" i="1"/>
  <c r="DO69" i="1"/>
  <c r="BJ106" i="7"/>
  <c r="BJ63" i="7"/>
  <c r="DO84" i="1"/>
  <c r="DO127" i="1"/>
  <c r="DO103" i="1"/>
  <c r="DO60" i="1"/>
  <c r="DO97" i="1"/>
  <c r="DO54" i="1"/>
  <c r="DO122" i="1"/>
  <c r="DO79" i="1"/>
  <c r="DO118" i="1"/>
  <c r="DO75" i="1"/>
  <c r="BJ109" i="7"/>
  <c r="BJ66" i="7"/>
  <c r="DO64" i="1"/>
  <c r="DO107" i="1"/>
  <c r="DO128" i="1"/>
  <c r="DO85" i="1"/>
  <c r="BN62" i="1"/>
  <c r="BN105" i="1"/>
  <c r="BJ49" i="7"/>
  <c r="BJ92" i="7"/>
  <c r="DO66" i="1"/>
  <c r="DO109" i="1"/>
  <c r="BJ62" i="7"/>
  <c r="BJ105" i="7"/>
  <c r="DO93" i="1"/>
  <c r="DO50" i="1"/>
  <c r="DO121" i="1"/>
  <c r="DO78" i="1"/>
  <c r="BJ76" i="7"/>
  <c r="BJ119" i="7"/>
  <c r="DO88" i="1"/>
  <c r="DO131" i="1"/>
  <c r="BJ107" i="7"/>
  <c r="BJ64" i="7"/>
  <c r="DO115" i="1"/>
  <c r="DO72" i="1"/>
  <c r="DO99" i="1"/>
  <c r="DO56" i="1"/>
  <c r="BN119" i="1"/>
  <c r="BN76" i="1"/>
  <c r="BP121" i="1"/>
  <c r="BP78" i="1"/>
  <c r="BJ54" i="7"/>
  <c r="BJ97" i="7"/>
  <c r="BJ70" i="7"/>
  <c r="BJ113" i="7"/>
  <c r="DO59" i="1"/>
  <c r="DO102" i="1"/>
  <c r="DO82" i="1"/>
  <c r="DO125" i="1"/>
  <c r="DO126" i="1"/>
  <c r="DO83" i="1"/>
  <c r="DO104" i="1"/>
  <c r="DO61" i="1"/>
  <c r="DO76" i="1"/>
  <c r="DO119" i="1"/>
  <c r="DO62" i="1"/>
  <c r="DO105" i="1"/>
  <c r="BN67" i="1"/>
  <c r="BN110" i="1"/>
  <c r="BJ61" i="7"/>
  <c r="BJ104" i="7"/>
  <c r="BN66" i="1"/>
  <c r="BN109" i="1"/>
  <c r="BJ57" i="7"/>
  <c r="BJ100" i="7"/>
  <c r="DO91" i="1"/>
  <c r="DO48" i="1"/>
  <c r="BJ110" i="7"/>
  <c r="BJ67" i="7"/>
  <c r="DO74" i="1"/>
  <c r="DO117" i="1"/>
  <c r="BJ99" i="7"/>
  <c r="BJ56" i="7"/>
  <c r="BJ55" i="7"/>
  <c r="BJ98" i="7"/>
  <c r="DO106" i="1"/>
  <c r="DO63" i="1"/>
  <c r="BJ117" i="7"/>
  <c r="BJ74" i="7"/>
  <c r="DO124" i="1"/>
  <c r="DO81" i="1"/>
  <c r="BJ93" i="7"/>
  <c r="BJ50" i="7"/>
  <c r="BO55" i="1"/>
  <c r="BO98" i="1"/>
  <c r="BR115" i="1"/>
  <c r="BR72" i="1"/>
  <c r="BO114" i="1"/>
  <c r="BO71" i="1"/>
  <c r="BP131" i="1"/>
  <c r="BP88" i="1"/>
  <c r="BQ75" i="1"/>
  <c r="BQ118" i="1"/>
  <c r="BQ111" i="1"/>
  <c r="BQ68" i="1"/>
  <c r="BO113" i="1"/>
  <c r="BO70" i="1"/>
  <c r="BN61" i="1"/>
  <c r="BN104" i="1"/>
  <c r="BP100" i="1"/>
  <c r="BP57" i="1"/>
  <c r="BQ128" i="1"/>
  <c r="BQ85" i="1"/>
  <c r="BN56" i="1"/>
  <c r="BN99" i="1"/>
  <c r="BQ51" i="1"/>
  <c r="BQ94" i="1"/>
  <c r="BN64" i="1"/>
  <c r="BN107" i="1"/>
  <c r="BO69" i="1"/>
  <c r="BO112" i="1"/>
  <c r="BO129" i="1"/>
  <c r="BO86" i="1"/>
  <c r="BN53" i="1"/>
  <c r="BN96" i="1"/>
  <c r="BS124" i="1"/>
  <c r="BS81" i="1"/>
  <c r="BP63" i="1"/>
  <c r="BP106" i="1"/>
  <c r="BN83" i="1"/>
  <c r="BN126" i="1"/>
  <c r="BO73" i="1"/>
  <c r="BO116" i="1"/>
  <c r="BP103" i="1"/>
  <c r="BP60" i="1"/>
  <c r="BO77" i="1"/>
  <c r="BO120" i="1"/>
  <c r="BP95" i="1"/>
  <c r="BP52" i="1"/>
  <c r="BP123" i="1"/>
  <c r="BP80" i="1"/>
  <c r="BQ48" i="1"/>
  <c r="BQ91" i="1"/>
  <c r="BP79" i="1"/>
  <c r="BP122" i="1"/>
  <c r="BS50" i="1"/>
  <c r="BS93" i="1"/>
  <c r="BS82" i="1" l="1"/>
  <c r="BS125" i="1"/>
  <c r="BR54" i="1"/>
  <c r="BR97" i="1"/>
  <c r="BP127" i="1"/>
  <c r="BP84" i="1"/>
  <c r="BO58" i="1"/>
  <c r="BO101" i="1"/>
  <c r="DP124" i="1"/>
  <c r="DP81" i="1"/>
  <c r="DP63" i="1"/>
  <c r="DP106" i="1"/>
  <c r="BK56" i="7"/>
  <c r="BK99" i="7"/>
  <c r="BO66" i="1"/>
  <c r="BO109" i="1"/>
  <c r="BO67" i="1"/>
  <c r="BO110" i="1"/>
  <c r="DP119" i="1"/>
  <c r="DP76" i="1"/>
  <c r="DP102" i="1"/>
  <c r="DP59" i="1"/>
  <c r="BK54" i="7"/>
  <c r="BK97" i="7"/>
  <c r="DP131" i="1"/>
  <c r="DP88" i="1"/>
  <c r="BK105" i="7"/>
  <c r="BK62" i="7"/>
  <c r="BK92" i="7"/>
  <c r="BK49" i="7"/>
  <c r="DP111" i="1"/>
  <c r="DP68" i="1"/>
  <c r="DP108" i="1"/>
  <c r="DP65" i="1"/>
  <c r="DP101" i="1"/>
  <c r="DP58" i="1"/>
  <c r="BK71" i="7"/>
  <c r="BK114" i="7"/>
  <c r="DP71" i="1"/>
  <c r="DP114" i="1"/>
  <c r="BK118" i="7"/>
  <c r="BK75" i="7"/>
  <c r="BP49" i="1"/>
  <c r="BP92" i="1"/>
  <c r="BT87" i="1"/>
  <c r="BT130" i="1"/>
  <c r="BK67" i="7"/>
  <c r="BK110" i="7"/>
  <c r="DP104" i="1"/>
  <c r="DP61" i="1"/>
  <c r="BQ78" i="1"/>
  <c r="BQ121" i="1"/>
  <c r="DP99" i="1"/>
  <c r="DP56" i="1"/>
  <c r="BK64" i="7"/>
  <c r="BK107" i="7"/>
  <c r="DP93" i="1"/>
  <c r="DP50" i="1"/>
  <c r="DP118" i="1"/>
  <c r="DP75" i="1"/>
  <c r="DP97" i="1"/>
  <c r="DP54" i="1"/>
  <c r="DP112" i="1"/>
  <c r="DP69" i="1"/>
  <c r="DP123" i="1"/>
  <c r="DP80" i="1"/>
  <c r="DP110" i="1"/>
  <c r="DP67" i="1"/>
  <c r="DP51" i="1"/>
  <c r="DP94" i="1"/>
  <c r="DP120" i="1"/>
  <c r="DP77" i="1"/>
  <c r="DP113" i="1"/>
  <c r="DP70" i="1"/>
  <c r="DP52" i="1"/>
  <c r="DP95" i="1"/>
  <c r="BK95" i="7"/>
  <c r="BK52" i="7"/>
  <c r="BQ65" i="1"/>
  <c r="BQ108" i="1"/>
  <c r="BK59" i="7"/>
  <c r="BK102" i="7"/>
  <c r="BK93" i="7"/>
  <c r="BK50" i="7"/>
  <c r="BK117" i="7"/>
  <c r="BK74" i="7"/>
  <c r="BK100" i="7"/>
  <c r="BK57" i="7"/>
  <c r="BK61" i="7"/>
  <c r="BK104" i="7"/>
  <c r="DP62" i="1"/>
  <c r="DP105" i="1"/>
  <c r="DP125" i="1"/>
  <c r="DP82" i="1"/>
  <c r="BK70" i="7"/>
  <c r="BK113" i="7"/>
  <c r="BK119" i="7"/>
  <c r="BK76" i="7"/>
  <c r="DP109" i="1"/>
  <c r="DP66" i="1"/>
  <c r="BO62" i="1"/>
  <c r="BO105" i="1"/>
  <c r="DP107" i="1"/>
  <c r="DP64" i="1"/>
  <c r="DP84" i="1"/>
  <c r="DP127" i="1"/>
  <c r="BK60" i="7"/>
  <c r="BK103" i="7"/>
  <c r="BQ59" i="1"/>
  <c r="BQ102" i="1"/>
  <c r="BK73" i="7"/>
  <c r="BK116" i="7"/>
  <c r="DP96" i="1"/>
  <c r="DP53" i="1"/>
  <c r="DP129" i="1"/>
  <c r="DP86" i="1"/>
  <c r="BK120" i="7"/>
  <c r="BK77" i="7"/>
  <c r="DP55" i="1"/>
  <c r="DP98" i="1"/>
  <c r="DP57" i="1"/>
  <c r="DP100" i="1"/>
  <c r="BK98" i="7"/>
  <c r="BK55" i="7"/>
  <c r="DP117" i="1"/>
  <c r="DP74" i="1"/>
  <c r="DP91" i="1"/>
  <c r="DP48" i="1"/>
  <c r="DP126" i="1"/>
  <c r="DP83" i="1"/>
  <c r="BO76" i="1"/>
  <c r="BO119" i="1"/>
  <c r="DP72" i="1"/>
  <c r="DP115" i="1"/>
  <c r="DP78" i="1"/>
  <c r="DP121" i="1"/>
  <c r="DP128" i="1"/>
  <c r="DP85" i="1"/>
  <c r="BK66" i="7"/>
  <c r="BK109" i="7"/>
  <c r="DP122" i="1"/>
  <c r="DP79" i="1"/>
  <c r="DP103" i="1"/>
  <c r="DP60" i="1"/>
  <c r="BK106" i="7"/>
  <c r="BK63" i="7"/>
  <c r="BK82" i="7"/>
  <c r="BK125" i="7"/>
  <c r="DP73" i="1"/>
  <c r="DP116" i="1"/>
  <c r="DP87" i="1"/>
  <c r="DP130" i="1"/>
  <c r="DP92" i="1"/>
  <c r="DP49" i="1"/>
  <c r="BK111" i="7"/>
  <c r="BK68" i="7"/>
  <c r="BK112" i="7"/>
  <c r="BK69" i="7"/>
  <c r="BR117" i="1"/>
  <c r="BR74" i="1"/>
  <c r="BK78" i="7"/>
  <c r="BK121" i="7"/>
  <c r="BQ80" i="1"/>
  <c r="BQ123" i="1"/>
  <c r="BQ60" i="1"/>
  <c r="BQ103" i="1"/>
  <c r="BO107" i="1"/>
  <c r="BO64" i="1"/>
  <c r="BR128" i="1"/>
  <c r="BR85" i="1"/>
  <c r="BR75" i="1"/>
  <c r="BR118" i="1"/>
  <c r="BP114" i="1"/>
  <c r="BP71" i="1"/>
  <c r="BS115" i="1"/>
  <c r="BS72" i="1"/>
  <c r="BP55" i="1"/>
  <c r="BP98" i="1"/>
  <c r="BP73" i="1"/>
  <c r="BP116" i="1"/>
  <c r="BP86" i="1"/>
  <c r="BP129" i="1"/>
  <c r="BO104" i="1"/>
  <c r="BO61" i="1"/>
  <c r="BR111" i="1"/>
  <c r="BR68" i="1"/>
  <c r="BQ131" i="1"/>
  <c r="BQ88" i="1"/>
  <c r="BR91" i="1"/>
  <c r="BR48" i="1"/>
  <c r="BT124" i="1"/>
  <c r="BT81" i="1"/>
  <c r="BO96" i="1"/>
  <c r="BO53" i="1"/>
  <c r="BR51" i="1"/>
  <c r="BR94" i="1"/>
  <c r="BO56" i="1"/>
  <c r="BO99" i="1"/>
  <c r="BT93" i="1"/>
  <c r="BT50" i="1"/>
  <c r="BQ122" i="1"/>
  <c r="BQ79" i="1"/>
  <c r="BQ95" i="1"/>
  <c r="BQ52" i="1"/>
  <c r="BP120" i="1"/>
  <c r="BP77" i="1"/>
  <c r="BO83" i="1"/>
  <c r="BO126" i="1"/>
  <c r="BQ63" i="1"/>
  <c r="BQ106" i="1"/>
  <c r="BP112" i="1"/>
  <c r="BP69" i="1"/>
  <c r="BQ57" i="1"/>
  <c r="BQ100" i="1"/>
  <c r="BP70" i="1"/>
  <c r="BP113" i="1"/>
  <c r="BP58" i="1" l="1"/>
  <c r="BP101" i="1"/>
  <c r="BS97" i="1"/>
  <c r="BS54" i="1"/>
  <c r="BQ84" i="1"/>
  <c r="BQ127" i="1"/>
  <c r="BT82" i="1"/>
  <c r="BT125" i="1"/>
  <c r="BS74" i="1"/>
  <c r="BS117" i="1"/>
  <c r="BL111" i="7"/>
  <c r="BL68" i="7"/>
  <c r="DQ60" i="1"/>
  <c r="DQ103" i="1"/>
  <c r="DQ48" i="1"/>
  <c r="DQ91" i="1"/>
  <c r="BL55" i="7"/>
  <c r="BL98" i="7"/>
  <c r="DQ129" i="1"/>
  <c r="DQ86" i="1"/>
  <c r="BR59" i="1"/>
  <c r="BR102" i="1"/>
  <c r="DQ84" i="1"/>
  <c r="DQ127" i="1"/>
  <c r="BP105" i="1"/>
  <c r="BP62" i="1"/>
  <c r="BL61" i="7"/>
  <c r="BL104" i="7"/>
  <c r="BL74" i="7"/>
  <c r="BL117" i="7"/>
  <c r="DQ120" i="1"/>
  <c r="DQ77" i="1"/>
  <c r="DQ110" i="1"/>
  <c r="DQ67" i="1"/>
  <c r="DQ112" i="1"/>
  <c r="DQ69" i="1"/>
  <c r="DQ75" i="1"/>
  <c r="DQ118" i="1"/>
  <c r="DQ101" i="1"/>
  <c r="DQ58" i="1"/>
  <c r="DQ68" i="1"/>
  <c r="DQ111" i="1"/>
  <c r="BL62" i="7"/>
  <c r="BL105" i="7"/>
  <c r="DQ119" i="1"/>
  <c r="DQ76" i="1"/>
  <c r="DQ130" i="1"/>
  <c r="DQ87" i="1"/>
  <c r="BL82" i="7"/>
  <c r="BL125" i="7"/>
  <c r="BL66" i="7"/>
  <c r="BL109" i="7"/>
  <c r="DQ121" i="1"/>
  <c r="DQ78" i="1"/>
  <c r="BP76" i="1"/>
  <c r="BP119" i="1"/>
  <c r="DQ55" i="1"/>
  <c r="DQ98" i="1"/>
  <c r="BL73" i="7"/>
  <c r="BL116" i="7"/>
  <c r="DQ64" i="1"/>
  <c r="DQ107" i="1"/>
  <c r="DQ109" i="1"/>
  <c r="DQ66" i="1"/>
  <c r="BL100" i="7"/>
  <c r="BL57" i="7"/>
  <c r="BL59" i="7"/>
  <c r="BL102" i="7"/>
  <c r="DQ95" i="1"/>
  <c r="DQ52" i="1"/>
  <c r="BL107" i="7"/>
  <c r="BL64" i="7"/>
  <c r="BR121" i="1"/>
  <c r="BR78" i="1"/>
  <c r="BL67" i="7"/>
  <c r="BL110" i="7"/>
  <c r="BQ49" i="1"/>
  <c r="BQ92" i="1"/>
  <c r="DQ71" i="1"/>
  <c r="DQ114" i="1"/>
  <c r="BL54" i="7"/>
  <c r="BL97" i="7"/>
  <c r="BP66" i="1"/>
  <c r="BP109" i="1"/>
  <c r="DQ106" i="1"/>
  <c r="DQ63" i="1"/>
  <c r="BL69" i="7"/>
  <c r="BL112" i="7"/>
  <c r="DQ49" i="1"/>
  <c r="DQ92" i="1"/>
  <c r="BL63" i="7"/>
  <c r="BL106" i="7"/>
  <c r="DQ79" i="1"/>
  <c r="DQ122" i="1"/>
  <c r="DQ128" i="1"/>
  <c r="DQ85" i="1"/>
  <c r="DQ126" i="1"/>
  <c r="DQ83" i="1"/>
  <c r="DQ117" i="1"/>
  <c r="DQ74" i="1"/>
  <c r="BL120" i="7"/>
  <c r="BL77" i="7"/>
  <c r="DQ53" i="1"/>
  <c r="DQ96" i="1"/>
  <c r="BL60" i="7"/>
  <c r="BL103" i="7"/>
  <c r="BL113" i="7"/>
  <c r="BL70" i="7"/>
  <c r="DQ105" i="1"/>
  <c r="DQ62" i="1"/>
  <c r="BL50" i="7"/>
  <c r="BL93" i="7"/>
  <c r="BL52" i="7"/>
  <c r="BL95" i="7"/>
  <c r="DQ113" i="1"/>
  <c r="DQ70" i="1"/>
  <c r="DQ123" i="1"/>
  <c r="DQ80" i="1"/>
  <c r="DQ97" i="1"/>
  <c r="DQ54" i="1"/>
  <c r="DQ93" i="1"/>
  <c r="DQ50" i="1"/>
  <c r="DQ99" i="1"/>
  <c r="DQ56" i="1"/>
  <c r="DQ104" i="1"/>
  <c r="DQ61" i="1"/>
  <c r="BL118" i="7"/>
  <c r="BL75" i="7"/>
  <c r="DQ108" i="1"/>
  <c r="DQ65" i="1"/>
  <c r="BL49" i="7"/>
  <c r="BL92" i="7"/>
  <c r="DQ131" i="1"/>
  <c r="DQ88" i="1"/>
  <c r="DQ59" i="1"/>
  <c r="DQ102" i="1"/>
  <c r="DQ124" i="1"/>
  <c r="DQ81" i="1"/>
  <c r="BL121" i="7"/>
  <c r="BL78" i="7"/>
  <c r="DQ116" i="1"/>
  <c r="DQ73" i="1"/>
  <c r="DQ72" i="1"/>
  <c r="DQ115" i="1"/>
  <c r="DQ100" i="1"/>
  <c r="DQ57" i="1"/>
  <c r="BL76" i="7"/>
  <c r="BL119" i="7"/>
  <c r="DQ82" i="1"/>
  <c r="DQ125" i="1"/>
  <c r="BR108" i="1"/>
  <c r="BR65" i="1"/>
  <c r="DQ94" i="1"/>
  <c r="DQ51" i="1"/>
  <c r="BU87" i="1"/>
  <c r="BU130" i="1"/>
  <c r="BL71" i="7"/>
  <c r="BL114" i="7"/>
  <c r="BP110" i="1"/>
  <c r="BP67" i="1"/>
  <c r="BL99" i="7"/>
  <c r="BL56" i="7"/>
  <c r="BU93" i="1"/>
  <c r="BU50" i="1"/>
  <c r="BS48" i="1"/>
  <c r="BS91" i="1"/>
  <c r="BS111" i="1"/>
  <c r="BS68" i="1"/>
  <c r="BQ129" i="1"/>
  <c r="BQ86" i="1"/>
  <c r="BQ116" i="1"/>
  <c r="BQ73" i="1"/>
  <c r="BS128" i="1"/>
  <c r="BS85" i="1"/>
  <c r="BR57" i="1"/>
  <c r="BR100" i="1"/>
  <c r="BP56" i="1"/>
  <c r="BP99" i="1"/>
  <c r="BP53" i="1"/>
  <c r="BP96" i="1"/>
  <c r="BP61" i="1"/>
  <c r="BP104" i="1"/>
  <c r="BT115" i="1"/>
  <c r="BT72" i="1"/>
  <c r="BR103" i="1"/>
  <c r="BR60" i="1"/>
  <c r="BR80" i="1"/>
  <c r="BR123" i="1"/>
  <c r="BQ77" i="1"/>
  <c r="BQ120" i="1"/>
  <c r="BQ55" i="1"/>
  <c r="BQ98" i="1"/>
  <c r="BP107" i="1"/>
  <c r="BP64" i="1"/>
  <c r="BQ69" i="1"/>
  <c r="BQ112" i="1"/>
  <c r="BR63" i="1"/>
  <c r="BR106" i="1"/>
  <c r="BP83" i="1"/>
  <c r="BP126" i="1"/>
  <c r="BR95" i="1"/>
  <c r="BR52" i="1"/>
  <c r="BR131" i="1"/>
  <c r="BR88" i="1"/>
  <c r="BQ71" i="1"/>
  <c r="BQ114" i="1"/>
  <c r="BS118" i="1"/>
  <c r="BS75" i="1"/>
  <c r="BQ70" i="1"/>
  <c r="BQ113" i="1"/>
  <c r="BR122" i="1"/>
  <c r="BR79" i="1"/>
  <c r="BS94" i="1"/>
  <c r="BS51" i="1"/>
  <c r="BU81" i="1"/>
  <c r="BU124" i="1"/>
  <c r="BT97" i="1" l="1"/>
  <c r="BT54" i="1"/>
  <c r="BU125" i="1"/>
  <c r="BU82" i="1"/>
  <c r="BR127" i="1"/>
  <c r="BR84" i="1"/>
  <c r="BQ101" i="1"/>
  <c r="BQ58" i="1"/>
  <c r="BQ67" i="1"/>
  <c r="BQ110" i="1"/>
  <c r="DR125" i="1"/>
  <c r="DR82" i="1"/>
  <c r="BM95" i="7"/>
  <c r="BM52" i="7"/>
  <c r="BM60" i="7"/>
  <c r="BM103" i="7"/>
  <c r="DR122" i="1"/>
  <c r="DR79" i="1"/>
  <c r="DR92" i="1"/>
  <c r="DR49" i="1"/>
  <c r="BM54" i="7"/>
  <c r="BM97" i="7"/>
  <c r="BR49" i="1"/>
  <c r="BR92" i="1"/>
  <c r="BM102" i="7"/>
  <c r="BM59" i="7"/>
  <c r="BM73" i="7"/>
  <c r="BM116" i="7"/>
  <c r="BQ119" i="1"/>
  <c r="BQ76" i="1"/>
  <c r="BM109" i="7"/>
  <c r="BM66" i="7"/>
  <c r="BM105" i="7"/>
  <c r="BM62" i="7"/>
  <c r="DR69" i="1"/>
  <c r="DR112" i="1"/>
  <c r="DR120" i="1"/>
  <c r="DR77" i="1"/>
  <c r="DR129" i="1"/>
  <c r="DR86" i="1"/>
  <c r="BM111" i="7"/>
  <c r="BM68" i="7"/>
  <c r="BV130" i="1"/>
  <c r="BV87" i="1"/>
  <c r="BS108" i="1"/>
  <c r="BS65" i="1"/>
  <c r="BM78" i="7"/>
  <c r="BM121" i="7"/>
  <c r="BM75" i="7"/>
  <c r="BM118" i="7"/>
  <c r="DR99" i="1"/>
  <c r="DR56" i="1"/>
  <c r="DR97" i="1"/>
  <c r="DR54" i="1"/>
  <c r="DR113" i="1"/>
  <c r="DR70" i="1"/>
  <c r="BM113" i="7"/>
  <c r="BM70" i="7"/>
  <c r="DR74" i="1"/>
  <c r="DR117" i="1"/>
  <c r="DR85" i="1"/>
  <c r="DR128" i="1"/>
  <c r="BM107" i="7"/>
  <c r="BM64" i="7"/>
  <c r="BM100" i="7"/>
  <c r="BM57" i="7"/>
  <c r="DR121" i="1"/>
  <c r="DR78" i="1"/>
  <c r="DR119" i="1"/>
  <c r="DR76" i="1"/>
  <c r="BM61" i="7"/>
  <c r="BM104" i="7"/>
  <c r="DR84" i="1"/>
  <c r="DR127" i="1"/>
  <c r="DR48" i="1"/>
  <c r="DR91" i="1"/>
  <c r="BM56" i="7"/>
  <c r="BM99" i="7"/>
  <c r="DR94" i="1"/>
  <c r="DR51" i="1"/>
  <c r="BM119" i="7"/>
  <c r="BM76" i="7"/>
  <c r="DR115" i="1"/>
  <c r="DR72" i="1"/>
  <c r="DR102" i="1"/>
  <c r="DR59" i="1"/>
  <c r="BM92" i="7"/>
  <c r="BM49" i="7"/>
  <c r="BM50" i="7"/>
  <c r="BM93" i="7"/>
  <c r="DR96" i="1"/>
  <c r="DR53" i="1"/>
  <c r="BM63" i="7"/>
  <c r="BM106" i="7"/>
  <c r="BM69" i="7"/>
  <c r="BM112" i="7"/>
  <c r="BQ109" i="1"/>
  <c r="BQ66" i="1"/>
  <c r="DR114" i="1"/>
  <c r="DR71" i="1"/>
  <c r="BM67" i="7"/>
  <c r="BM110" i="7"/>
  <c r="DR107" i="1"/>
  <c r="DR64" i="1"/>
  <c r="DR55" i="1"/>
  <c r="DR98" i="1"/>
  <c r="BM82" i="7"/>
  <c r="BM125" i="7"/>
  <c r="DR111" i="1"/>
  <c r="DR68" i="1"/>
  <c r="DR67" i="1"/>
  <c r="DR110" i="1"/>
  <c r="BQ62" i="1"/>
  <c r="BQ105" i="1"/>
  <c r="BM71" i="7"/>
  <c r="BM114" i="7"/>
  <c r="DR100" i="1"/>
  <c r="DR57" i="1"/>
  <c r="DR116" i="1"/>
  <c r="DR73" i="1"/>
  <c r="DR124" i="1"/>
  <c r="DR81" i="1"/>
  <c r="DR88" i="1"/>
  <c r="DR131" i="1"/>
  <c r="DR108" i="1"/>
  <c r="DR65" i="1"/>
  <c r="DR104" i="1"/>
  <c r="DR61" i="1"/>
  <c r="DR93" i="1"/>
  <c r="DR50" i="1"/>
  <c r="DR80" i="1"/>
  <c r="DR123" i="1"/>
  <c r="DR105" i="1"/>
  <c r="DR62" i="1"/>
  <c r="BM77" i="7"/>
  <c r="BM120" i="7"/>
  <c r="DR126" i="1"/>
  <c r="DR83" i="1"/>
  <c r="DR63" i="1"/>
  <c r="DR106" i="1"/>
  <c r="BS78" i="1"/>
  <c r="BS121" i="1"/>
  <c r="DR95" i="1"/>
  <c r="DR52" i="1"/>
  <c r="DR66" i="1"/>
  <c r="DR109" i="1"/>
  <c r="DR130" i="1"/>
  <c r="DR87" i="1"/>
  <c r="DR58" i="1"/>
  <c r="DR101" i="1"/>
  <c r="DR118" i="1"/>
  <c r="DR75" i="1"/>
  <c r="BM117" i="7"/>
  <c r="BM74" i="7"/>
  <c r="BS102" i="1"/>
  <c r="BS59" i="1"/>
  <c r="BM55" i="7"/>
  <c r="BM98" i="7"/>
  <c r="DR103" i="1"/>
  <c r="DR60" i="1"/>
  <c r="BT74" i="1"/>
  <c r="BT117" i="1"/>
  <c r="BR113" i="1"/>
  <c r="BR70" i="1"/>
  <c r="BQ96" i="1"/>
  <c r="BQ53" i="1"/>
  <c r="BQ64" i="1"/>
  <c r="BQ107" i="1"/>
  <c r="BR120" i="1"/>
  <c r="BR77" i="1"/>
  <c r="BR86" i="1"/>
  <c r="BR129" i="1"/>
  <c r="BT111" i="1"/>
  <c r="BT68" i="1"/>
  <c r="BT94" i="1"/>
  <c r="BT51" i="1"/>
  <c r="BS63" i="1"/>
  <c r="BS106" i="1"/>
  <c r="BR98" i="1"/>
  <c r="BR55" i="1"/>
  <c r="BS103" i="1"/>
  <c r="BS60" i="1"/>
  <c r="BU115" i="1"/>
  <c r="BU72" i="1"/>
  <c r="BT48" i="1"/>
  <c r="BT91" i="1"/>
  <c r="BR71" i="1"/>
  <c r="BR114" i="1"/>
  <c r="BS88" i="1"/>
  <c r="BS131" i="1"/>
  <c r="BQ83" i="1"/>
  <c r="BQ126" i="1"/>
  <c r="BR69" i="1"/>
  <c r="BR112" i="1"/>
  <c r="BS100" i="1"/>
  <c r="BS57" i="1"/>
  <c r="BT118" i="1"/>
  <c r="BT75" i="1"/>
  <c r="BT85" i="1"/>
  <c r="BT128" i="1"/>
  <c r="BS122" i="1"/>
  <c r="BS79" i="1"/>
  <c r="BV81" i="1"/>
  <c r="BV124" i="1"/>
  <c r="BS95" i="1"/>
  <c r="BS52" i="1"/>
  <c r="BS80" i="1"/>
  <c r="BS123" i="1"/>
  <c r="BQ104" i="1"/>
  <c r="BQ61" i="1"/>
  <c r="BQ99" i="1"/>
  <c r="BQ56" i="1"/>
  <c r="BR73" i="1"/>
  <c r="BR116" i="1"/>
  <c r="BV50" i="1"/>
  <c r="BV93" i="1"/>
  <c r="BR58" i="1" l="1"/>
  <c r="BR101" i="1"/>
  <c r="BV82" i="1"/>
  <c r="BV125" i="1"/>
  <c r="BS84" i="1"/>
  <c r="BS127" i="1"/>
  <c r="BU97" i="1"/>
  <c r="BU54" i="1"/>
  <c r="DS60" i="1"/>
  <c r="DS103" i="1"/>
  <c r="BT102" i="1"/>
  <c r="BT59" i="1"/>
  <c r="DS75" i="1"/>
  <c r="DS118" i="1"/>
  <c r="DS130" i="1"/>
  <c r="DS87" i="1"/>
  <c r="DS95" i="1"/>
  <c r="DS52" i="1"/>
  <c r="BR62" i="1"/>
  <c r="BR105" i="1"/>
  <c r="DS98" i="1"/>
  <c r="DS55" i="1"/>
  <c r="BN67" i="7"/>
  <c r="BN110" i="7"/>
  <c r="BN63" i="7"/>
  <c r="BN106" i="7"/>
  <c r="BN93" i="7"/>
  <c r="BN50" i="7"/>
  <c r="BN99" i="7"/>
  <c r="BN56" i="7"/>
  <c r="DS127" i="1"/>
  <c r="DS84" i="1"/>
  <c r="DS70" i="1"/>
  <c r="DS113" i="1"/>
  <c r="DS99" i="1"/>
  <c r="DS56" i="1"/>
  <c r="BW87" i="1"/>
  <c r="BW130" i="1"/>
  <c r="DS129" i="1"/>
  <c r="DS86" i="1"/>
  <c r="BN66" i="7"/>
  <c r="BN109" i="7"/>
  <c r="DS49" i="1"/>
  <c r="DS92" i="1"/>
  <c r="DS125" i="1"/>
  <c r="DS82" i="1"/>
  <c r="DS106" i="1"/>
  <c r="DS63" i="1"/>
  <c r="BN77" i="7"/>
  <c r="BN120" i="7"/>
  <c r="DS61" i="1"/>
  <c r="DS104" i="1"/>
  <c r="DS116" i="1"/>
  <c r="DS73" i="1"/>
  <c r="DS64" i="1"/>
  <c r="DS107" i="1"/>
  <c r="DS71" i="1"/>
  <c r="DS114" i="1"/>
  <c r="DS53" i="1"/>
  <c r="DS96" i="1"/>
  <c r="BN49" i="7"/>
  <c r="BN92" i="7"/>
  <c r="DS115" i="1"/>
  <c r="DS72" i="1"/>
  <c r="DS51" i="1"/>
  <c r="DS94" i="1"/>
  <c r="DS78" i="1"/>
  <c r="DS121" i="1"/>
  <c r="DS117" i="1"/>
  <c r="DS74" i="1"/>
  <c r="BN78" i="7"/>
  <c r="BN121" i="7"/>
  <c r="DS112" i="1"/>
  <c r="DS69" i="1"/>
  <c r="BN73" i="7"/>
  <c r="BN116" i="7"/>
  <c r="BS92" i="1"/>
  <c r="BS49" i="1"/>
  <c r="BN60" i="7"/>
  <c r="BN103" i="7"/>
  <c r="BN117" i="7"/>
  <c r="BN74" i="7"/>
  <c r="DS126" i="1"/>
  <c r="DS83" i="1"/>
  <c r="DS105" i="1"/>
  <c r="DS62" i="1"/>
  <c r="DS123" i="1"/>
  <c r="DS80" i="1"/>
  <c r="DS131" i="1"/>
  <c r="DS88" i="1"/>
  <c r="BN71" i="7"/>
  <c r="BN114" i="7"/>
  <c r="DS110" i="1"/>
  <c r="DS67" i="1"/>
  <c r="BN82" i="7"/>
  <c r="BN125" i="7"/>
  <c r="BN112" i="7"/>
  <c r="BN69" i="7"/>
  <c r="DS91" i="1"/>
  <c r="DS48" i="1"/>
  <c r="BN61" i="7"/>
  <c r="BN104" i="7"/>
  <c r="BN113" i="7"/>
  <c r="BN70" i="7"/>
  <c r="DS54" i="1"/>
  <c r="DS97" i="1"/>
  <c r="BT65" i="1"/>
  <c r="BT108" i="1"/>
  <c r="BN68" i="7"/>
  <c r="BN111" i="7"/>
  <c r="DS120" i="1"/>
  <c r="DS77" i="1"/>
  <c r="BN105" i="7"/>
  <c r="BN62" i="7"/>
  <c r="BR76" i="1"/>
  <c r="BR119" i="1"/>
  <c r="BN102" i="7"/>
  <c r="BN59" i="7"/>
  <c r="DS122" i="1"/>
  <c r="DS79" i="1"/>
  <c r="BN52" i="7"/>
  <c r="BN95" i="7"/>
  <c r="BU74" i="1"/>
  <c r="BU117" i="1"/>
  <c r="BN98" i="7"/>
  <c r="BN55" i="7"/>
  <c r="DS58" i="1"/>
  <c r="DS101" i="1"/>
  <c r="DS109" i="1"/>
  <c r="DS66" i="1"/>
  <c r="BT121" i="1"/>
  <c r="BT78" i="1"/>
  <c r="DS93" i="1"/>
  <c r="DS50" i="1"/>
  <c r="DS65" i="1"/>
  <c r="DS108" i="1"/>
  <c r="DS124" i="1"/>
  <c r="DS81" i="1"/>
  <c r="DS57" i="1"/>
  <c r="DS100" i="1"/>
  <c r="DS111" i="1"/>
  <c r="DS68" i="1"/>
  <c r="BR109" i="1"/>
  <c r="BR66" i="1"/>
  <c r="DS59" i="1"/>
  <c r="DS102" i="1"/>
  <c r="BN119" i="7"/>
  <c r="BN76" i="7"/>
  <c r="DS119" i="1"/>
  <c r="DS76" i="1"/>
  <c r="BN57" i="7"/>
  <c r="BN100" i="7"/>
  <c r="BN107" i="7"/>
  <c r="BN64" i="7"/>
  <c r="DS128" i="1"/>
  <c r="DS85" i="1"/>
  <c r="BN118" i="7"/>
  <c r="BN75" i="7"/>
  <c r="BN97" i="7"/>
  <c r="BN54" i="7"/>
  <c r="BR67" i="1"/>
  <c r="BR110" i="1"/>
  <c r="BR104" i="1"/>
  <c r="BR61" i="1"/>
  <c r="BR53" i="1"/>
  <c r="BR96" i="1"/>
  <c r="BT122" i="1"/>
  <c r="BT79" i="1"/>
  <c r="BV115" i="1"/>
  <c r="BV72" i="1"/>
  <c r="BT60" i="1"/>
  <c r="BT103" i="1"/>
  <c r="BS77" i="1"/>
  <c r="BS120" i="1"/>
  <c r="BR107" i="1"/>
  <c r="BR64" i="1"/>
  <c r="BS113" i="1"/>
  <c r="BS70" i="1"/>
  <c r="BT123" i="1"/>
  <c r="BT80" i="1"/>
  <c r="BS114" i="1"/>
  <c r="BS71" i="1"/>
  <c r="BW93" i="1"/>
  <c r="BW50" i="1"/>
  <c r="BR99" i="1"/>
  <c r="BR56" i="1"/>
  <c r="BU128" i="1"/>
  <c r="BU85" i="1"/>
  <c r="BU75" i="1"/>
  <c r="BU118" i="1"/>
  <c r="BT100" i="1"/>
  <c r="BT57" i="1"/>
  <c r="BR83" i="1"/>
  <c r="BR126" i="1"/>
  <c r="BU91" i="1"/>
  <c r="BU48" i="1"/>
  <c r="BT106" i="1"/>
  <c r="BT63" i="1"/>
  <c r="BU94" i="1"/>
  <c r="BU51" i="1"/>
  <c r="BS129" i="1"/>
  <c r="BS86" i="1"/>
  <c r="BS73" i="1"/>
  <c r="BS116" i="1"/>
  <c r="BS69" i="1"/>
  <c r="BS112" i="1"/>
  <c r="BT131" i="1"/>
  <c r="BT88" i="1"/>
  <c r="BS98" i="1"/>
  <c r="BS55" i="1"/>
  <c r="BT52" i="1"/>
  <c r="BT95" i="1"/>
  <c r="BW124" i="1"/>
  <c r="BW81" i="1"/>
  <c r="BU111" i="1"/>
  <c r="BU68" i="1"/>
  <c r="BV97" i="1" l="1"/>
  <c r="BV54" i="1"/>
  <c r="BW125" i="1"/>
  <c r="BW82" i="1"/>
  <c r="BT84" i="1"/>
  <c r="BT127" i="1"/>
  <c r="BS101" i="1"/>
  <c r="BS58" i="1"/>
  <c r="DT102" i="1"/>
  <c r="DT59" i="1"/>
  <c r="DT111" i="1"/>
  <c r="DT68" i="1"/>
  <c r="DT124" i="1"/>
  <c r="DT81" i="1"/>
  <c r="DT93" i="1"/>
  <c r="DT50" i="1"/>
  <c r="DT66" i="1"/>
  <c r="DT109" i="1"/>
  <c r="BO55" i="7"/>
  <c r="BO98" i="7"/>
  <c r="BO59" i="7"/>
  <c r="BO102" i="7"/>
  <c r="BO105" i="7"/>
  <c r="BO62" i="7"/>
  <c r="BO69" i="7"/>
  <c r="BO112" i="7"/>
  <c r="DT110" i="1"/>
  <c r="DT67" i="1"/>
  <c r="DT131" i="1"/>
  <c r="DT88" i="1"/>
  <c r="DT62" i="1"/>
  <c r="DT105" i="1"/>
  <c r="BO117" i="7"/>
  <c r="BO74" i="7"/>
  <c r="BT92" i="1"/>
  <c r="BT49" i="1"/>
  <c r="DT69" i="1"/>
  <c r="DT112" i="1"/>
  <c r="DT74" i="1"/>
  <c r="DT117" i="1"/>
  <c r="DT115" i="1"/>
  <c r="DT72" i="1"/>
  <c r="DT106" i="1"/>
  <c r="DT63" i="1"/>
  <c r="DT129" i="1"/>
  <c r="DT86" i="1"/>
  <c r="DT99" i="1"/>
  <c r="DT56" i="1"/>
  <c r="DT127" i="1"/>
  <c r="DT84" i="1"/>
  <c r="BO93" i="7"/>
  <c r="BO50" i="7"/>
  <c r="DT130" i="1"/>
  <c r="DT87" i="1"/>
  <c r="BU102" i="1"/>
  <c r="BU59" i="1"/>
  <c r="BO54" i="7"/>
  <c r="BO97" i="7"/>
  <c r="DT85" i="1"/>
  <c r="DT128" i="1"/>
  <c r="BO119" i="7"/>
  <c r="BO76" i="7"/>
  <c r="BS66" i="1"/>
  <c r="BS109" i="1"/>
  <c r="BO95" i="7"/>
  <c r="BO52" i="7"/>
  <c r="BO68" i="7"/>
  <c r="BO111" i="7"/>
  <c r="DT97" i="1"/>
  <c r="DT54" i="1"/>
  <c r="BO104" i="7"/>
  <c r="BO61" i="7"/>
  <c r="DT121" i="1"/>
  <c r="DT78" i="1"/>
  <c r="DT96" i="1"/>
  <c r="DT53" i="1"/>
  <c r="DT107" i="1"/>
  <c r="DT64" i="1"/>
  <c r="DT104" i="1"/>
  <c r="DT61" i="1"/>
  <c r="DT92" i="1"/>
  <c r="DT49" i="1"/>
  <c r="BO110" i="7"/>
  <c r="BO67" i="7"/>
  <c r="BS62" i="1"/>
  <c r="BS105" i="1"/>
  <c r="BO100" i="7"/>
  <c r="BO57" i="7"/>
  <c r="BU121" i="1"/>
  <c r="BU78" i="1"/>
  <c r="DT122" i="1"/>
  <c r="DT79" i="1"/>
  <c r="DT120" i="1"/>
  <c r="DT77" i="1"/>
  <c r="BO113" i="7"/>
  <c r="BO70" i="7"/>
  <c r="DT91" i="1"/>
  <c r="DT48" i="1"/>
  <c r="DT123" i="1"/>
  <c r="DT80" i="1"/>
  <c r="DT126" i="1"/>
  <c r="DT83" i="1"/>
  <c r="DT116" i="1"/>
  <c r="DT73" i="1"/>
  <c r="DT125" i="1"/>
  <c r="DT82" i="1"/>
  <c r="BO99" i="7"/>
  <c r="BO56" i="7"/>
  <c r="DT98" i="1"/>
  <c r="DT55" i="1"/>
  <c r="DT95" i="1"/>
  <c r="DT52" i="1"/>
  <c r="BS67" i="1"/>
  <c r="BS110" i="1"/>
  <c r="BO75" i="7"/>
  <c r="BO118" i="7"/>
  <c r="BO107" i="7"/>
  <c r="BO64" i="7"/>
  <c r="DT119" i="1"/>
  <c r="DT76" i="1"/>
  <c r="DT100" i="1"/>
  <c r="DT57" i="1"/>
  <c r="DT108" i="1"/>
  <c r="DT65" i="1"/>
  <c r="DT58" i="1"/>
  <c r="DT101" i="1"/>
  <c r="BV74" i="1"/>
  <c r="BV117" i="1"/>
  <c r="BS119" i="1"/>
  <c r="BS76" i="1"/>
  <c r="BU65" i="1"/>
  <c r="BU108" i="1"/>
  <c r="BO125" i="7"/>
  <c r="BO82" i="7"/>
  <c r="BO71" i="7"/>
  <c r="BO114" i="7"/>
  <c r="BO60" i="7"/>
  <c r="BO103" i="7"/>
  <c r="BO73" i="7"/>
  <c r="BO116" i="7"/>
  <c r="BO78" i="7"/>
  <c r="BO121" i="7"/>
  <c r="DT94" i="1"/>
  <c r="DT51" i="1"/>
  <c r="BO92" i="7"/>
  <c r="BO49" i="7"/>
  <c r="DT114" i="1"/>
  <c r="DT71" i="1"/>
  <c r="BO120" i="7"/>
  <c r="BO77" i="7"/>
  <c r="BO66" i="7"/>
  <c r="BO109" i="7"/>
  <c r="DT113" i="1"/>
  <c r="DT70" i="1"/>
  <c r="BO106" i="7"/>
  <c r="BO63" i="7"/>
  <c r="DT118" i="1"/>
  <c r="DT75" i="1"/>
  <c r="DT103" i="1"/>
  <c r="DT60" i="1"/>
  <c r="BU103" i="1"/>
  <c r="BU60" i="1"/>
  <c r="BV111" i="1"/>
  <c r="BV68" i="1"/>
  <c r="BT55" i="1"/>
  <c r="BT98" i="1"/>
  <c r="BU106" i="1"/>
  <c r="BU63" i="1"/>
  <c r="BV128" i="1"/>
  <c r="BV85" i="1"/>
  <c r="BU80" i="1"/>
  <c r="BU123" i="1"/>
  <c r="BS64" i="1"/>
  <c r="BS107" i="1"/>
  <c r="BW72" i="1"/>
  <c r="BW115" i="1"/>
  <c r="BS96" i="1"/>
  <c r="BS53" i="1"/>
  <c r="BU95" i="1"/>
  <c r="BU52" i="1"/>
  <c r="BT69" i="1"/>
  <c r="BT112" i="1"/>
  <c r="BT73" i="1"/>
  <c r="BT116" i="1"/>
  <c r="BT86" i="1"/>
  <c r="BT129" i="1"/>
  <c r="BS126" i="1"/>
  <c r="BS83" i="1"/>
  <c r="BU100" i="1"/>
  <c r="BU57" i="1"/>
  <c r="BT71" i="1"/>
  <c r="BT114" i="1"/>
  <c r="BU122" i="1"/>
  <c r="BU79" i="1"/>
  <c r="BS61" i="1"/>
  <c r="BS104" i="1"/>
  <c r="BV75" i="1"/>
  <c r="BV118" i="1"/>
  <c r="BU131" i="1"/>
  <c r="BU88" i="1"/>
  <c r="BV94" i="1"/>
  <c r="BV51" i="1"/>
  <c r="BV48" i="1"/>
  <c r="BV91" i="1"/>
  <c r="BS99" i="1"/>
  <c r="BS56" i="1"/>
  <c r="BT113" i="1"/>
  <c r="BT70" i="1"/>
  <c r="BT77" i="1"/>
  <c r="BT120" i="1"/>
  <c r="BT58" i="1" l="1"/>
  <c r="BT101" i="1"/>
  <c r="BW54" i="1"/>
  <c r="BW97" i="1"/>
  <c r="BU127" i="1"/>
  <c r="BU84" i="1"/>
  <c r="DU118" i="1"/>
  <c r="DU75" i="1"/>
  <c r="DU113" i="1"/>
  <c r="DU70" i="1"/>
  <c r="BP77" i="7"/>
  <c r="BP120" i="7"/>
  <c r="BP92" i="7"/>
  <c r="BP49" i="7"/>
  <c r="BP82" i="7"/>
  <c r="BP125" i="7"/>
  <c r="BT76" i="1"/>
  <c r="BT119" i="1"/>
  <c r="DU100" i="1"/>
  <c r="DU57" i="1"/>
  <c r="BP64" i="7"/>
  <c r="BP107" i="7"/>
  <c r="DU98" i="1"/>
  <c r="DU55" i="1"/>
  <c r="DU125" i="1"/>
  <c r="DU82" i="1"/>
  <c r="DU126" i="1"/>
  <c r="DU83" i="1"/>
  <c r="DU91" i="1"/>
  <c r="DU48" i="1"/>
  <c r="DU120" i="1"/>
  <c r="DU77" i="1"/>
  <c r="BV121" i="1"/>
  <c r="BV78" i="1"/>
  <c r="DU92" i="1"/>
  <c r="DU49" i="1"/>
  <c r="DU107" i="1"/>
  <c r="DU64" i="1"/>
  <c r="DU78" i="1"/>
  <c r="DU121" i="1"/>
  <c r="DU97" i="1"/>
  <c r="DU54" i="1"/>
  <c r="BP95" i="7"/>
  <c r="BP52" i="7"/>
  <c r="BP119" i="7"/>
  <c r="BP76" i="7"/>
  <c r="DU130" i="1"/>
  <c r="DU87" i="1"/>
  <c r="DU117" i="1"/>
  <c r="DU74" i="1"/>
  <c r="DU62" i="1"/>
  <c r="DU105" i="1"/>
  <c r="DU93" i="1"/>
  <c r="DU50" i="1"/>
  <c r="DU68" i="1"/>
  <c r="DU111" i="1"/>
  <c r="BP121" i="7"/>
  <c r="BP78" i="7"/>
  <c r="BP103" i="7"/>
  <c r="BP60" i="7"/>
  <c r="DU101" i="1"/>
  <c r="DU58" i="1"/>
  <c r="BT110" i="1"/>
  <c r="BT67" i="1"/>
  <c r="BT62" i="1"/>
  <c r="BT105" i="1"/>
  <c r="BP97" i="7"/>
  <c r="BP54" i="7"/>
  <c r="DU84" i="1"/>
  <c r="DU127" i="1"/>
  <c r="DU86" i="1"/>
  <c r="DU129" i="1"/>
  <c r="DU72" i="1"/>
  <c r="DU115" i="1"/>
  <c r="BP74" i="7"/>
  <c r="BP117" i="7"/>
  <c r="DU131" i="1"/>
  <c r="DU88" i="1"/>
  <c r="BP55" i="7"/>
  <c r="BP98" i="7"/>
  <c r="DU103" i="1"/>
  <c r="DU60" i="1"/>
  <c r="BP63" i="7"/>
  <c r="BP106" i="7"/>
  <c r="DU114" i="1"/>
  <c r="DU71" i="1"/>
  <c r="DU94" i="1"/>
  <c r="DU51" i="1"/>
  <c r="DU108" i="1"/>
  <c r="DU65" i="1"/>
  <c r="DU76" i="1"/>
  <c r="DU119" i="1"/>
  <c r="DU95" i="1"/>
  <c r="DU52" i="1"/>
  <c r="BP56" i="7"/>
  <c r="BP99" i="7"/>
  <c r="DU73" i="1"/>
  <c r="DU116" i="1"/>
  <c r="DU123" i="1"/>
  <c r="DU80" i="1"/>
  <c r="BP70" i="7"/>
  <c r="BP113" i="7"/>
  <c r="DU122" i="1"/>
  <c r="DU79" i="1"/>
  <c r="BP100" i="7"/>
  <c r="BP57" i="7"/>
  <c r="BP110" i="7"/>
  <c r="BP67" i="7"/>
  <c r="DU61" i="1"/>
  <c r="DU104" i="1"/>
  <c r="DU96" i="1"/>
  <c r="DU53" i="1"/>
  <c r="BP61" i="7"/>
  <c r="BP104" i="7"/>
  <c r="BV59" i="1"/>
  <c r="BV102" i="1"/>
  <c r="DU112" i="1"/>
  <c r="DU69" i="1"/>
  <c r="BP112" i="7"/>
  <c r="BP69" i="7"/>
  <c r="BP102" i="7"/>
  <c r="BP59" i="7"/>
  <c r="DU124" i="1"/>
  <c r="DU81" i="1"/>
  <c r="DU59" i="1"/>
  <c r="DU102" i="1"/>
  <c r="BP66" i="7"/>
  <c r="BP109" i="7"/>
  <c r="BP73" i="7"/>
  <c r="BP116" i="7"/>
  <c r="BP71" i="7"/>
  <c r="BP114" i="7"/>
  <c r="BV65" i="1"/>
  <c r="BV108" i="1"/>
  <c r="BW117" i="1"/>
  <c r="BW74" i="1"/>
  <c r="BP118" i="7"/>
  <c r="BP75" i="7"/>
  <c r="BP111" i="7"/>
  <c r="BP68" i="7"/>
  <c r="BT66" i="1"/>
  <c r="BT109" i="1"/>
  <c r="DU128" i="1"/>
  <c r="DU85" i="1"/>
  <c r="BP93" i="7"/>
  <c r="BP50" i="7"/>
  <c r="DU99" i="1"/>
  <c r="DU56" i="1"/>
  <c r="DU106" i="1"/>
  <c r="DU63" i="1"/>
  <c r="BU92" i="1"/>
  <c r="BU49" i="1"/>
  <c r="DU110" i="1"/>
  <c r="DU67" i="1"/>
  <c r="BP105" i="7"/>
  <c r="BP62" i="7"/>
  <c r="DU109" i="1"/>
  <c r="DU66" i="1"/>
  <c r="BW51" i="1"/>
  <c r="BW94" i="1"/>
  <c r="BV79" i="1"/>
  <c r="BV122" i="1"/>
  <c r="BU116" i="1"/>
  <c r="BU73" i="1"/>
  <c r="BU69" i="1"/>
  <c r="BU112" i="1"/>
  <c r="BT64" i="1"/>
  <c r="BT107" i="1"/>
  <c r="BV80" i="1"/>
  <c r="BV123" i="1"/>
  <c r="BW128" i="1"/>
  <c r="BW85" i="1"/>
  <c r="BW111" i="1"/>
  <c r="BW68" i="1"/>
  <c r="BV131" i="1"/>
  <c r="BV88" i="1"/>
  <c r="BW118" i="1"/>
  <c r="BW75" i="1"/>
  <c r="BT61" i="1"/>
  <c r="BT104" i="1"/>
  <c r="BV100" i="1"/>
  <c r="BV57" i="1"/>
  <c r="BU55" i="1"/>
  <c r="BU98" i="1"/>
  <c r="BV60" i="1"/>
  <c r="BV103" i="1"/>
  <c r="BU71" i="1"/>
  <c r="BU114" i="1"/>
  <c r="BT83" i="1"/>
  <c r="BT126" i="1"/>
  <c r="BU120" i="1"/>
  <c r="BU77" i="1"/>
  <c r="BU113" i="1"/>
  <c r="BU70" i="1"/>
  <c r="BT99" i="1"/>
  <c r="BT56" i="1"/>
  <c r="BW91" i="1"/>
  <c r="BW48" i="1"/>
  <c r="BU129" i="1"/>
  <c r="BU86" i="1"/>
  <c r="BV95" i="1"/>
  <c r="BV52" i="1"/>
  <c r="BT96" i="1"/>
  <c r="BT53" i="1"/>
  <c r="BV106" i="1"/>
  <c r="BV63" i="1"/>
  <c r="BV127" i="1" l="1"/>
  <c r="BV84" i="1"/>
  <c r="BU58" i="1"/>
  <c r="BU101" i="1"/>
  <c r="BQ105" i="7"/>
  <c r="BQ62" i="7"/>
  <c r="BV49" i="1"/>
  <c r="BV92" i="1"/>
  <c r="DV99" i="1"/>
  <c r="DV56" i="1"/>
  <c r="DV128" i="1"/>
  <c r="DV85" i="1"/>
  <c r="BQ111" i="7"/>
  <c r="BQ68" i="7"/>
  <c r="BW108" i="1"/>
  <c r="BW65" i="1"/>
  <c r="BQ73" i="7"/>
  <c r="BQ116" i="7"/>
  <c r="DV102" i="1"/>
  <c r="DV59" i="1"/>
  <c r="BQ61" i="7"/>
  <c r="BQ104" i="7"/>
  <c r="DV104" i="1"/>
  <c r="DV61" i="1"/>
  <c r="BQ113" i="7"/>
  <c r="BQ70" i="7"/>
  <c r="DV73" i="1"/>
  <c r="DV116" i="1"/>
  <c r="DV115" i="1"/>
  <c r="DV72" i="1"/>
  <c r="DV127" i="1"/>
  <c r="DV84" i="1"/>
  <c r="DV101" i="1"/>
  <c r="DV58" i="1"/>
  <c r="BQ78" i="7"/>
  <c r="BQ121" i="7"/>
  <c r="DV93" i="1"/>
  <c r="DV50" i="1"/>
  <c r="DV117" i="1"/>
  <c r="DV74" i="1"/>
  <c r="BQ76" i="7"/>
  <c r="BQ119" i="7"/>
  <c r="DV97" i="1"/>
  <c r="DV54" i="1"/>
  <c r="DV107" i="1"/>
  <c r="DV64" i="1"/>
  <c r="BW78" i="1"/>
  <c r="BW121" i="1"/>
  <c r="DV91" i="1"/>
  <c r="DV48" i="1"/>
  <c r="DV125" i="1"/>
  <c r="DV82" i="1"/>
  <c r="BQ49" i="7"/>
  <c r="BQ92" i="7"/>
  <c r="DV113" i="1"/>
  <c r="DV70" i="1"/>
  <c r="DV124" i="1"/>
  <c r="DV81" i="1"/>
  <c r="BQ69" i="7"/>
  <c r="BQ112" i="7"/>
  <c r="DV53" i="1"/>
  <c r="DV96" i="1"/>
  <c r="BQ67" i="7"/>
  <c r="BQ110" i="7"/>
  <c r="DV122" i="1"/>
  <c r="DV79" i="1"/>
  <c r="DV80" i="1"/>
  <c r="DV123" i="1"/>
  <c r="DV94" i="1"/>
  <c r="DV51" i="1"/>
  <c r="BQ97" i="7"/>
  <c r="BQ54" i="7"/>
  <c r="BU105" i="1"/>
  <c r="BU62" i="1"/>
  <c r="BQ64" i="7"/>
  <c r="BQ107" i="7"/>
  <c r="BU76" i="1"/>
  <c r="BU119" i="1"/>
  <c r="DV66" i="1"/>
  <c r="DV109" i="1"/>
  <c r="DV110" i="1"/>
  <c r="DV67" i="1"/>
  <c r="DV106" i="1"/>
  <c r="DV63" i="1"/>
  <c r="BQ93" i="7"/>
  <c r="BQ50" i="7"/>
  <c r="BQ114" i="7"/>
  <c r="BQ71" i="7"/>
  <c r="BQ109" i="7"/>
  <c r="BQ66" i="7"/>
  <c r="BW59" i="1"/>
  <c r="BW102" i="1"/>
  <c r="BQ99" i="7"/>
  <c r="BQ56" i="7"/>
  <c r="DV119" i="1"/>
  <c r="DV76" i="1"/>
  <c r="BQ63" i="7"/>
  <c r="BQ106" i="7"/>
  <c r="BQ55" i="7"/>
  <c r="BQ98" i="7"/>
  <c r="BQ74" i="7"/>
  <c r="BQ117" i="7"/>
  <c r="DV129" i="1"/>
  <c r="DV86" i="1"/>
  <c r="BU110" i="1"/>
  <c r="BU67" i="1"/>
  <c r="BQ103" i="7"/>
  <c r="BQ60" i="7"/>
  <c r="DV130" i="1"/>
  <c r="DV87" i="1"/>
  <c r="BQ95" i="7"/>
  <c r="BQ52" i="7"/>
  <c r="DV92" i="1"/>
  <c r="DV49" i="1"/>
  <c r="DV77" i="1"/>
  <c r="DV120" i="1"/>
  <c r="DV83" i="1"/>
  <c r="DV126" i="1"/>
  <c r="DV98" i="1"/>
  <c r="DV55" i="1"/>
  <c r="DV100" i="1"/>
  <c r="DV57" i="1"/>
  <c r="DV75" i="1"/>
  <c r="DV118" i="1"/>
  <c r="BU109" i="1"/>
  <c r="BU66" i="1"/>
  <c r="BQ118" i="7"/>
  <c r="BQ75" i="7"/>
  <c r="BQ102" i="7"/>
  <c r="BQ59" i="7"/>
  <c r="DV112" i="1"/>
  <c r="DV69" i="1"/>
  <c r="BQ57" i="7"/>
  <c r="BQ100" i="7"/>
  <c r="DV95" i="1"/>
  <c r="DV52" i="1"/>
  <c r="DV108" i="1"/>
  <c r="DV65" i="1"/>
  <c r="DV71" i="1"/>
  <c r="DV114" i="1"/>
  <c r="DV103" i="1"/>
  <c r="DV60" i="1"/>
  <c r="DV88" i="1"/>
  <c r="DV131" i="1"/>
  <c r="DV68" i="1"/>
  <c r="DV111" i="1"/>
  <c r="DV105" i="1"/>
  <c r="DV62" i="1"/>
  <c r="DV121" i="1"/>
  <c r="DV78" i="1"/>
  <c r="BQ82" i="7"/>
  <c r="BQ125" i="7"/>
  <c r="BQ77" i="7"/>
  <c r="BQ120" i="7"/>
  <c r="BW52" i="1"/>
  <c r="BW95" i="1"/>
  <c r="BU64" i="1"/>
  <c r="BU107" i="1"/>
  <c r="BV113" i="1"/>
  <c r="BV70" i="1"/>
  <c r="BU83" i="1"/>
  <c r="BU126" i="1"/>
  <c r="BV71" i="1"/>
  <c r="BV114" i="1"/>
  <c r="BW100" i="1"/>
  <c r="BW57" i="1"/>
  <c r="BV69" i="1"/>
  <c r="BV112" i="1"/>
  <c r="BU104" i="1"/>
  <c r="BU61" i="1"/>
  <c r="BW123" i="1"/>
  <c r="BW80" i="1"/>
  <c r="BV86" i="1"/>
  <c r="BV129" i="1"/>
  <c r="BW103" i="1"/>
  <c r="BW60" i="1"/>
  <c r="BV55" i="1"/>
  <c r="BV98" i="1"/>
  <c r="BW131" i="1"/>
  <c r="BW88" i="1"/>
  <c r="BV116" i="1"/>
  <c r="BV73" i="1"/>
  <c r="BW63" i="1"/>
  <c r="BW106" i="1"/>
  <c r="BU53" i="1"/>
  <c r="BU96" i="1"/>
  <c r="BW79" i="1"/>
  <c r="BW122" i="1"/>
  <c r="BU99" i="1"/>
  <c r="BU56" i="1"/>
  <c r="BV77" i="1"/>
  <c r="BV120" i="1"/>
  <c r="BV101" i="1" l="1"/>
  <c r="BV58" i="1"/>
  <c r="BW84" i="1"/>
  <c r="BW127" i="1"/>
  <c r="DW121" i="1"/>
  <c r="DW78" i="1"/>
  <c r="DW88" i="1"/>
  <c r="DW131" i="1"/>
  <c r="DW114" i="1"/>
  <c r="DW71" i="1"/>
  <c r="DW75" i="1"/>
  <c r="DW118" i="1"/>
  <c r="DW120" i="1"/>
  <c r="DW77" i="1"/>
  <c r="BR98" i="7"/>
  <c r="BR55" i="7"/>
  <c r="BR114" i="7"/>
  <c r="BR71" i="7"/>
  <c r="DW63" i="1"/>
  <c r="DW106" i="1"/>
  <c r="BR97" i="7"/>
  <c r="BR54" i="7"/>
  <c r="DW70" i="1"/>
  <c r="DW113" i="1"/>
  <c r="DW125" i="1"/>
  <c r="DW82" i="1"/>
  <c r="DW97" i="1"/>
  <c r="DW54" i="1"/>
  <c r="DW117" i="1"/>
  <c r="DW74" i="1"/>
  <c r="DW127" i="1"/>
  <c r="DW84" i="1"/>
  <c r="DW104" i="1"/>
  <c r="DW61" i="1"/>
  <c r="DW59" i="1"/>
  <c r="DW102" i="1"/>
  <c r="DW128" i="1"/>
  <c r="DW85" i="1"/>
  <c r="BR120" i="7"/>
  <c r="BR77" i="7"/>
  <c r="DW103" i="1"/>
  <c r="DW60" i="1"/>
  <c r="DW108" i="1"/>
  <c r="DW65" i="1"/>
  <c r="BR59" i="7"/>
  <c r="BR102" i="7"/>
  <c r="BV66" i="1"/>
  <c r="BV109" i="1"/>
  <c r="DW100" i="1"/>
  <c r="DW57" i="1"/>
  <c r="DW92" i="1"/>
  <c r="DW49" i="1"/>
  <c r="DW87" i="1"/>
  <c r="DW130" i="1"/>
  <c r="BV67" i="1"/>
  <c r="BV110" i="1"/>
  <c r="BR56" i="7"/>
  <c r="BR99" i="7"/>
  <c r="DW66" i="1"/>
  <c r="DW109" i="1"/>
  <c r="BR107" i="7"/>
  <c r="BR64" i="7"/>
  <c r="DW123" i="1"/>
  <c r="DW80" i="1"/>
  <c r="BR110" i="7"/>
  <c r="BR67" i="7"/>
  <c r="BR69" i="7"/>
  <c r="BR112" i="7"/>
  <c r="BR121" i="7"/>
  <c r="BR78" i="7"/>
  <c r="DW116" i="1"/>
  <c r="DW73" i="1"/>
  <c r="BW92" i="1"/>
  <c r="BW49" i="1"/>
  <c r="DW111" i="1"/>
  <c r="DW68" i="1"/>
  <c r="BR100" i="7"/>
  <c r="BR57" i="7"/>
  <c r="DW126" i="1"/>
  <c r="DW83" i="1"/>
  <c r="BR117" i="7"/>
  <c r="BR74" i="7"/>
  <c r="BR63" i="7"/>
  <c r="BR106" i="7"/>
  <c r="BR66" i="7"/>
  <c r="BR109" i="7"/>
  <c r="BR50" i="7"/>
  <c r="BR93" i="7"/>
  <c r="DW110" i="1"/>
  <c r="DW67" i="1"/>
  <c r="BV62" i="1"/>
  <c r="BV105" i="1"/>
  <c r="DW94" i="1"/>
  <c r="DW51" i="1"/>
  <c r="DW122" i="1"/>
  <c r="DW79" i="1"/>
  <c r="DW81" i="1"/>
  <c r="DW124" i="1"/>
  <c r="DW91" i="1"/>
  <c r="DW48" i="1"/>
  <c r="DW107" i="1"/>
  <c r="DW64" i="1"/>
  <c r="DW50" i="1"/>
  <c r="DW93" i="1"/>
  <c r="DW58" i="1"/>
  <c r="DW101" i="1"/>
  <c r="DW115" i="1"/>
  <c r="DW72" i="1"/>
  <c r="BR113" i="7"/>
  <c r="BR70" i="7"/>
  <c r="BR68" i="7"/>
  <c r="BR111" i="7"/>
  <c r="DW56" i="1"/>
  <c r="DW99" i="1"/>
  <c r="BR62" i="7"/>
  <c r="BR105" i="7"/>
  <c r="BR125" i="7"/>
  <c r="BR82" i="7"/>
  <c r="DW62" i="1"/>
  <c r="DW105" i="1"/>
  <c r="DW95" i="1"/>
  <c r="DW52" i="1"/>
  <c r="DW69" i="1"/>
  <c r="DW112" i="1"/>
  <c r="BR75" i="7"/>
  <c r="BR118" i="7"/>
  <c r="DW55" i="1"/>
  <c r="DW98" i="1"/>
  <c r="BR52" i="7"/>
  <c r="BR95" i="7"/>
  <c r="BR103" i="7"/>
  <c r="BR60" i="7"/>
  <c r="DW129" i="1"/>
  <c r="DW86" i="1"/>
  <c r="DW76" i="1"/>
  <c r="DW119" i="1"/>
  <c r="BV119" i="1"/>
  <c r="BV76" i="1"/>
  <c r="DW96" i="1"/>
  <c r="DW53" i="1"/>
  <c r="BR92" i="7"/>
  <c r="BR49" i="7"/>
  <c r="BR76" i="7"/>
  <c r="BR119" i="7"/>
  <c r="BR61" i="7"/>
  <c r="BR104" i="7"/>
  <c r="BR116" i="7"/>
  <c r="BR73" i="7"/>
  <c r="BW120" i="1"/>
  <c r="BW77" i="1"/>
  <c r="BV53" i="1"/>
  <c r="BV96" i="1"/>
  <c r="BV99" i="1"/>
  <c r="BV56" i="1"/>
  <c r="BW71" i="1"/>
  <c r="BW114" i="1"/>
  <c r="BW86" i="1"/>
  <c r="BW129" i="1"/>
  <c r="BW113" i="1"/>
  <c r="BW70" i="1"/>
  <c r="BV61" i="1"/>
  <c r="BV104" i="1"/>
  <c r="BW112" i="1"/>
  <c r="BW69" i="1"/>
  <c r="BV107" i="1"/>
  <c r="BV64" i="1"/>
  <c r="BW73" i="1"/>
  <c r="BW116" i="1"/>
  <c r="BW98" i="1"/>
  <c r="BW55" i="1"/>
  <c r="BV126" i="1"/>
  <c r="BV83" i="1"/>
  <c r="BW101" i="1" l="1"/>
  <c r="BW58" i="1"/>
  <c r="BS49" i="7"/>
  <c r="BS92" i="7"/>
  <c r="BW119" i="1"/>
  <c r="BW76" i="1"/>
  <c r="DX129" i="1"/>
  <c r="DX86" i="1"/>
  <c r="DX52" i="1"/>
  <c r="DX95" i="1"/>
  <c r="BS82" i="7"/>
  <c r="BS125" i="7"/>
  <c r="BS113" i="7"/>
  <c r="BS70" i="7"/>
  <c r="DX64" i="1"/>
  <c r="DX107" i="1"/>
  <c r="DX94" i="1"/>
  <c r="DX51" i="1"/>
  <c r="DX110" i="1"/>
  <c r="DX67" i="1"/>
  <c r="BS74" i="7"/>
  <c r="BS117" i="7"/>
  <c r="BS100" i="7"/>
  <c r="BS57" i="7"/>
  <c r="BS78" i="7"/>
  <c r="BS121" i="7"/>
  <c r="BS110" i="7"/>
  <c r="BS67" i="7"/>
  <c r="BS107" i="7"/>
  <c r="BS64" i="7"/>
  <c r="DX100" i="1"/>
  <c r="DX57" i="1"/>
  <c r="DX103" i="1"/>
  <c r="DX60" i="1"/>
  <c r="DX128" i="1"/>
  <c r="DX85" i="1"/>
  <c r="DX104" i="1"/>
  <c r="DX61" i="1"/>
  <c r="DX117" i="1"/>
  <c r="DX74" i="1"/>
  <c r="DX82" i="1"/>
  <c r="DX125" i="1"/>
  <c r="DX63" i="1"/>
  <c r="DX106" i="1"/>
  <c r="BS61" i="7"/>
  <c r="BS104" i="7"/>
  <c r="BS95" i="7"/>
  <c r="BS52" i="7"/>
  <c r="BS118" i="7"/>
  <c r="BS75" i="7"/>
  <c r="DX56" i="1"/>
  <c r="DX99" i="1"/>
  <c r="DX58" i="1"/>
  <c r="DX101" i="1"/>
  <c r="DX124" i="1"/>
  <c r="DX81" i="1"/>
  <c r="BS66" i="7"/>
  <c r="BS109" i="7"/>
  <c r="BS99" i="7"/>
  <c r="BS56" i="7"/>
  <c r="DX87" i="1"/>
  <c r="DX130" i="1"/>
  <c r="BS102" i="7"/>
  <c r="BS59" i="7"/>
  <c r="BS54" i="7"/>
  <c r="BS97" i="7"/>
  <c r="BS71" i="7"/>
  <c r="BS114" i="7"/>
  <c r="DX75" i="1"/>
  <c r="DX118" i="1"/>
  <c r="DX131" i="1"/>
  <c r="DX88" i="1"/>
  <c r="BS73" i="7"/>
  <c r="BS116" i="7"/>
  <c r="DX53" i="1"/>
  <c r="DX96" i="1"/>
  <c r="BS103" i="7"/>
  <c r="BS60" i="7"/>
  <c r="DX72" i="1"/>
  <c r="DX115" i="1"/>
  <c r="DX91" i="1"/>
  <c r="DX48" i="1"/>
  <c r="DX79" i="1"/>
  <c r="DX122" i="1"/>
  <c r="DX126" i="1"/>
  <c r="DX83" i="1"/>
  <c r="DX111" i="1"/>
  <c r="DX68" i="1"/>
  <c r="DX116" i="1"/>
  <c r="DX73" i="1"/>
  <c r="DX80" i="1"/>
  <c r="DX123" i="1"/>
  <c r="DX92" i="1"/>
  <c r="DX49" i="1"/>
  <c r="DX108" i="1"/>
  <c r="DX65" i="1"/>
  <c r="BS77" i="7"/>
  <c r="BS120" i="7"/>
  <c r="DX127" i="1"/>
  <c r="DX84" i="1"/>
  <c r="DX54" i="1"/>
  <c r="DX97" i="1"/>
  <c r="DX120" i="1"/>
  <c r="DX77" i="1"/>
  <c r="DX71" i="1"/>
  <c r="DX114" i="1"/>
  <c r="DX121" i="1"/>
  <c r="DX78" i="1"/>
  <c r="BS76" i="7"/>
  <c r="BS119" i="7"/>
  <c r="DX119" i="1"/>
  <c r="DX76" i="1"/>
  <c r="DX55" i="1"/>
  <c r="DX98" i="1"/>
  <c r="DX112" i="1"/>
  <c r="DX69" i="1"/>
  <c r="DX105" i="1"/>
  <c r="DX62" i="1"/>
  <c r="BS105" i="7"/>
  <c r="BS62" i="7"/>
  <c r="BS68" i="7"/>
  <c r="BS111" i="7"/>
  <c r="DX50" i="1"/>
  <c r="DX93" i="1"/>
  <c r="BW105" i="1"/>
  <c r="BW62" i="1"/>
  <c r="BS50" i="7"/>
  <c r="BS93" i="7"/>
  <c r="BS106" i="7"/>
  <c r="BS63" i="7"/>
  <c r="BS69" i="7"/>
  <c r="BS112" i="7"/>
  <c r="DX66" i="1"/>
  <c r="DX109" i="1"/>
  <c r="BW67" i="1"/>
  <c r="BW110" i="1"/>
  <c r="BW66" i="1"/>
  <c r="BW109" i="1"/>
  <c r="DX59" i="1"/>
  <c r="DX102" i="1"/>
  <c r="DX70" i="1"/>
  <c r="DX113" i="1"/>
  <c r="BS55" i="7"/>
  <c r="BS98" i="7"/>
  <c r="BW56" i="1"/>
  <c r="BW99" i="1"/>
  <c r="BW96" i="1"/>
  <c r="BW53" i="1"/>
  <c r="BW126" i="1"/>
  <c r="BW83" i="1"/>
  <c r="BW107" i="1"/>
  <c r="BW64" i="1"/>
  <c r="BW104" i="1"/>
  <c r="BW61" i="1"/>
  <c r="BT63" i="7" l="1"/>
  <c r="BT106" i="7"/>
  <c r="BT105" i="7"/>
  <c r="BT62" i="7"/>
  <c r="DY112" i="1"/>
  <c r="DY69" i="1"/>
  <c r="DY119" i="1"/>
  <c r="DY76" i="1"/>
  <c r="DY78" i="1"/>
  <c r="DY121" i="1"/>
  <c r="DY120" i="1"/>
  <c r="DY77" i="1"/>
  <c r="DY127" i="1"/>
  <c r="DY84" i="1"/>
  <c r="DY65" i="1"/>
  <c r="DY108" i="1"/>
  <c r="DY68" i="1"/>
  <c r="DY111" i="1"/>
  <c r="DY131" i="1"/>
  <c r="DY88" i="1"/>
  <c r="BT102" i="7"/>
  <c r="BT59" i="7"/>
  <c r="BT99" i="7"/>
  <c r="BT56" i="7"/>
  <c r="BT66" i="7"/>
  <c r="BT109" i="7"/>
  <c r="DY58" i="1"/>
  <c r="DY101" i="1"/>
  <c r="BT104" i="7"/>
  <c r="BT61" i="7"/>
  <c r="DY82" i="1"/>
  <c r="DY125" i="1"/>
  <c r="BT78" i="7"/>
  <c r="BT121" i="7"/>
  <c r="BT117" i="7"/>
  <c r="BT74" i="7"/>
  <c r="DY95" i="1"/>
  <c r="DY52" i="1"/>
  <c r="BT98" i="7"/>
  <c r="BT55" i="7"/>
  <c r="DY102" i="1"/>
  <c r="DY59" i="1"/>
  <c r="BT112" i="7"/>
  <c r="BT69" i="7"/>
  <c r="BT50" i="7"/>
  <c r="BT93" i="7"/>
  <c r="DY93" i="1"/>
  <c r="DY50" i="1"/>
  <c r="DY123" i="1"/>
  <c r="DY80" i="1"/>
  <c r="DY122" i="1"/>
  <c r="DY79" i="1"/>
  <c r="DY115" i="1"/>
  <c r="DY72" i="1"/>
  <c r="DY53" i="1"/>
  <c r="DY96" i="1"/>
  <c r="BT71" i="7"/>
  <c r="BT114" i="7"/>
  <c r="DY124" i="1"/>
  <c r="DY81" i="1"/>
  <c r="BT52" i="7"/>
  <c r="BT95" i="7"/>
  <c r="DY117" i="1"/>
  <c r="DY74" i="1"/>
  <c r="DY85" i="1"/>
  <c r="DY128" i="1"/>
  <c r="DY100" i="1"/>
  <c r="DY57" i="1"/>
  <c r="BT110" i="7"/>
  <c r="BT67" i="7"/>
  <c r="BT57" i="7"/>
  <c r="BT100" i="7"/>
  <c r="DY110" i="1"/>
  <c r="DY67" i="1"/>
  <c r="DY92" i="1"/>
  <c r="DY49" i="1"/>
  <c r="DY116" i="1"/>
  <c r="DY73" i="1"/>
  <c r="DY126" i="1"/>
  <c r="DY83" i="1"/>
  <c r="DY91" i="1"/>
  <c r="DY48" i="1"/>
  <c r="BT103" i="7"/>
  <c r="BT60" i="7"/>
  <c r="DY99" i="1"/>
  <c r="DY56" i="1"/>
  <c r="DY106" i="1"/>
  <c r="DY63" i="1"/>
  <c r="DY64" i="1"/>
  <c r="DY107" i="1"/>
  <c r="BT125" i="7"/>
  <c r="BT82" i="7"/>
  <c r="DY129" i="1"/>
  <c r="DY86" i="1"/>
  <c r="DY105" i="1"/>
  <c r="DY62" i="1"/>
  <c r="DY70" i="1"/>
  <c r="DY113" i="1"/>
  <c r="DY66" i="1"/>
  <c r="DY109" i="1"/>
  <c r="BT68" i="7"/>
  <c r="BT111" i="7"/>
  <c r="DY98" i="1"/>
  <c r="DY55" i="1"/>
  <c r="BT76" i="7"/>
  <c r="BT119" i="7"/>
  <c r="DY71" i="1"/>
  <c r="DY114" i="1"/>
  <c r="DY54" i="1"/>
  <c r="DY97" i="1"/>
  <c r="BT77" i="7"/>
  <c r="BT120" i="7"/>
  <c r="BT73" i="7"/>
  <c r="BT116" i="7"/>
  <c r="DY118" i="1"/>
  <c r="DY75" i="1"/>
  <c r="BT54" i="7"/>
  <c r="BT97" i="7"/>
  <c r="DY87" i="1"/>
  <c r="DY130" i="1"/>
  <c r="BT118" i="7"/>
  <c r="BT75" i="7"/>
  <c r="DY104" i="1"/>
  <c r="DY61" i="1"/>
  <c r="DY103" i="1"/>
  <c r="DY60" i="1"/>
  <c r="BT107" i="7"/>
  <c r="BT64" i="7"/>
  <c r="DY94" i="1"/>
  <c r="DY51" i="1"/>
  <c r="BT113" i="7"/>
  <c r="BT70" i="7"/>
  <c r="BT49" i="7"/>
  <c r="BT92" i="7"/>
  <c r="BU113" i="7" l="1"/>
  <c r="BU70" i="7"/>
  <c r="DZ114" i="1"/>
  <c r="DZ71" i="1"/>
  <c r="DZ51" i="1"/>
  <c r="DZ94" i="1"/>
  <c r="DZ103" i="1"/>
  <c r="DZ60" i="1"/>
  <c r="BU75" i="7"/>
  <c r="BU118" i="7"/>
  <c r="DZ129" i="1"/>
  <c r="DZ86" i="1"/>
  <c r="BU103" i="7"/>
  <c r="BU60" i="7"/>
  <c r="DZ126" i="1"/>
  <c r="DZ83" i="1"/>
  <c r="DZ92" i="1"/>
  <c r="DZ49" i="1"/>
  <c r="DZ100" i="1"/>
  <c r="DZ57" i="1"/>
  <c r="DZ117" i="1"/>
  <c r="DZ74" i="1"/>
  <c r="DZ124" i="1"/>
  <c r="DZ81" i="1"/>
  <c r="DZ122" i="1"/>
  <c r="DZ79" i="1"/>
  <c r="DZ93" i="1"/>
  <c r="DZ50" i="1"/>
  <c r="BU69" i="7"/>
  <c r="BU112" i="7"/>
  <c r="BU98" i="7"/>
  <c r="BU55" i="7"/>
  <c r="BU74" i="7"/>
  <c r="BU117" i="7"/>
  <c r="BU99" i="7"/>
  <c r="BU56" i="7"/>
  <c r="DZ131" i="1"/>
  <c r="DZ88" i="1"/>
  <c r="DZ77" i="1"/>
  <c r="DZ120" i="1"/>
  <c r="DZ119" i="1"/>
  <c r="DZ76" i="1"/>
  <c r="BU62" i="7"/>
  <c r="BU105" i="7"/>
  <c r="BU92" i="7"/>
  <c r="BU49" i="7"/>
  <c r="BU97" i="7"/>
  <c r="BU54" i="7"/>
  <c r="BU73" i="7"/>
  <c r="BU116" i="7"/>
  <c r="DZ54" i="1"/>
  <c r="DZ97" i="1"/>
  <c r="BU119" i="7"/>
  <c r="BU76" i="7"/>
  <c r="BU68" i="7"/>
  <c r="BU111" i="7"/>
  <c r="DZ70" i="1"/>
  <c r="DZ113" i="1"/>
  <c r="DZ107" i="1"/>
  <c r="DZ64" i="1"/>
  <c r="BU57" i="7"/>
  <c r="BU100" i="7"/>
  <c r="DZ96" i="1"/>
  <c r="DZ53" i="1"/>
  <c r="DZ125" i="1"/>
  <c r="DZ82" i="1"/>
  <c r="DZ58" i="1"/>
  <c r="DZ101" i="1"/>
  <c r="DZ108" i="1"/>
  <c r="DZ65" i="1"/>
  <c r="BU64" i="7"/>
  <c r="BU107" i="7"/>
  <c r="DZ118" i="1"/>
  <c r="DZ75" i="1"/>
  <c r="DZ55" i="1"/>
  <c r="DZ98" i="1"/>
  <c r="DZ105" i="1"/>
  <c r="DZ62" i="1"/>
  <c r="BU82" i="7"/>
  <c r="BU125" i="7"/>
  <c r="DZ56" i="1"/>
  <c r="DZ99" i="1"/>
  <c r="DZ91" i="1"/>
  <c r="DZ48" i="1"/>
  <c r="DZ116" i="1"/>
  <c r="DZ73" i="1"/>
  <c r="DZ110" i="1"/>
  <c r="DZ67" i="1"/>
  <c r="BU110" i="7"/>
  <c r="BU67" i="7"/>
  <c r="DZ115" i="1"/>
  <c r="DZ72" i="1"/>
  <c r="DZ123" i="1"/>
  <c r="DZ80" i="1"/>
  <c r="DZ102" i="1"/>
  <c r="DZ59" i="1"/>
  <c r="DZ95" i="1"/>
  <c r="DZ52" i="1"/>
  <c r="BU104" i="7"/>
  <c r="BU61" i="7"/>
  <c r="BU102" i="7"/>
  <c r="BU59" i="7"/>
  <c r="DZ127" i="1"/>
  <c r="DZ84" i="1"/>
  <c r="DZ112" i="1"/>
  <c r="DZ69" i="1"/>
  <c r="DZ104" i="1"/>
  <c r="DZ61" i="1"/>
  <c r="DZ130" i="1"/>
  <c r="DZ87" i="1"/>
  <c r="BU77" i="7"/>
  <c r="BU120" i="7"/>
  <c r="DZ66" i="1"/>
  <c r="DZ109" i="1"/>
  <c r="DZ106" i="1"/>
  <c r="DZ63" i="1"/>
  <c r="DZ128" i="1"/>
  <c r="DZ85" i="1"/>
  <c r="BU52" i="7"/>
  <c r="BU95" i="7"/>
  <c r="BU71" i="7"/>
  <c r="BU114" i="7"/>
  <c r="BU93" i="7"/>
  <c r="BU50" i="7"/>
  <c r="BU121" i="7"/>
  <c r="BU78" i="7"/>
  <c r="BU109" i="7"/>
  <c r="BU66" i="7"/>
  <c r="DZ111" i="1"/>
  <c r="DZ68" i="1"/>
  <c r="DZ121" i="1"/>
  <c r="DZ78" i="1"/>
  <c r="BU106" i="7"/>
  <c r="BU63" i="7"/>
  <c r="I124" i="1"/>
  <c r="I124" i="3" s="1"/>
  <c r="I96" i="1"/>
  <c r="I96" i="3" s="1"/>
  <c r="I101" i="1"/>
  <c r="I101" i="3" s="1"/>
  <c r="I108" i="1"/>
  <c r="I108" i="3" s="1"/>
  <c r="I122" i="1"/>
  <c r="I122" i="3" s="1"/>
  <c r="I115" i="1"/>
  <c r="I115" i="3" s="1"/>
  <c r="I29" i="1"/>
  <c r="I29" i="3" s="1"/>
  <c r="I22" i="1"/>
  <c r="I22" i="3" s="1"/>
  <c r="I37" i="1"/>
  <c r="I37" i="3" s="1"/>
  <c r="I91" i="1"/>
  <c r="I91" i="3" s="1"/>
  <c r="I123" i="1"/>
  <c r="I123" i="3" s="1"/>
  <c r="I94" i="1"/>
  <c r="I94" i="3" s="1"/>
  <c r="I38" i="1"/>
  <c r="I38" i="3" s="1"/>
  <c r="I5" i="1"/>
  <c r="I5" i="3" s="1"/>
  <c r="I36" i="1"/>
  <c r="I36" i="3" s="1"/>
  <c r="I8" i="1"/>
  <c r="I8" i="3" s="1"/>
  <c r="I15" i="1"/>
  <c r="I15" i="3" s="1"/>
  <c r="I10" i="1"/>
  <c r="I10" i="3" s="1"/>
  <c r="I65" i="1"/>
  <c r="I65" i="3" s="1"/>
  <c r="I72" i="1"/>
  <c r="I72" i="3" s="1"/>
  <c r="I81" i="1"/>
  <c r="I81" i="3" s="1"/>
  <c r="I80" i="1"/>
  <c r="I80" i="3" s="1"/>
  <c r="I79" i="1"/>
  <c r="I79" i="3" s="1"/>
  <c r="I51" i="1"/>
  <c r="I51" i="3" s="1"/>
  <c r="I48" i="1"/>
  <c r="I48" i="3" s="1"/>
  <c r="I53" i="1"/>
  <c r="I53" i="3" s="1"/>
  <c r="I58" i="1"/>
  <c r="I58" i="3" s="1"/>
  <c r="J5" i="4"/>
  <c r="I48" i="7" s="1"/>
  <c r="I53" i="7"/>
  <c r="AR8" i="3" l="1"/>
  <c r="K8" i="3"/>
  <c r="J8" i="3"/>
  <c r="J51" i="3" s="1"/>
  <c r="J94" i="3" s="1"/>
  <c r="AG22" i="3"/>
  <c r="K22" i="3"/>
  <c r="J22" i="3"/>
  <c r="J65" i="3" s="1"/>
  <c r="J108" i="3" s="1"/>
  <c r="BV106" i="7"/>
  <c r="BV63" i="7"/>
  <c r="BV121" i="7"/>
  <c r="BV78" i="7"/>
  <c r="BV77" i="7"/>
  <c r="BV120" i="7"/>
  <c r="BV97" i="7"/>
  <c r="BV54" i="7"/>
  <c r="BV56" i="7"/>
  <c r="BV99" i="7"/>
  <c r="BV98" i="7"/>
  <c r="BV55" i="7"/>
  <c r="K36" i="3"/>
  <c r="J36" i="3"/>
  <c r="J79" i="3" s="1"/>
  <c r="J122" i="3" s="1"/>
  <c r="AV29" i="3"/>
  <c r="J29" i="3"/>
  <c r="J72" i="3" s="1"/>
  <c r="J115" i="3" s="1"/>
  <c r="K29" i="3"/>
  <c r="BV71" i="7"/>
  <c r="BV114" i="7"/>
  <c r="BV59" i="7"/>
  <c r="BV102" i="7"/>
  <c r="BV125" i="7"/>
  <c r="BV82" i="7"/>
  <c r="BV64" i="7"/>
  <c r="BV107" i="7"/>
  <c r="BV111" i="7"/>
  <c r="BV68" i="7"/>
  <c r="BV62" i="7"/>
  <c r="BV105" i="7"/>
  <c r="K10" i="3"/>
  <c r="J10" i="3"/>
  <c r="J53" i="3" s="1"/>
  <c r="J96" i="3" s="1"/>
  <c r="K5" i="3"/>
  <c r="J5" i="3"/>
  <c r="J48" i="3" s="1"/>
  <c r="J91" i="3" s="1"/>
  <c r="BV109" i="7"/>
  <c r="BV66" i="7"/>
  <c r="BV50" i="7"/>
  <c r="BV93" i="7"/>
  <c r="BV110" i="7"/>
  <c r="BV67" i="7"/>
  <c r="BV76" i="7"/>
  <c r="BV119" i="7"/>
  <c r="BV92" i="7"/>
  <c r="BV49" i="7"/>
  <c r="BV60" i="7"/>
  <c r="BV103" i="7"/>
  <c r="BV70" i="7"/>
  <c r="BV113" i="7"/>
  <c r="BB15" i="3"/>
  <c r="K15" i="3"/>
  <c r="J15" i="3"/>
  <c r="J58" i="3" s="1"/>
  <c r="J101" i="3" s="1"/>
  <c r="BC38" i="3"/>
  <c r="K38" i="3"/>
  <c r="J38" i="3"/>
  <c r="J81" i="3" s="1"/>
  <c r="J124" i="3" s="1"/>
  <c r="AQ37" i="3"/>
  <c r="J37" i="3"/>
  <c r="J80" i="3" s="1"/>
  <c r="J123" i="3" s="1"/>
  <c r="K37" i="3"/>
  <c r="BV52" i="7"/>
  <c r="BV95" i="7"/>
  <c r="BV104" i="7"/>
  <c r="BV61" i="7"/>
  <c r="BV57" i="7"/>
  <c r="BV100" i="7"/>
  <c r="BV116" i="7"/>
  <c r="BV73" i="7"/>
  <c r="BV117" i="7"/>
  <c r="BV74" i="7"/>
  <c r="BV69" i="7"/>
  <c r="BV112" i="7"/>
  <c r="BV75" i="7"/>
  <c r="BV118" i="7"/>
  <c r="AM22" i="3"/>
  <c r="BO22" i="3"/>
  <c r="BT22" i="3"/>
  <c r="AZ36" i="3"/>
  <c r="BH36" i="3"/>
  <c r="Z36" i="3"/>
  <c r="Z5" i="3"/>
  <c r="AI5" i="3"/>
  <c r="AF5" i="3"/>
  <c r="BA15" i="3"/>
  <c r="AJ22" i="3"/>
  <c r="BQ22" i="3"/>
  <c r="I96" i="7"/>
  <c r="I124" i="7"/>
  <c r="I91" i="7"/>
  <c r="I94" i="7"/>
  <c r="I122" i="7"/>
  <c r="I108" i="7"/>
  <c r="I115" i="7"/>
  <c r="I123" i="7"/>
  <c r="K5" i="4"/>
  <c r="I22" i="7"/>
  <c r="I37" i="7"/>
  <c r="I29" i="7"/>
  <c r="I101" i="7"/>
  <c r="I8" i="7"/>
  <c r="I36" i="7"/>
  <c r="I15" i="7"/>
  <c r="I5" i="7"/>
  <c r="I38" i="7"/>
  <c r="I10" i="7"/>
  <c r="I80" i="7"/>
  <c r="I72" i="7"/>
  <c r="I65" i="7"/>
  <c r="I81" i="7"/>
  <c r="I58" i="7"/>
  <c r="I51" i="7"/>
  <c r="I79" i="7"/>
  <c r="BI10" i="3"/>
  <c r="AT10" i="3"/>
  <c r="BC10" i="3"/>
  <c r="AC10" i="3"/>
  <c r="AI10" i="3"/>
  <c r="AR10" i="3"/>
  <c r="BE10" i="3"/>
  <c r="AO10" i="3"/>
  <c r="BV10" i="3"/>
  <c r="BL10" i="3"/>
  <c r="AK10" i="3"/>
  <c r="AP10" i="3"/>
  <c r="BQ10" i="3"/>
  <c r="AW10" i="3"/>
  <c r="AV10" i="3"/>
  <c r="AH10" i="3"/>
  <c r="AU10" i="3"/>
  <c r="BG10" i="3"/>
  <c r="BH10" i="3"/>
  <c r="AF10" i="3"/>
  <c r="AS10" i="3"/>
  <c r="BD10" i="3"/>
  <c r="AL10" i="3"/>
  <c r="AG10" i="3"/>
  <c r="AB10" i="3"/>
  <c r="BN10" i="3"/>
  <c r="BK10" i="3"/>
  <c r="AJ10" i="3"/>
  <c r="AM10" i="3"/>
  <c r="AX10" i="3"/>
  <c r="AY10" i="3"/>
  <c r="AZ10" i="3"/>
  <c r="BS10" i="3"/>
  <c r="BT10" i="3"/>
  <c r="BR10" i="3"/>
  <c r="BO10" i="3"/>
  <c r="BP10" i="3"/>
  <c r="BF10" i="3"/>
  <c r="BM10" i="3"/>
  <c r="BA10" i="3"/>
  <c r="AE10" i="3"/>
  <c r="AD10" i="3"/>
  <c r="AN10" i="3"/>
  <c r="BU10" i="3"/>
  <c r="BW10" i="3"/>
  <c r="AQ10" i="3"/>
  <c r="BB10" i="3"/>
  <c r="BJ10" i="3"/>
  <c r="AA10" i="3"/>
  <c r="Z10" i="3"/>
  <c r="BG15" i="3"/>
  <c r="AA15" i="3"/>
  <c r="BL15" i="3"/>
  <c r="AN15" i="3"/>
  <c r="AB15" i="3"/>
  <c r="AC15" i="3"/>
  <c r="AV15" i="3"/>
  <c r="AL15" i="3"/>
  <c r="BW15" i="3"/>
  <c r="BC15" i="3"/>
  <c r="BQ15" i="3"/>
  <c r="AS15" i="3"/>
  <c r="BJ15" i="3"/>
  <c r="AG15" i="3"/>
  <c r="AY15" i="3"/>
  <c r="AX15" i="3"/>
  <c r="BN15" i="3"/>
  <c r="BV15" i="3"/>
  <c r="AO15" i="3"/>
  <c r="BR15" i="3"/>
  <c r="BE15" i="3"/>
  <c r="BP15" i="3"/>
  <c r="AD15" i="3"/>
  <c r="AE15" i="3"/>
  <c r="BS15" i="3"/>
  <c r="AP15" i="3"/>
  <c r="AJ15" i="3"/>
  <c r="AT15" i="3"/>
  <c r="BH15" i="3"/>
  <c r="AK15" i="3"/>
  <c r="AU15" i="3"/>
  <c r="Z15" i="3"/>
  <c r="AM15" i="3"/>
  <c r="BT15" i="3"/>
  <c r="AH15" i="3"/>
  <c r="BF15" i="3"/>
  <c r="BD15" i="3"/>
  <c r="AZ15" i="3"/>
  <c r="AI15" i="3"/>
  <c r="BO15" i="3"/>
  <c r="BM15" i="3"/>
  <c r="BU15" i="3"/>
  <c r="AF15" i="3"/>
  <c r="AS38" i="3"/>
  <c r="BL38" i="3"/>
  <c r="BB38" i="3"/>
  <c r="AB38" i="3"/>
  <c r="BP38" i="3"/>
  <c r="AE38" i="3"/>
  <c r="BN38" i="3"/>
  <c r="AT38" i="3"/>
  <c r="BS38" i="3"/>
  <c r="AQ38" i="3"/>
  <c r="AO38" i="3"/>
  <c r="BE38" i="3"/>
  <c r="AM38" i="3"/>
  <c r="AJ38" i="3"/>
  <c r="AN38" i="3"/>
  <c r="AI38" i="3"/>
  <c r="AF38" i="3"/>
  <c r="AH38" i="3"/>
  <c r="BI38" i="3"/>
  <c r="AL38" i="3"/>
  <c r="BW38" i="3"/>
  <c r="BO38" i="3"/>
  <c r="AW38" i="3"/>
  <c r="AR38" i="3"/>
  <c r="AD38" i="3"/>
  <c r="BH38" i="3"/>
  <c r="BU38" i="3"/>
  <c r="BR38" i="3"/>
  <c r="AA38" i="3"/>
  <c r="BJ38" i="3"/>
  <c r="BT38" i="3"/>
  <c r="AP38" i="3"/>
  <c r="AY38" i="3"/>
  <c r="AG38" i="3"/>
  <c r="BG38" i="3"/>
  <c r="AX38" i="3"/>
  <c r="BD38" i="3"/>
  <c r="AZ38" i="3"/>
  <c r="BF38" i="3"/>
  <c r="AC38" i="3"/>
  <c r="AV38" i="3"/>
  <c r="BA38" i="3"/>
  <c r="BQ38" i="3"/>
  <c r="BM38" i="3"/>
  <c r="BK38" i="3"/>
  <c r="BV38" i="3"/>
  <c r="AU38" i="3"/>
  <c r="Z38" i="3"/>
  <c r="AK38" i="3"/>
  <c r="BK15" i="3"/>
  <c r="AQ15" i="3"/>
  <c r="BL8" i="3"/>
  <c r="AN8" i="3"/>
  <c r="BE8" i="3"/>
  <c r="AJ8" i="3"/>
  <c r="BI8" i="3"/>
  <c r="AP8" i="3"/>
  <c r="BS8" i="3"/>
  <c r="BU8" i="3"/>
  <c r="AV8" i="3"/>
  <c r="AW8" i="3"/>
  <c r="BO8" i="3"/>
  <c r="AG8" i="3"/>
  <c r="BG8" i="3"/>
  <c r="AC8" i="3"/>
  <c r="AA8" i="3"/>
  <c r="BJ8" i="3"/>
  <c r="BD8" i="3"/>
  <c r="BN8" i="3"/>
  <c r="BK8" i="3"/>
  <c r="AF8" i="3"/>
  <c r="BV8" i="3"/>
  <c r="AD8" i="3"/>
  <c r="AZ8" i="3"/>
  <c r="BB8" i="3"/>
  <c r="AT8" i="3"/>
  <c r="BA8" i="3"/>
  <c r="BR8" i="3"/>
  <c r="AI8" i="3"/>
  <c r="AX8" i="3"/>
  <c r="AO8" i="3"/>
  <c r="BF8" i="3"/>
  <c r="BM8" i="3"/>
  <c r="AE8" i="3"/>
  <c r="AH8" i="3"/>
  <c r="AK8" i="3"/>
  <c r="AU8" i="3"/>
  <c r="AY8" i="3"/>
  <c r="BP8" i="3"/>
  <c r="BC8" i="3"/>
  <c r="Z8" i="3"/>
  <c r="AS8" i="3"/>
  <c r="BH8" i="3"/>
  <c r="AL8" i="3"/>
  <c r="AM8" i="3"/>
  <c r="AB8" i="3"/>
  <c r="BW8" i="3"/>
  <c r="AQ8" i="3"/>
  <c r="BT8" i="3"/>
  <c r="BQ8" i="3"/>
  <c r="AR15" i="3"/>
  <c r="BI15" i="3"/>
  <c r="AW15" i="3"/>
  <c r="BA36" i="3"/>
  <c r="BS36" i="3"/>
  <c r="AE36" i="3"/>
  <c r="BQ36" i="3"/>
  <c r="BV36" i="3"/>
  <c r="AC36" i="3"/>
  <c r="BD36" i="3"/>
  <c r="AA36" i="3"/>
  <c r="AG36" i="3"/>
  <c r="AU36" i="3"/>
  <c r="AI36" i="3"/>
  <c r="BM36" i="3"/>
  <c r="AS36" i="3"/>
  <c r="BG36" i="3"/>
  <c r="BL36" i="3"/>
  <c r="AF36" i="3"/>
  <c r="BU36" i="3"/>
  <c r="AT36" i="3"/>
  <c r="AW36" i="3"/>
  <c r="BC36" i="3"/>
  <c r="AJ36" i="3"/>
  <c r="AX36" i="3"/>
  <c r="BT36" i="3"/>
  <c r="AB36" i="3"/>
  <c r="BP36" i="3"/>
  <c r="BI36" i="3"/>
  <c r="AV36" i="3"/>
  <c r="AQ36" i="3"/>
  <c r="Z10" i="6" s="1"/>
  <c r="AO36" i="3"/>
  <c r="BO36" i="3"/>
  <c r="AL36" i="3"/>
  <c r="AK36" i="3"/>
  <c r="AR36" i="3"/>
  <c r="BF36" i="3"/>
  <c r="AP36" i="3"/>
  <c r="BN36" i="3"/>
  <c r="AM36" i="3"/>
  <c r="BW36" i="3"/>
  <c r="AD36" i="3"/>
  <c r="AH36" i="3"/>
  <c r="BE36" i="3"/>
  <c r="AN36" i="3"/>
  <c r="BJ36" i="3"/>
  <c r="AK5" i="3"/>
  <c r="BP5" i="3"/>
  <c r="AL5" i="3"/>
  <c r="AX5" i="3"/>
  <c r="BH5" i="3"/>
  <c r="BI5" i="3"/>
  <c r="AD5" i="3"/>
  <c r="AZ5" i="3"/>
  <c r="BW5" i="3"/>
  <c r="AQ5" i="3"/>
  <c r="AJ5" i="3"/>
  <c r="BK5" i="3"/>
  <c r="BO5" i="3"/>
  <c r="AT5" i="3"/>
  <c r="BF5" i="3"/>
  <c r="BU5" i="3"/>
  <c r="AS5" i="3"/>
  <c r="AM5" i="3"/>
  <c r="BS5" i="3"/>
  <c r="AN5" i="3"/>
  <c r="BA5" i="3"/>
  <c r="BB5" i="3"/>
  <c r="AR5" i="3"/>
  <c r="BN5" i="3"/>
  <c r="AU5" i="3"/>
  <c r="BD5" i="3"/>
  <c r="BQ5" i="3"/>
  <c r="AO5" i="3"/>
  <c r="BL5" i="3"/>
  <c r="AV5" i="3"/>
  <c r="BR5" i="3"/>
  <c r="BC5" i="3"/>
  <c r="BV5" i="3"/>
  <c r="AB5" i="3"/>
  <c r="BE5" i="3"/>
  <c r="AP5" i="3"/>
  <c r="AH5" i="3"/>
  <c r="BT5" i="3"/>
  <c r="BM5" i="3"/>
  <c r="AY5" i="3"/>
  <c r="AE5" i="3"/>
  <c r="AW5" i="3"/>
  <c r="AC5" i="3"/>
  <c r="BJ5" i="3"/>
  <c r="AA5" i="3"/>
  <c r="AY36" i="3"/>
  <c r="BG5" i="3"/>
  <c r="BK36" i="3"/>
  <c r="BB36" i="3"/>
  <c r="BR36" i="3"/>
  <c r="AG5" i="3"/>
  <c r="AE37" i="3"/>
  <c r="AW37" i="3"/>
  <c r="BM37" i="3"/>
  <c r="AA37" i="3"/>
  <c r="BC37" i="3"/>
  <c r="AL37" i="3"/>
  <c r="AM37" i="3"/>
  <c r="AI37" i="3"/>
  <c r="AO37" i="3"/>
  <c r="Z37" i="3"/>
  <c r="AV37" i="3"/>
  <c r="BQ37" i="3"/>
  <c r="AZ37" i="3"/>
  <c r="BD37" i="3"/>
  <c r="BR37" i="3"/>
  <c r="AD37" i="3"/>
  <c r="BW37" i="3"/>
  <c r="AB37" i="3"/>
  <c r="BV37" i="3"/>
  <c r="BI37" i="3"/>
  <c r="AY37" i="3"/>
  <c r="BA37" i="3"/>
  <c r="BU37" i="3"/>
  <c r="AU37" i="3"/>
  <c r="BP37" i="3"/>
  <c r="BS37" i="3"/>
  <c r="BF37" i="3"/>
  <c r="AS37" i="3"/>
  <c r="BT37" i="3"/>
  <c r="BK37" i="3"/>
  <c r="BO37" i="3"/>
  <c r="BB37" i="3"/>
  <c r="AF37" i="3"/>
  <c r="BE37" i="3"/>
  <c r="BL37" i="3"/>
  <c r="BH37" i="3"/>
  <c r="AQ10" i="6" s="1"/>
  <c r="BG37" i="3"/>
  <c r="AC37" i="3"/>
  <c r="AR37" i="3"/>
  <c r="AP37" i="3"/>
  <c r="AT37" i="3"/>
  <c r="AK37" i="3"/>
  <c r="AJ37" i="3"/>
  <c r="AX37" i="3"/>
  <c r="AG37" i="3"/>
  <c r="AN37" i="3"/>
  <c r="AA22" i="3"/>
  <c r="AW22" i="3"/>
  <c r="BH22" i="3"/>
  <c r="BW22" i="3"/>
  <c r="AS22" i="3"/>
  <c r="BG22" i="3"/>
  <c r="BI22" i="3"/>
  <c r="AU22" i="3"/>
  <c r="AP22" i="3"/>
  <c r="BR22" i="3"/>
  <c r="AZ22" i="3"/>
  <c r="AO22" i="3"/>
  <c r="BD22" i="3"/>
  <c r="AY22" i="3"/>
  <c r="AE22" i="3"/>
  <c r="BC22" i="3"/>
  <c r="AT22" i="3"/>
  <c r="BF22" i="3"/>
  <c r="AB22" i="3"/>
  <c r="AQ22" i="3"/>
  <c r="BB22" i="3"/>
  <c r="AC22" i="3"/>
  <c r="AV22" i="3"/>
  <c r="AN22" i="3"/>
  <c r="BU22" i="3"/>
  <c r="AR22" i="3"/>
  <c r="BN22" i="3"/>
  <c r="AF22" i="3"/>
  <c r="AD22" i="3"/>
  <c r="AL22" i="3"/>
  <c r="BN37" i="3"/>
  <c r="AK29" i="3"/>
  <c r="AC29" i="3"/>
  <c r="AE29" i="3"/>
  <c r="AI29" i="3"/>
  <c r="AL29" i="3"/>
  <c r="BA29" i="3"/>
  <c r="BR29" i="3"/>
  <c r="BL29" i="3"/>
  <c r="AN29" i="3"/>
  <c r="BI29" i="3"/>
  <c r="AW29" i="3"/>
  <c r="BV29" i="3"/>
  <c r="AS29" i="3"/>
  <c r="AX29" i="3"/>
  <c r="BQ29" i="3"/>
  <c r="BE29" i="3"/>
  <c r="AF29" i="3"/>
  <c r="BH29" i="3"/>
  <c r="AZ29" i="3"/>
  <c r="AH29" i="3"/>
  <c r="AG29" i="3"/>
  <c r="AY29" i="3"/>
  <c r="BF29" i="3"/>
  <c r="BO29" i="3"/>
  <c r="BT29" i="3"/>
  <c r="BK29" i="3"/>
  <c r="BG29" i="3"/>
  <c r="AB29" i="3"/>
  <c r="AT29" i="3"/>
  <c r="AA29" i="3"/>
  <c r="AD29" i="3"/>
  <c r="BN29" i="3"/>
  <c r="BM29" i="3"/>
  <c r="BJ29" i="3"/>
  <c r="BS29" i="3"/>
  <c r="BD29" i="3"/>
  <c r="AJ29" i="3"/>
  <c r="BW29" i="3"/>
  <c r="AR29" i="3"/>
  <c r="Z29" i="3"/>
  <c r="BP29" i="3"/>
  <c r="AM29" i="3"/>
  <c r="BU29" i="3"/>
  <c r="AP29" i="3"/>
  <c r="AQ29" i="3"/>
  <c r="AU29" i="3"/>
  <c r="AO29" i="3"/>
  <c r="BC29" i="3"/>
  <c r="BA22" i="3"/>
  <c r="AX22" i="3"/>
  <c r="BL22" i="3"/>
  <c r="Z22" i="3"/>
  <c r="BS22" i="3"/>
  <c r="BK22" i="3"/>
  <c r="BP22" i="3"/>
  <c r="AH37" i="3"/>
  <c r="BE22" i="3"/>
  <c r="BJ22" i="3"/>
  <c r="AH22" i="3"/>
  <c r="BM22" i="3"/>
  <c r="AI22" i="3"/>
  <c r="BV22" i="3"/>
  <c r="AK22" i="3"/>
  <c r="BJ37" i="3"/>
  <c r="BB29" i="3"/>
  <c r="J10" i="7" l="1"/>
  <c r="J53" i="7" s="1"/>
  <c r="J96" i="7" s="1"/>
  <c r="K10" i="7"/>
  <c r="J36" i="7"/>
  <c r="J79" i="7" s="1"/>
  <c r="J122" i="7" s="1"/>
  <c r="K36" i="7"/>
  <c r="K37" i="7"/>
  <c r="J37" i="7"/>
  <c r="J80" i="7" s="1"/>
  <c r="J123" i="7" s="1"/>
  <c r="BW117" i="7"/>
  <c r="BW74" i="7"/>
  <c r="BW103" i="7"/>
  <c r="BW60" i="7"/>
  <c r="BW76" i="7"/>
  <c r="BW119" i="7"/>
  <c r="Y29" i="3"/>
  <c r="K72" i="3"/>
  <c r="CC29" i="3"/>
  <c r="K79" i="3"/>
  <c r="B59" i="11"/>
  <c r="Y36" i="3"/>
  <c r="CC36" i="3"/>
  <c r="BW56" i="7"/>
  <c r="BW99" i="7"/>
  <c r="BW120" i="7"/>
  <c r="BW77" i="7"/>
  <c r="J38" i="7"/>
  <c r="J81" i="7" s="1"/>
  <c r="J124" i="7" s="1"/>
  <c r="K38" i="7"/>
  <c r="J8" i="7"/>
  <c r="J51" i="7" s="1"/>
  <c r="J94" i="7" s="1"/>
  <c r="K8" i="7"/>
  <c r="J22" i="7"/>
  <c r="J65" i="7" s="1"/>
  <c r="J108" i="7" s="1"/>
  <c r="K22" i="7"/>
  <c r="BW118" i="7"/>
  <c r="BW75" i="7"/>
  <c r="BW100" i="7"/>
  <c r="BW57" i="7"/>
  <c r="BW49" i="7"/>
  <c r="BW92" i="7"/>
  <c r="BW110" i="7"/>
  <c r="BW67" i="7"/>
  <c r="BW93" i="7"/>
  <c r="BW50" i="7"/>
  <c r="Y5" i="3"/>
  <c r="B5" i="11"/>
  <c r="K48" i="3"/>
  <c r="CC5" i="3"/>
  <c r="BW105" i="7"/>
  <c r="BW62" i="7"/>
  <c r="BW107" i="7"/>
  <c r="BW64" i="7"/>
  <c r="BW102" i="7"/>
  <c r="BW59" i="7"/>
  <c r="BW55" i="7"/>
  <c r="BW98" i="7"/>
  <c r="BW54" i="7"/>
  <c r="BW97" i="7"/>
  <c r="BW78" i="7"/>
  <c r="BW121" i="7"/>
  <c r="K51" i="3"/>
  <c r="Y8" i="3"/>
  <c r="CC8" i="3"/>
  <c r="K5" i="7"/>
  <c r="J5" i="7"/>
  <c r="J48" i="7" s="1"/>
  <c r="J91" i="7" s="1"/>
  <c r="BW116" i="7"/>
  <c r="BW73" i="7"/>
  <c r="BW95" i="7"/>
  <c r="BW52" i="7"/>
  <c r="Y15" i="3"/>
  <c r="K58" i="3"/>
  <c r="CC15" i="3"/>
  <c r="BW70" i="7"/>
  <c r="BW113" i="7"/>
  <c r="BW109" i="7"/>
  <c r="BW66" i="7"/>
  <c r="BW68" i="7"/>
  <c r="BW111" i="7"/>
  <c r="BW82" i="7"/>
  <c r="BW125" i="7"/>
  <c r="Y22" i="3"/>
  <c r="K65" i="3"/>
  <c r="CC22" i="3"/>
  <c r="K15" i="7"/>
  <c r="J15" i="7"/>
  <c r="J58" i="7" s="1"/>
  <c r="J101" i="7" s="1"/>
  <c r="K29" i="7"/>
  <c r="J29" i="7"/>
  <c r="J72" i="7" s="1"/>
  <c r="J115" i="7" s="1"/>
  <c r="BW112" i="7"/>
  <c r="BW69" i="7"/>
  <c r="BW61" i="7"/>
  <c r="BW104" i="7"/>
  <c r="K80" i="3"/>
  <c r="Y37" i="3"/>
  <c r="CC37" i="3"/>
  <c r="Y38" i="3"/>
  <c r="K81" i="3"/>
  <c r="CC38" i="3"/>
  <c r="Y10" i="3"/>
  <c r="K53" i="3"/>
  <c r="CC10" i="3"/>
  <c r="BW114" i="7"/>
  <c r="BW71" i="7"/>
  <c r="BW63" i="7"/>
  <c r="BW106" i="7"/>
  <c r="AI10" i="6"/>
  <c r="I10" i="6"/>
  <c r="BA10" i="6"/>
  <c r="AH10" i="6"/>
  <c r="W10" i="6"/>
  <c r="BF10" i="6"/>
  <c r="AO10" i="6"/>
  <c r="AX10" i="6"/>
  <c r="AR10" i="6"/>
  <c r="AG10" i="6"/>
  <c r="AC10" i="6"/>
  <c r="AP10" i="6"/>
  <c r="AD10" i="6"/>
  <c r="AM10" i="6"/>
  <c r="N10" i="6"/>
  <c r="BS38" i="7"/>
  <c r="BB9" i="8" s="1"/>
  <c r="AH38" i="7"/>
  <c r="Q9" i="8" s="1"/>
  <c r="AL38" i="7"/>
  <c r="U9" i="8" s="1"/>
  <c r="BA38" i="7"/>
  <c r="AJ9" i="8" s="1"/>
  <c r="AN38" i="7"/>
  <c r="W9" i="8" s="1"/>
  <c r="AD38" i="7"/>
  <c r="M9" i="8" s="1"/>
  <c r="BE38" i="7"/>
  <c r="AN9" i="8" s="1"/>
  <c r="AP38" i="7"/>
  <c r="Y9" i="8" s="1"/>
  <c r="AZ38" i="7"/>
  <c r="AI9" i="8" s="1"/>
  <c r="BJ38" i="7"/>
  <c r="AS9" i="8" s="1"/>
  <c r="BC38" i="7"/>
  <c r="AL9" i="8" s="1"/>
  <c r="BO38" i="7"/>
  <c r="AX9" i="8" s="1"/>
  <c r="BH38" i="7"/>
  <c r="AQ9" i="8" s="1"/>
  <c r="AR38" i="7"/>
  <c r="AA9" i="8" s="1"/>
  <c r="AY38" i="7"/>
  <c r="AH9" i="8" s="1"/>
  <c r="AU38" i="7"/>
  <c r="AD9" i="8" s="1"/>
  <c r="AM38" i="7"/>
  <c r="V9" i="8" s="1"/>
  <c r="BG38" i="7"/>
  <c r="AP9" i="8" s="1"/>
  <c r="AK38" i="7"/>
  <c r="T9" i="8" s="1"/>
  <c r="AA38" i="7"/>
  <c r="J9" i="8" s="1"/>
  <c r="AV38" i="7"/>
  <c r="AE9" i="8" s="1"/>
  <c r="BP38" i="7"/>
  <c r="AY9" i="8" s="1"/>
  <c r="BL38" i="7"/>
  <c r="AU9" i="8" s="1"/>
  <c r="BV38" i="7"/>
  <c r="BE9" i="8" s="1"/>
  <c r="Z38" i="7"/>
  <c r="I9" i="8" s="1"/>
  <c r="BR38" i="7"/>
  <c r="BA9" i="8" s="1"/>
  <c r="BB38" i="7"/>
  <c r="AK9" i="8" s="1"/>
  <c r="BT38" i="7"/>
  <c r="BC9" i="8" s="1"/>
  <c r="AC38" i="7"/>
  <c r="L9" i="8" s="1"/>
  <c r="BU38" i="7"/>
  <c r="BD9" i="8" s="1"/>
  <c r="BN38" i="7"/>
  <c r="AW9" i="8" s="1"/>
  <c r="BI38" i="7"/>
  <c r="AR9" i="8" s="1"/>
  <c r="BM38" i="7"/>
  <c r="AV9" i="8" s="1"/>
  <c r="AO38" i="7"/>
  <c r="X9" i="8" s="1"/>
  <c r="AI38" i="7"/>
  <c r="R9" i="8" s="1"/>
  <c r="AX38" i="7"/>
  <c r="AG9" i="8" s="1"/>
  <c r="AJ38" i="7"/>
  <c r="S9" i="8" s="1"/>
  <c r="AG38" i="7"/>
  <c r="P9" i="8" s="1"/>
  <c r="AQ38" i="7"/>
  <c r="Z9" i="8" s="1"/>
  <c r="AS38" i="7"/>
  <c r="AB9" i="8" s="1"/>
  <c r="BQ38" i="7"/>
  <c r="AZ9" i="8" s="1"/>
  <c r="BW38" i="7"/>
  <c r="BF9" i="8" s="1"/>
  <c r="BF38" i="7"/>
  <c r="AO9" i="8" s="1"/>
  <c r="BK38" i="7"/>
  <c r="AT9" i="8" s="1"/>
  <c r="AW38" i="7"/>
  <c r="AF9" i="8" s="1"/>
  <c r="AT38" i="7"/>
  <c r="AC9" i="8" s="1"/>
  <c r="AB38" i="7"/>
  <c r="K9" i="8" s="1"/>
  <c r="AE38" i="7"/>
  <c r="N9" i="8" s="1"/>
  <c r="BD38" i="7"/>
  <c r="AM9" i="8" s="1"/>
  <c r="AF38" i="7"/>
  <c r="O9" i="8" s="1"/>
  <c r="BP8" i="7"/>
  <c r="AY7" i="8" s="1"/>
  <c r="AB8" i="7"/>
  <c r="K7" i="8" s="1"/>
  <c r="BW8" i="7"/>
  <c r="BF7" i="8" s="1"/>
  <c r="BT8" i="7"/>
  <c r="BC7" i="8" s="1"/>
  <c r="AN8" i="7"/>
  <c r="W7" i="8" s="1"/>
  <c r="AT8" i="7"/>
  <c r="AC7" i="8" s="1"/>
  <c r="BD8" i="7"/>
  <c r="AM7" i="8" s="1"/>
  <c r="BN8" i="7"/>
  <c r="AW7" i="8" s="1"/>
  <c r="AK8" i="7"/>
  <c r="T7" i="8" s="1"/>
  <c r="AG8" i="7"/>
  <c r="P7" i="8" s="1"/>
  <c r="BM8" i="7"/>
  <c r="AV7" i="8" s="1"/>
  <c r="BE8" i="7"/>
  <c r="AN7" i="8" s="1"/>
  <c r="AH8" i="7"/>
  <c r="Q7" i="8" s="1"/>
  <c r="BI8" i="7"/>
  <c r="AR7" i="8" s="1"/>
  <c r="AD8" i="7"/>
  <c r="M7" i="8" s="1"/>
  <c r="AI8" i="7"/>
  <c r="R7" i="8" s="1"/>
  <c r="AW8" i="7"/>
  <c r="AF7" i="8" s="1"/>
  <c r="AO8" i="7"/>
  <c r="X7" i="8" s="1"/>
  <c r="AZ8" i="7"/>
  <c r="AI7" i="8" s="1"/>
  <c r="BO8" i="7"/>
  <c r="AX7" i="8" s="1"/>
  <c r="AE8" i="7"/>
  <c r="N7" i="8" s="1"/>
  <c r="AC8" i="7"/>
  <c r="L7" i="8" s="1"/>
  <c r="BC8" i="7"/>
  <c r="AL7" i="8" s="1"/>
  <c r="BS8" i="7"/>
  <c r="BB7" i="8" s="1"/>
  <c r="AA8" i="7"/>
  <c r="J7" i="8" s="1"/>
  <c r="BB8" i="7"/>
  <c r="AK7" i="8" s="1"/>
  <c r="AY8" i="7"/>
  <c r="AH7" i="8" s="1"/>
  <c r="AL8" i="7"/>
  <c r="U7" i="8" s="1"/>
  <c r="BA8" i="7"/>
  <c r="AJ7" i="8" s="1"/>
  <c r="AQ8" i="7"/>
  <c r="Z7" i="8" s="1"/>
  <c r="AJ8" i="7"/>
  <c r="S7" i="8" s="1"/>
  <c r="BK8" i="7"/>
  <c r="AT7" i="8" s="1"/>
  <c r="AR8" i="7"/>
  <c r="AA7" i="8" s="1"/>
  <c r="BV8" i="7"/>
  <c r="BE7" i="8" s="1"/>
  <c r="AS8" i="7"/>
  <c r="AB7" i="8" s="1"/>
  <c r="AV8" i="7"/>
  <c r="AE7" i="8" s="1"/>
  <c r="AX8" i="7"/>
  <c r="AG7" i="8" s="1"/>
  <c r="BQ8" i="7"/>
  <c r="AZ7" i="8" s="1"/>
  <c r="AP8" i="7"/>
  <c r="Y7" i="8" s="1"/>
  <c r="BJ8" i="7"/>
  <c r="AS7" i="8" s="1"/>
  <c r="BU8" i="7"/>
  <c r="BD7" i="8" s="1"/>
  <c r="AU8" i="7"/>
  <c r="AD7" i="8" s="1"/>
  <c r="Z8" i="7"/>
  <c r="I7" i="8" s="1"/>
  <c r="AF8" i="7"/>
  <c r="O7" i="8" s="1"/>
  <c r="BL8" i="7"/>
  <c r="AU7" i="8" s="1"/>
  <c r="AM8" i="7"/>
  <c r="V7" i="8" s="1"/>
  <c r="BH8" i="7"/>
  <c r="AQ7" i="8" s="1"/>
  <c r="BG8" i="7"/>
  <c r="AP7" i="8" s="1"/>
  <c r="BR8" i="7"/>
  <c r="BA7" i="8" s="1"/>
  <c r="BF8" i="7"/>
  <c r="AO7" i="8" s="1"/>
  <c r="AW22" i="7"/>
  <c r="BU22" i="7"/>
  <c r="AS22" i="7"/>
  <c r="Z22" i="7"/>
  <c r="AN22" i="7"/>
  <c r="BW22" i="7"/>
  <c r="BD22" i="7"/>
  <c r="AB22" i="7"/>
  <c r="AT22" i="7"/>
  <c r="AA22" i="7"/>
  <c r="BG22" i="7"/>
  <c r="BS22" i="7"/>
  <c r="AQ22" i="7"/>
  <c r="AH22" i="7"/>
  <c r="AJ22" i="7"/>
  <c r="AR22" i="7"/>
  <c r="BL22" i="7"/>
  <c r="BJ22" i="7"/>
  <c r="AC22" i="7"/>
  <c r="BH22" i="7"/>
  <c r="AM22" i="7"/>
  <c r="BK22" i="7"/>
  <c r="AI22" i="7"/>
  <c r="BN22" i="7"/>
  <c r="BM22" i="7"/>
  <c r="AD22" i="7"/>
  <c r="AO22" i="7"/>
  <c r="BF22" i="7"/>
  <c r="AE22" i="7"/>
  <c r="BQ22" i="7"/>
  <c r="BV22" i="7"/>
  <c r="BA22" i="7"/>
  <c r="AV22" i="7"/>
  <c r="AK22" i="7"/>
  <c r="BR22" i="7"/>
  <c r="AL22" i="7"/>
  <c r="BP22" i="7"/>
  <c r="BE22" i="7"/>
  <c r="AF22" i="7"/>
  <c r="AY22" i="7"/>
  <c r="BT22" i="7"/>
  <c r="AX22" i="7"/>
  <c r="AP22" i="7"/>
  <c r="AG22" i="7"/>
  <c r="AU22" i="7"/>
  <c r="BI22" i="7"/>
  <c r="BO22" i="7"/>
  <c r="AZ22" i="7"/>
  <c r="BC22" i="7"/>
  <c r="BB22" i="7"/>
  <c r="AK10" i="6"/>
  <c r="AN10" i="6"/>
  <c r="V10" i="6"/>
  <c r="AA10" i="6"/>
  <c r="X10" i="6"/>
  <c r="AY10" i="6"/>
  <c r="S10" i="6"/>
  <c r="BD10" i="6"/>
  <c r="AB10" i="6"/>
  <c r="P10" i="6"/>
  <c r="L10" i="6"/>
  <c r="BB10" i="6"/>
  <c r="BI5" i="7"/>
  <c r="AR6" i="8" s="1"/>
  <c r="BW5" i="7"/>
  <c r="BF6" i="8" s="1"/>
  <c r="BH5" i="7"/>
  <c r="AQ6" i="8" s="1"/>
  <c r="BQ5" i="7"/>
  <c r="AZ6" i="8" s="1"/>
  <c r="BC5" i="7"/>
  <c r="AL6" i="8" s="1"/>
  <c r="BM5" i="7"/>
  <c r="AV6" i="8" s="1"/>
  <c r="BN5" i="7"/>
  <c r="AW6" i="8" s="1"/>
  <c r="AI5" i="7"/>
  <c r="R6" i="8" s="1"/>
  <c r="AK5" i="7"/>
  <c r="T6" i="8" s="1"/>
  <c r="BA5" i="7"/>
  <c r="AJ6" i="8" s="1"/>
  <c r="BU5" i="7"/>
  <c r="BD6" i="8" s="1"/>
  <c r="BV5" i="7"/>
  <c r="BE6" i="8" s="1"/>
  <c r="BB5" i="7"/>
  <c r="AK6" i="8" s="1"/>
  <c r="AN5" i="7"/>
  <c r="W6" i="8" s="1"/>
  <c r="BD5" i="7"/>
  <c r="AM6" i="8" s="1"/>
  <c r="Z5" i="7"/>
  <c r="AJ5" i="7"/>
  <c r="S6" i="8" s="1"/>
  <c r="BG5" i="7"/>
  <c r="AP6" i="8" s="1"/>
  <c r="BF5" i="7"/>
  <c r="AO6" i="8" s="1"/>
  <c r="AU5" i="7"/>
  <c r="AD6" i="8" s="1"/>
  <c r="AB5" i="7"/>
  <c r="K6" i="8" s="1"/>
  <c r="BJ5" i="7"/>
  <c r="AS6" i="8" s="1"/>
  <c r="AG5" i="7"/>
  <c r="P6" i="8" s="1"/>
  <c r="AC5" i="7"/>
  <c r="L6" i="8" s="1"/>
  <c r="AL5" i="7"/>
  <c r="U6" i="8" s="1"/>
  <c r="BR5" i="7"/>
  <c r="BA6" i="8" s="1"/>
  <c r="AY5" i="7"/>
  <c r="AH6" i="8" s="1"/>
  <c r="BL5" i="7"/>
  <c r="AU6" i="8" s="1"/>
  <c r="AX5" i="7"/>
  <c r="AG6" i="8" s="1"/>
  <c r="BE5" i="7"/>
  <c r="AN6" i="8" s="1"/>
  <c r="AE5" i="7"/>
  <c r="N6" i="8" s="1"/>
  <c r="AV5" i="7"/>
  <c r="AE6" i="8" s="1"/>
  <c r="BS5" i="7"/>
  <c r="BB6" i="8" s="1"/>
  <c r="BP5" i="7"/>
  <c r="AY6" i="8" s="1"/>
  <c r="AH5" i="7"/>
  <c r="Q6" i="8" s="1"/>
  <c r="AD5" i="7"/>
  <c r="M6" i="8" s="1"/>
  <c r="AF5" i="7"/>
  <c r="O6" i="8" s="1"/>
  <c r="BO5" i="7"/>
  <c r="AX6" i="8" s="1"/>
  <c r="AS5" i="7"/>
  <c r="AB6" i="8" s="1"/>
  <c r="AW5" i="7"/>
  <c r="AF6" i="8" s="1"/>
  <c r="AT5" i="7"/>
  <c r="AC6" i="8" s="1"/>
  <c r="AR5" i="7"/>
  <c r="AA6" i="8" s="1"/>
  <c r="AA5" i="7"/>
  <c r="J6" i="8" s="1"/>
  <c r="AQ5" i="7"/>
  <c r="Z6" i="8" s="1"/>
  <c r="AZ5" i="7"/>
  <c r="AI6" i="8" s="1"/>
  <c r="BK5" i="7"/>
  <c r="AT6" i="8" s="1"/>
  <c r="AO5" i="7"/>
  <c r="X6" i="8" s="1"/>
  <c r="BT5" i="7"/>
  <c r="BC6" i="8" s="1"/>
  <c r="AM5" i="7"/>
  <c r="V6" i="8" s="1"/>
  <c r="AP5" i="7"/>
  <c r="Y6" i="8" s="1"/>
  <c r="AT10" i="6"/>
  <c r="Q10" i="6"/>
  <c r="AW10" i="6"/>
  <c r="T10" i="6"/>
  <c r="K10" i="6"/>
  <c r="AL10" i="6"/>
  <c r="O10" i="6"/>
  <c r="AV10" i="6"/>
  <c r="BE10" i="6"/>
  <c r="AJ10" i="6"/>
  <c r="BA15" i="7"/>
  <c r="AJ8" i="8" s="1"/>
  <c r="BC15" i="7"/>
  <c r="BH15" i="7"/>
  <c r="AQ8" i="8" s="1"/>
  <c r="AZ15" i="7"/>
  <c r="AI8" i="8" s="1"/>
  <c r="AE15" i="7"/>
  <c r="N8" i="8" s="1"/>
  <c r="AU15" i="7"/>
  <c r="AD15" i="7"/>
  <c r="AO15" i="7"/>
  <c r="X8" i="8" s="1"/>
  <c r="BV15" i="7"/>
  <c r="BE8" i="8" s="1"/>
  <c r="AX15" i="7"/>
  <c r="AG8" i="8" s="1"/>
  <c r="AP15" i="7"/>
  <c r="Y8" i="8" s="1"/>
  <c r="BN15" i="7"/>
  <c r="AW8" i="8" s="1"/>
  <c r="AA15" i="7"/>
  <c r="BS15" i="7"/>
  <c r="BB8" i="8" s="1"/>
  <c r="AK15" i="7"/>
  <c r="AC15" i="7"/>
  <c r="L8" i="8" s="1"/>
  <c r="AT15" i="7"/>
  <c r="AC8" i="8" s="1"/>
  <c r="AB15" i="7"/>
  <c r="K8" i="8" s="1"/>
  <c r="BW15" i="7"/>
  <c r="AW15" i="7"/>
  <c r="AF8" i="8" s="1"/>
  <c r="BK15" i="7"/>
  <c r="BQ15" i="7"/>
  <c r="AV15" i="7"/>
  <c r="AL15" i="7"/>
  <c r="U8" i="8" s="1"/>
  <c r="BM15" i="7"/>
  <c r="AV8" i="8" s="1"/>
  <c r="AM15" i="7"/>
  <c r="V8" i="8" s="1"/>
  <c r="BE15" i="7"/>
  <c r="AG15" i="7"/>
  <c r="P8" i="8" s="1"/>
  <c r="AQ15" i="7"/>
  <c r="Z8" i="8" s="1"/>
  <c r="BF15" i="7"/>
  <c r="AO8" i="8" s="1"/>
  <c r="AS15" i="7"/>
  <c r="AB8" i="8" s="1"/>
  <c r="BT15" i="7"/>
  <c r="BC8" i="8" s="1"/>
  <c r="AY15" i="7"/>
  <c r="AH8" i="8" s="1"/>
  <c r="BO15" i="7"/>
  <c r="AX8" i="8" s="1"/>
  <c r="BL15" i="7"/>
  <c r="AU8" i="8" s="1"/>
  <c r="BR15" i="7"/>
  <c r="BA8" i="8" s="1"/>
  <c r="BP15" i="7"/>
  <c r="AY8" i="8" s="1"/>
  <c r="Z15" i="7"/>
  <c r="AR15" i="7"/>
  <c r="AA8" i="8" s="1"/>
  <c r="BB15" i="7"/>
  <c r="BJ15" i="7"/>
  <c r="BU15" i="7"/>
  <c r="AI15" i="7"/>
  <c r="R8" i="8" s="1"/>
  <c r="BI15" i="7"/>
  <c r="AJ15" i="7"/>
  <c r="S8" i="8" s="1"/>
  <c r="AH15" i="7"/>
  <c r="BG15" i="7"/>
  <c r="AP8" i="8" s="1"/>
  <c r="AF15" i="7"/>
  <c r="O8" i="8" s="1"/>
  <c r="BD15" i="7"/>
  <c r="AM8" i="8" s="1"/>
  <c r="AN15" i="7"/>
  <c r="W8" i="8" s="1"/>
  <c r="AW29" i="7"/>
  <c r="AG29" i="7"/>
  <c r="AH29" i="7"/>
  <c r="AF29" i="7"/>
  <c r="BO29" i="7"/>
  <c r="AL29" i="7"/>
  <c r="AZ29" i="7"/>
  <c r="Z29" i="7"/>
  <c r="BL29" i="7"/>
  <c r="BJ29" i="7"/>
  <c r="BH29" i="7"/>
  <c r="AS29" i="7"/>
  <c r="AD29" i="7"/>
  <c r="AA29" i="7"/>
  <c r="AV29" i="7"/>
  <c r="AJ29" i="7"/>
  <c r="BQ29" i="7"/>
  <c r="BB29" i="7"/>
  <c r="BG29" i="7"/>
  <c r="BN29" i="7"/>
  <c r="AC29" i="7"/>
  <c r="BP29" i="7"/>
  <c r="BV29" i="7"/>
  <c r="BA29" i="7"/>
  <c r="AK29" i="7"/>
  <c r="AO29" i="7"/>
  <c r="AT29" i="7"/>
  <c r="AR29" i="7"/>
  <c r="BE29" i="7"/>
  <c r="AX29" i="7"/>
  <c r="AP29" i="7"/>
  <c r="BD29" i="7"/>
  <c r="BU29" i="7"/>
  <c r="AE29" i="7"/>
  <c r="AN29" i="7"/>
  <c r="AB29" i="7"/>
  <c r="AI29" i="7"/>
  <c r="AM29" i="7"/>
  <c r="BF29" i="7"/>
  <c r="BI29" i="7"/>
  <c r="BR29" i="7"/>
  <c r="AY29" i="7"/>
  <c r="BS29" i="7"/>
  <c r="BK29" i="7"/>
  <c r="BC29" i="7"/>
  <c r="BT29" i="7"/>
  <c r="AQ29" i="7"/>
  <c r="AU29" i="7"/>
  <c r="BW29" i="7"/>
  <c r="BM29" i="7"/>
  <c r="AS10" i="6"/>
  <c r="M10" i="6"/>
  <c r="Y10" i="6"/>
  <c r="U10" i="6"/>
  <c r="AE10" i="6"/>
  <c r="BC10" i="6"/>
  <c r="AF10" i="6"/>
  <c r="AU10" i="6"/>
  <c r="R10" i="6"/>
  <c r="J10" i="6"/>
  <c r="AZ10" i="6"/>
  <c r="AY10" i="7"/>
  <c r="BM10" i="7"/>
  <c r="AO10" i="7"/>
  <c r="AM10" i="7"/>
  <c r="AU10" i="7"/>
  <c r="AD5" i="8" s="1"/>
  <c r="BH10" i="7"/>
  <c r="AK10" i="7"/>
  <c r="BQ10" i="7"/>
  <c r="AZ5" i="8" s="1"/>
  <c r="AQ10" i="7"/>
  <c r="BU10" i="7"/>
  <c r="AB10" i="7"/>
  <c r="AT10" i="7"/>
  <c r="AC5" i="8" s="1"/>
  <c r="BL10" i="7"/>
  <c r="AD10" i="7"/>
  <c r="AL10" i="7"/>
  <c r="BT10" i="7"/>
  <c r="BC5" i="8" s="1"/>
  <c r="BS10" i="7"/>
  <c r="BI10" i="7"/>
  <c r="AE10" i="7"/>
  <c r="BK10" i="7"/>
  <c r="BR10" i="7"/>
  <c r="AA10" i="7"/>
  <c r="AF10" i="7"/>
  <c r="AI10" i="7"/>
  <c r="R5" i="8" s="1"/>
  <c r="AG10" i="7"/>
  <c r="AS10" i="7"/>
  <c r="BF10" i="7"/>
  <c r="AO5" i="8" s="1"/>
  <c r="BA10" i="7"/>
  <c r="AV10" i="7"/>
  <c r="BC10" i="7"/>
  <c r="BE10" i="7"/>
  <c r="AN5" i="8" s="1"/>
  <c r="AW10" i="7"/>
  <c r="AF5" i="8" s="1"/>
  <c r="BV10" i="7"/>
  <c r="BE5" i="8" s="1"/>
  <c r="BW10" i="7"/>
  <c r="BP10" i="7"/>
  <c r="BB10" i="7"/>
  <c r="AK5" i="8" s="1"/>
  <c r="BJ10" i="7"/>
  <c r="BG10" i="7"/>
  <c r="AP5" i="8" s="1"/>
  <c r="AZ10" i="7"/>
  <c r="AP10" i="7"/>
  <c r="Y5" i="8" s="1"/>
  <c r="AH10" i="7"/>
  <c r="BN10" i="7"/>
  <c r="AR10" i="7"/>
  <c r="AX10" i="7"/>
  <c r="AG5" i="8" s="1"/>
  <c r="AJ10" i="7"/>
  <c r="S5" i="8" s="1"/>
  <c r="AC10" i="7"/>
  <c r="BD10" i="7"/>
  <c r="BO10" i="7"/>
  <c r="AX5" i="8" s="1"/>
  <c r="AN10" i="7"/>
  <c r="W5" i="8" s="1"/>
  <c r="Z10" i="7"/>
  <c r="BL36" i="7"/>
  <c r="BV36" i="7"/>
  <c r="BA36" i="7"/>
  <c r="AW36" i="7"/>
  <c r="AX36" i="7"/>
  <c r="AC36" i="7"/>
  <c r="BT36" i="7"/>
  <c r="AR36" i="7"/>
  <c r="BF36" i="7"/>
  <c r="BC36" i="7"/>
  <c r="AF36" i="7"/>
  <c r="AV36" i="7"/>
  <c r="BE36" i="7"/>
  <c r="AZ36" i="7"/>
  <c r="AI36" i="7"/>
  <c r="BQ36" i="7"/>
  <c r="BP36" i="7"/>
  <c r="AS36" i="7"/>
  <c r="BI36" i="7"/>
  <c r="AU36" i="7"/>
  <c r="AH36" i="7"/>
  <c r="AN36" i="7"/>
  <c r="AK36" i="7"/>
  <c r="BS36" i="7"/>
  <c r="BB36" i="7"/>
  <c r="BN36" i="7"/>
  <c r="AO36" i="7"/>
  <c r="BH36" i="7"/>
  <c r="AG36" i="7"/>
  <c r="BG36" i="7"/>
  <c r="AB36" i="7"/>
  <c r="BR36" i="7"/>
  <c r="BK36" i="7"/>
  <c r="AP36" i="7"/>
  <c r="AA36" i="7"/>
  <c r="BW36" i="7"/>
  <c r="AY36" i="7"/>
  <c r="AJ36" i="7"/>
  <c r="AT36" i="7"/>
  <c r="BO36" i="7"/>
  <c r="Z36" i="7"/>
  <c r="BD36" i="7"/>
  <c r="AE36" i="7"/>
  <c r="BM36" i="7"/>
  <c r="BU36" i="7"/>
  <c r="AD36" i="7"/>
  <c r="BJ36" i="7"/>
  <c r="AM36" i="7"/>
  <c r="AQ36" i="7"/>
  <c r="AL36" i="7"/>
  <c r="BG37" i="7"/>
  <c r="AT37" i="7"/>
  <c r="BA37" i="7"/>
  <c r="BO37" i="7"/>
  <c r="AM37" i="7"/>
  <c r="BW37" i="7"/>
  <c r="BC37" i="7"/>
  <c r="AX37" i="7"/>
  <c r="BL37" i="7"/>
  <c r="BT37" i="7"/>
  <c r="BJ37" i="7"/>
  <c r="AY37" i="7"/>
  <c r="AP37" i="7"/>
  <c r="BU37" i="7"/>
  <c r="BR37" i="7"/>
  <c r="AE37" i="7"/>
  <c r="Z37" i="7"/>
  <c r="BB37" i="7"/>
  <c r="AQ37" i="7"/>
  <c r="AS37" i="7"/>
  <c r="AN37" i="7"/>
  <c r="AW37" i="7"/>
  <c r="BH37" i="7"/>
  <c r="AR37" i="7"/>
  <c r="AI37" i="7"/>
  <c r="BQ37" i="7"/>
  <c r="BD37" i="7"/>
  <c r="BN37" i="7"/>
  <c r="AC37" i="7"/>
  <c r="AU37" i="7"/>
  <c r="BI37" i="7"/>
  <c r="AB37" i="7"/>
  <c r="AL37" i="7"/>
  <c r="AO37" i="7"/>
  <c r="AJ37" i="7"/>
  <c r="AK37" i="7"/>
  <c r="AG37" i="7"/>
  <c r="BE37" i="7"/>
  <c r="AH37" i="7"/>
  <c r="BS37" i="7"/>
  <c r="BF37" i="7"/>
  <c r="BK37" i="7"/>
  <c r="BV37" i="7"/>
  <c r="AA37" i="7"/>
  <c r="BP37" i="7"/>
  <c r="BM37" i="7"/>
  <c r="AZ37" i="7"/>
  <c r="AD37" i="7"/>
  <c r="AF37" i="7"/>
  <c r="AV37" i="7"/>
  <c r="BD10" i="8" l="1"/>
  <c r="AK10" i="8"/>
  <c r="Y53" i="3"/>
  <c r="K96" i="3"/>
  <c r="CD22" i="3"/>
  <c r="DS22" i="3"/>
  <c r="DV22" i="3"/>
  <c r="DQ22" i="3"/>
  <c r="CX22" i="3"/>
  <c r="CH22" i="3"/>
  <c r="DE22" i="3"/>
  <c r="CO22" i="3"/>
  <c r="DM22" i="3"/>
  <c r="CV22" i="3"/>
  <c r="CF22" i="3"/>
  <c r="DC22" i="3"/>
  <c r="CM22" i="3"/>
  <c r="DO22" i="3"/>
  <c r="DR22" i="3"/>
  <c r="DZ22" i="3"/>
  <c r="DF22" i="3"/>
  <c r="CL22" i="3"/>
  <c r="DA22" i="3"/>
  <c r="CG22" i="3"/>
  <c r="CZ22" i="3"/>
  <c r="DT22" i="3"/>
  <c r="CU22" i="3"/>
  <c r="EA22" i="3"/>
  <c r="DN22" i="3"/>
  <c r="DB22" i="3"/>
  <c r="DX22" i="3"/>
  <c r="CW22" i="3"/>
  <c r="DU22" i="3"/>
  <c r="CR22" i="3"/>
  <c r="DL22" i="3"/>
  <c r="CQ22" i="3"/>
  <c r="DW22" i="3"/>
  <c r="DY22" i="3"/>
  <c r="CT22" i="3"/>
  <c r="DP22" i="3"/>
  <c r="CS22" i="3"/>
  <c r="DH22" i="3"/>
  <c r="CN22" i="3"/>
  <c r="DG22" i="3"/>
  <c r="CI22" i="3"/>
  <c r="DK22" i="3"/>
  <c r="DJ22" i="3"/>
  <c r="CP22" i="3"/>
  <c r="DI22" i="3"/>
  <c r="CK22" i="3"/>
  <c r="DD22" i="3"/>
  <c r="CJ22" i="3"/>
  <c r="CY22" i="3"/>
  <c r="CE22" i="3"/>
  <c r="EB22" i="3" s="1"/>
  <c r="DY15" i="3"/>
  <c r="CW15" i="3"/>
  <c r="DG15" i="3"/>
  <c r="CK15" i="3"/>
  <c r="DQ15" i="3"/>
  <c r="DT15" i="3"/>
  <c r="DD15" i="3"/>
  <c r="CN15" i="3"/>
  <c r="DV15" i="3"/>
  <c r="DF15" i="3"/>
  <c r="CP15" i="3"/>
  <c r="CM15" i="3"/>
  <c r="DS15" i="3"/>
  <c r="DE15" i="3"/>
  <c r="CI15" i="3"/>
  <c r="DO15" i="3"/>
  <c r="CG15" i="3"/>
  <c r="DM15" i="3"/>
  <c r="DA15" i="3"/>
  <c r="DX15" i="3"/>
  <c r="CZ15" i="3"/>
  <c r="CF15" i="3"/>
  <c r="DJ15" i="3"/>
  <c r="CL15" i="3"/>
  <c r="DC15" i="3"/>
  <c r="CO15" i="3"/>
  <c r="CQ15" i="3"/>
  <c r="DI15" i="3"/>
  <c r="DP15" i="3"/>
  <c r="CV15" i="3"/>
  <c r="DZ15" i="3"/>
  <c r="DB15" i="3"/>
  <c r="CH15" i="3"/>
  <c r="DK15" i="3"/>
  <c r="DU15" i="3"/>
  <c r="CY15" i="3"/>
  <c r="DL15" i="3"/>
  <c r="CR15" i="3"/>
  <c r="DR15" i="3"/>
  <c r="CX15" i="3"/>
  <c r="CE15" i="3"/>
  <c r="EA15" i="3"/>
  <c r="CD15" i="3"/>
  <c r="DW15" i="3"/>
  <c r="CS15" i="3"/>
  <c r="DH15" i="3"/>
  <c r="CJ15" i="3"/>
  <c r="DN15" i="3"/>
  <c r="CT15" i="3"/>
  <c r="CU15" i="3"/>
  <c r="K94" i="3"/>
  <c r="Y51" i="3"/>
  <c r="K122" i="3"/>
  <c r="Y79" i="3"/>
  <c r="K79" i="7"/>
  <c r="Y36" i="7"/>
  <c r="CC36" i="7"/>
  <c r="DQ37" i="3"/>
  <c r="DA37" i="3"/>
  <c r="CK37" i="3"/>
  <c r="DP37" i="3"/>
  <c r="CZ37" i="3"/>
  <c r="CJ37" i="3"/>
  <c r="DS37" i="3"/>
  <c r="DC37" i="3"/>
  <c r="CM37" i="3"/>
  <c r="CX37" i="3"/>
  <c r="CT37" i="3"/>
  <c r="DV37" i="3"/>
  <c r="DM37" i="3"/>
  <c r="CW37" i="3"/>
  <c r="CG37" i="3"/>
  <c r="DL37" i="3"/>
  <c r="CV37" i="3"/>
  <c r="CF37" i="3"/>
  <c r="DO37" i="3"/>
  <c r="CY37" i="3"/>
  <c r="CI37" i="3"/>
  <c r="CH37" i="3"/>
  <c r="DR37" i="3"/>
  <c r="DF37" i="3"/>
  <c r="DU37" i="3"/>
  <c r="CO37" i="3"/>
  <c r="DD37" i="3"/>
  <c r="DW37" i="3"/>
  <c r="CQ37" i="3"/>
  <c r="DJ37" i="3"/>
  <c r="DI37" i="3"/>
  <c r="DX37" i="3"/>
  <c r="CR37" i="3"/>
  <c r="DK37" i="3"/>
  <c r="CE37" i="3"/>
  <c r="DB37" i="3"/>
  <c r="DE37" i="3"/>
  <c r="DT37" i="3"/>
  <c r="CN37" i="3"/>
  <c r="DG37" i="3"/>
  <c r="DN37" i="3"/>
  <c r="CL37" i="3"/>
  <c r="CD37" i="3"/>
  <c r="DY37" i="3"/>
  <c r="CS37" i="3"/>
  <c r="DH37" i="3"/>
  <c r="EA37" i="3"/>
  <c r="CU37" i="3"/>
  <c r="DZ37" i="3"/>
  <c r="CP37" i="3"/>
  <c r="K72" i="7"/>
  <c r="Y29" i="7"/>
  <c r="CC29" i="7"/>
  <c r="Y65" i="3"/>
  <c r="K108" i="3"/>
  <c r="K101" i="3"/>
  <c r="Y58" i="3"/>
  <c r="DZ8" i="3"/>
  <c r="CM8" i="3"/>
  <c r="DC8" i="3"/>
  <c r="DS8" i="3"/>
  <c r="CR8" i="3"/>
  <c r="DH8" i="3"/>
  <c r="DX8" i="3"/>
  <c r="CK8" i="3"/>
  <c r="DA8" i="3"/>
  <c r="DQ8" i="3"/>
  <c r="CL8" i="3"/>
  <c r="DB8" i="3"/>
  <c r="DR8" i="3"/>
  <c r="CQ8" i="3"/>
  <c r="DG8" i="3"/>
  <c r="DW8" i="3"/>
  <c r="CF8" i="3"/>
  <c r="CV8" i="3"/>
  <c r="DL8" i="3"/>
  <c r="CE8" i="3"/>
  <c r="CU8" i="3"/>
  <c r="DK8" i="3"/>
  <c r="EA8" i="3"/>
  <c r="CI8" i="3"/>
  <c r="CN8" i="3"/>
  <c r="DT8" i="3"/>
  <c r="CO8" i="3"/>
  <c r="DI8" i="3"/>
  <c r="CT8" i="3"/>
  <c r="DN8" i="3"/>
  <c r="CY8" i="3"/>
  <c r="CZ8" i="3"/>
  <c r="CS8" i="3"/>
  <c r="DM8" i="3"/>
  <c r="CD8" i="3"/>
  <c r="CX8" i="3"/>
  <c r="DV8" i="3"/>
  <c r="DO8" i="3"/>
  <c r="DD8" i="3"/>
  <c r="CW8" i="3"/>
  <c r="DU8" i="3"/>
  <c r="CH8" i="3"/>
  <c r="DF8" i="3"/>
  <c r="CJ8" i="3"/>
  <c r="DP8" i="3"/>
  <c r="CG8" i="3"/>
  <c r="DE8" i="3"/>
  <c r="DY8" i="3"/>
  <c r="CP8" i="3"/>
  <c r="DJ8" i="3"/>
  <c r="DY5" i="3"/>
  <c r="CP5" i="3"/>
  <c r="DF5" i="3"/>
  <c r="DV5" i="3"/>
  <c r="CE5" i="3"/>
  <c r="CU5" i="3"/>
  <c r="DK5" i="3"/>
  <c r="EA5" i="3"/>
  <c r="CN5" i="3"/>
  <c r="DD5" i="3"/>
  <c r="DT5" i="3"/>
  <c r="CS5" i="3"/>
  <c r="DI5" i="3"/>
  <c r="CD5" i="3"/>
  <c r="CT5" i="3"/>
  <c r="DJ5" i="3"/>
  <c r="DZ5" i="3"/>
  <c r="CI5" i="3"/>
  <c r="CY5" i="3"/>
  <c r="DO5" i="3"/>
  <c r="CH5" i="3"/>
  <c r="CX5" i="3"/>
  <c r="DN5" i="3"/>
  <c r="DB5" i="3"/>
  <c r="DG5" i="3"/>
  <c r="CJ5" i="3"/>
  <c r="DH5" i="3"/>
  <c r="CG5" i="3"/>
  <c r="DA5" i="3"/>
  <c r="DU5" i="3"/>
  <c r="DR5" i="3"/>
  <c r="CM5" i="3"/>
  <c r="DS5" i="3"/>
  <c r="CR5" i="3"/>
  <c r="DL5" i="3"/>
  <c r="CK5" i="3"/>
  <c r="DE5" i="3"/>
  <c r="CQ5" i="3"/>
  <c r="DW5" i="3"/>
  <c r="CV5" i="3"/>
  <c r="DP5" i="3"/>
  <c r="CO5" i="3"/>
  <c r="DM5" i="3"/>
  <c r="CL5" i="3"/>
  <c r="DC5" i="3"/>
  <c r="CF5" i="3"/>
  <c r="EB5" i="3" s="1"/>
  <c r="CZ5" i="3"/>
  <c r="DX5" i="3"/>
  <c r="CW5" i="3"/>
  <c r="DQ5" i="3"/>
  <c r="K51" i="7"/>
  <c r="Y8" i="7"/>
  <c r="CC8" i="7"/>
  <c r="DV36" i="3"/>
  <c r="DM36" i="3"/>
  <c r="CW36" i="3"/>
  <c r="CG36" i="3"/>
  <c r="DL36" i="3"/>
  <c r="CV36" i="3"/>
  <c r="CF36" i="3"/>
  <c r="DJ36" i="3"/>
  <c r="CT36" i="3"/>
  <c r="DS36" i="3"/>
  <c r="CY36" i="3"/>
  <c r="CE36" i="3"/>
  <c r="DX36" i="3"/>
  <c r="DI36" i="3"/>
  <c r="CS36" i="3"/>
  <c r="EA36" i="3"/>
  <c r="DH36" i="3"/>
  <c r="CR36" i="3"/>
  <c r="DW36" i="3"/>
  <c r="DF36" i="3"/>
  <c r="CP36" i="3"/>
  <c r="DC36" i="3"/>
  <c r="CI36" i="3"/>
  <c r="DG36" i="3"/>
  <c r="DU36" i="3"/>
  <c r="DE36" i="3"/>
  <c r="CO36" i="3"/>
  <c r="DT36" i="3"/>
  <c r="DD36" i="3"/>
  <c r="CN36" i="3"/>
  <c r="DR36" i="3"/>
  <c r="DB36" i="3"/>
  <c r="CL36" i="3"/>
  <c r="CM36" i="3"/>
  <c r="DK36" i="3"/>
  <c r="CQ36" i="3"/>
  <c r="DA36" i="3"/>
  <c r="CJ36" i="3"/>
  <c r="DO36" i="3"/>
  <c r="CK36" i="3"/>
  <c r="DN36" i="3"/>
  <c r="CU36" i="3"/>
  <c r="CD36" i="3"/>
  <c r="DZ36" i="3"/>
  <c r="DP36" i="3"/>
  <c r="CX36" i="3"/>
  <c r="DY36" i="3"/>
  <c r="DQ36" i="3"/>
  <c r="CZ36" i="3"/>
  <c r="CH36" i="3"/>
  <c r="EB36" i="3" s="1"/>
  <c r="DY29" i="3"/>
  <c r="DI29" i="3"/>
  <c r="CS29" i="3"/>
  <c r="DX29" i="3"/>
  <c r="DH29" i="3"/>
  <c r="CR29" i="3"/>
  <c r="DS29" i="3"/>
  <c r="DC29" i="3"/>
  <c r="CM29" i="3"/>
  <c r="DF29" i="3"/>
  <c r="DB29" i="3"/>
  <c r="CT29" i="3"/>
  <c r="CH29" i="3"/>
  <c r="CD29" i="3"/>
  <c r="DU29" i="3"/>
  <c r="DE29" i="3"/>
  <c r="CO29" i="3"/>
  <c r="DT29" i="3"/>
  <c r="DD29" i="3"/>
  <c r="CN29" i="3"/>
  <c r="DO29" i="3"/>
  <c r="CY29" i="3"/>
  <c r="CI29" i="3"/>
  <c r="CP29" i="3"/>
  <c r="CL29" i="3"/>
  <c r="DN29" i="3"/>
  <c r="DM29" i="3"/>
  <c r="CG29" i="3"/>
  <c r="CV29" i="3"/>
  <c r="DG29" i="3"/>
  <c r="DV29" i="3"/>
  <c r="DZ29" i="3"/>
  <c r="DA29" i="3"/>
  <c r="DP29" i="3"/>
  <c r="EA29" i="3"/>
  <c r="CU29" i="3"/>
  <c r="CF29" i="3"/>
  <c r="CJ29" i="3"/>
  <c r="CW29" i="3"/>
  <c r="DL29" i="3"/>
  <c r="DW29" i="3"/>
  <c r="CQ29" i="3"/>
  <c r="DR29" i="3"/>
  <c r="DJ29" i="3"/>
  <c r="DQ29" i="3"/>
  <c r="CK29" i="3"/>
  <c r="CZ29" i="3"/>
  <c r="DK29" i="3"/>
  <c r="CE29" i="3"/>
  <c r="CX29" i="3"/>
  <c r="BB5" i="8"/>
  <c r="Z5" i="8"/>
  <c r="CD38" i="3"/>
  <c r="DP38" i="3"/>
  <c r="CZ38" i="3"/>
  <c r="CJ38" i="3"/>
  <c r="DS38" i="3"/>
  <c r="DC38" i="3"/>
  <c r="CM38" i="3"/>
  <c r="DV38" i="3"/>
  <c r="DF38" i="3"/>
  <c r="CP38" i="3"/>
  <c r="CW38" i="3"/>
  <c r="CS38" i="3"/>
  <c r="DU38" i="3"/>
  <c r="DL38" i="3"/>
  <c r="CR38" i="3"/>
  <c r="DW38" i="3"/>
  <c r="CY38" i="3"/>
  <c r="CE38" i="3"/>
  <c r="DJ38" i="3"/>
  <c r="CL38" i="3"/>
  <c r="DY38" i="3"/>
  <c r="CK38" i="3"/>
  <c r="DH38" i="3"/>
  <c r="CN38" i="3"/>
  <c r="DO38" i="3"/>
  <c r="CU38" i="3"/>
  <c r="DZ38" i="3"/>
  <c r="DB38" i="3"/>
  <c r="CH38" i="3"/>
  <c r="DI38" i="3"/>
  <c r="DE38" i="3"/>
  <c r="DX38" i="3"/>
  <c r="DD38" i="3"/>
  <c r="CF38" i="3"/>
  <c r="DK38" i="3"/>
  <c r="CQ38" i="3"/>
  <c r="DR38" i="3"/>
  <c r="CX38" i="3"/>
  <c r="DM38" i="3"/>
  <c r="DQ38" i="3"/>
  <c r="CO38" i="3"/>
  <c r="DT38" i="3"/>
  <c r="CV38" i="3"/>
  <c r="EA38" i="3"/>
  <c r="DG38" i="3"/>
  <c r="CI38" i="3"/>
  <c r="DN38" i="3"/>
  <c r="CT38" i="3"/>
  <c r="CG38" i="3"/>
  <c r="DA38" i="3"/>
  <c r="EB38" i="3"/>
  <c r="Y5" i="7"/>
  <c r="K48" i="7"/>
  <c r="CC5" i="7"/>
  <c r="K91" i="3"/>
  <c r="Y48" i="3"/>
  <c r="K115" i="3"/>
  <c r="Y72" i="3"/>
  <c r="Y10" i="7"/>
  <c r="K53" i="7"/>
  <c r="CC10" i="7"/>
  <c r="DX10" i="3"/>
  <c r="CK10" i="3"/>
  <c r="DA10" i="3"/>
  <c r="DQ10" i="3"/>
  <c r="CP10" i="3"/>
  <c r="DF10" i="3"/>
  <c r="DV10" i="3"/>
  <c r="CI10" i="3"/>
  <c r="CY10" i="3"/>
  <c r="DO10" i="3"/>
  <c r="CR10" i="3"/>
  <c r="DH10" i="3"/>
  <c r="CO10" i="3"/>
  <c r="DE10" i="3"/>
  <c r="DU10" i="3"/>
  <c r="CT10" i="3"/>
  <c r="DJ10" i="3"/>
  <c r="DZ10" i="3"/>
  <c r="CS10" i="3"/>
  <c r="DI10" i="3"/>
  <c r="DY10" i="3"/>
  <c r="DM10" i="3"/>
  <c r="CL10" i="3"/>
  <c r="DR10" i="3"/>
  <c r="CU10" i="3"/>
  <c r="DS10" i="3"/>
  <c r="CN10" i="3"/>
  <c r="DL10" i="3"/>
  <c r="CX10" i="3"/>
  <c r="CE10" i="3"/>
  <c r="DC10" i="3"/>
  <c r="DW10" i="3"/>
  <c r="CV10" i="3"/>
  <c r="DP10" i="3"/>
  <c r="CG10" i="3"/>
  <c r="DB10" i="3"/>
  <c r="CM10" i="3"/>
  <c r="DG10" i="3"/>
  <c r="EA10" i="3"/>
  <c r="CF10" i="3"/>
  <c r="CZ10" i="3"/>
  <c r="DT10" i="3"/>
  <c r="CW10" i="3"/>
  <c r="CH10" i="3"/>
  <c r="DN10" i="3"/>
  <c r="CQ10" i="3"/>
  <c r="DK10" i="3"/>
  <c r="CJ10" i="3"/>
  <c r="DD10" i="3"/>
  <c r="CD10" i="3"/>
  <c r="Y81" i="3"/>
  <c r="K124" i="3"/>
  <c r="K123" i="3"/>
  <c r="Y80" i="3"/>
  <c r="Y15" i="7"/>
  <c r="K58" i="7"/>
  <c r="CC15" i="7"/>
  <c r="Y22" i="7"/>
  <c r="K65" i="7"/>
  <c r="CC22" i="7"/>
  <c r="Y38" i="7"/>
  <c r="K81" i="7"/>
  <c r="CC38" i="7"/>
  <c r="B47" i="11"/>
  <c r="K80" i="7"/>
  <c r="Y37" i="7"/>
  <c r="CC37" i="7"/>
  <c r="AH5" i="8"/>
  <c r="U5" i="8"/>
  <c r="N10" i="8"/>
  <c r="K10" i="8"/>
  <c r="M5" i="8"/>
  <c r="AH10" i="8"/>
  <c r="H35" i="6"/>
  <c r="I8" i="8"/>
  <c r="Q10" i="8"/>
  <c r="AY10" i="8"/>
  <c r="AO10" i="8"/>
  <c r="AG10" i="8"/>
  <c r="AU10" i="8"/>
  <c r="AM5" i="8"/>
  <c r="AA5" i="8"/>
  <c r="O5" i="8"/>
  <c r="K5" i="8"/>
  <c r="AR8" i="8"/>
  <c r="AK8" i="8"/>
  <c r="I10" i="8"/>
  <c r="P10" i="8"/>
  <c r="V10" i="8"/>
  <c r="AX10" i="8"/>
  <c r="BB10" i="8"/>
  <c r="AA10" i="8"/>
  <c r="AW5" i="8"/>
  <c r="AB5" i="8"/>
  <c r="AR5" i="8"/>
  <c r="AN8" i="8"/>
  <c r="T8" i="8"/>
  <c r="BE10" i="8"/>
  <c r="AJ5" i="8"/>
  <c r="AT5" i="8"/>
  <c r="AS8" i="8"/>
  <c r="AT8" i="8"/>
  <c r="J8" i="8"/>
  <c r="AT10" i="8"/>
  <c r="BA10" i="8"/>
  <c r="AQ10" i="8"/>
  <c r="AD10" i="8"/>
  <c r="AF10" i="8"/>
  <c r="AY5" i="8"/>
  <c r="N5" i="8"/>
  <c r="V5" i="8"/>
  <c r="AS10" i="8"/>
  <c r="AC10" i="8"/>
  <c r="J10" i="8"/>
  <c r="X10" i="8"/>
  <c r="T10" i="8"/>
  <c r="AR10" i="8"/>
  <c r="R10" i="8"/>
  <c r="O10" i="8"/>
  <c r="BC10" i="8"/>
  <c r="AJ10" i="8"/>
  <c r="I5" i="8"/>
  <c r="L5" i="8"/>
  <c r="BD5" i="8"/>
  <c r="X5" i="8"/>
  <c r="AE8" i="8"/>
  <c r="BF8" i="8"/>
  <c r="M8" i="8"/>
  <c r="I6" i="8"/>
  <c r="H32" i="8"/>
  <c r="H7" i="8"/>
  <c r="AN10" i="8"/>
  <c r="AV10" i="8"/>
  <c r="BF10" i="8"/>
  <c r="AZ10" i="8"/>
  <c r="AE10" i="8"/>
  <c r="AI5" i="8"/>
  <c r="BF5" i="8"/>
  <c r="AL5" i="8"/>
  <c r="J5" i="8"/>
  <c r="T5" i="8"/>
  <c r="U10" i="8"/>
  <c r="M10" i="8"/>
  <c r="AM10" i="8"/>
  <c r="S10" i="8"/>
  <c r="Y10" i="8"/>
  <c r="AP10" i="8"/>
  <c r="AW10" i="8"/>
  <c r="W10" i="8"/>
  <c r="AB10" i="8"/>
  <c r="AI10" i="8"/>
  <c r="AL10" i="8"/>
  <c r="L10" i="8"/>
  <c r="Q5" i="8"/>
  <c r="AS5" i="8"/>
  <c r="AE5" i="8"/>
  <c r="P5" i="8"/>
  <c r="BA5" i="8"/>
  <c r="AU5" i="8"/>
  <c r="AQ5" i="8"/>
  <c r="AV5" i="8"/>
  <c r="Q8" i="8"/>
  <c r="BD8" i="8"/>
  <c r="AZ8" i="8"/>
  <c r="AD8" i="8"/>
  <c r="AL8" i="8"/>
  <c r="H9" i="8"/>
  <c r="H34" i="8"/>
  <c r="H10" i="6"/>
  <c r="Z10" i="8"/>
  <c r="EB8" i="3" l="1"/>
  <c r="EB15" i="3"/>
  <c r="EB10" i="3"/>
  <c r="DM38" i="7"/>
  <c r="CW38" i="7"/>
  <c r="CG38" i="7"/>
  <c r="DL38" i="7"/>
  <c r="CV38" i="7"/>
  <c r="CF38" i="7"/>
  <c r="DO38" i="7"/>
  <c r="CY38" i="7"/>
  <c r="CI38" i="7"/>
  <c r="CT38" i="7"/>
  <c r="CP38" i="7"/>
  <c r="CX38" i="7"/>
  <c r="DY38" i="7"/>
  <c r="DI38" i="7"/>
  <c r="CS38" i="7"/>
  <c r="DX38" i="7"/>
  <c r="DH38" i="7"/>
  <c r="CR38" i="7"/>
  <c r="EA38" i="7"/>
  <c r="DK38" i="7"/>
  <c r="CU38" i="7"/>
  <c r="CE38" i="7"/>
  <c r="CD38" i="7"/>
  <c r="DR38" i="7"/>
  <c r="CH38" i="7"/>
  <c r="DU38" i="7"/>
  <c r="CO38" i="7"/>
  <c r="DD38" i="7"/>
  <c r="DW38" i="7"/>
  <c r="CQ38" i="7"/>
  <c r="DV38" i="7"/>
  <c r="DN38" i="7"/>
  <c r="DQ38" i="7"/>
  <c r="CK38" i="7"/>
  <c r="CZ38" i="7"/>
  <c r="DS38" i="7"/>
  <c r="CM38" i="7"/>
  <c r="DF38" i="7"/>
  <c r="DA38" i="7"/>
  <c r="CJ38" i="7"/>
  <c r="DJ38" i="7"/>
  <c r="DT38" i="7"/>
  <c r="DG38" i="7"/>
  <c r="DB38" i="7"/>
  <c r="DP38" i="7"/>
  <c r="DC38" i="7"/>
  <c r="CL38" i="7"/>
  <c r="DE38" i="7"/>
  <c r="CN38" i="7"/>
  <c r="DZ38" i="7"/>
  <c r="EB38" i="7" s="1"/>
  <c r="Y65" i="7"/>
  <c r="K108" i="7"/>
  <c r="CD15" i="7"/>
  <c r="DQ15" i="7"/>
  <c r="DA15" i="7"/>
  <c r="CK15" i="7"/>
  <c r="DP15" i="7"/>
  <c r="CZ15" i="7"/>
  <c r="CJ15" i="7"/>
  <c r="DS15" i="7"/>
  <c r="DC15" i="7"/>
  <c r="CM15" i="7"/>
  <c r="CX15" i="7"/>
  <c r="DM15" i="7"/>
  <c r="CW15" i="7"/>
  <c r="CG15" i="7"/>
  <c r="DL15" i="7"/>
  <c r="CV15" i="7"/>
  <c r="CF15" i="7"/>
  <c r="DO15" i="7"/>
  <c r="CY15" i="7"/>
  <c r="CI15" i="7"/>
  <c r="DN15" i="7"/>
  <c r="DJ15" i="7"/>
  <c r="DY15" i="7"/>
  <c r="CS15" i="7"/>
  <c r="DH15" i="7"/>
  <c r="EA15" i="7"/>
  <c r="CU15" i="7"/>
  <c r="CP15" i="7"/>
  <c r="DZ15" i="7"/>
  <c r="DU15" i="7"/>
  <c r="CO15" i="7"/>
  <c r="DD15" i="7"/>
  <c r="DW15" i="7"/>
  <c r="CQ15" i="7"/>
  <c r="CH15" i="7"/>
  <c r="CL15" i="7"/>
  <c r="DF15" i="7"/>
  <c r="DT15" i="7"/>
  <c r="DG15" i="7"/>
  <c r="DR15" i="7"/>
  <c r="DI15" i="7"/>
  <c r="CR15" i="7"/>
  <c r="CE15" i="7"/>
  <c r="CT15" i="7"/>
  <c r="DE15" i="7"/>
  <c r="CN15" i="7"/>
  <c r="DX15" i="7"/>
  <c r="DK15" i="7"/>
  <c r="DB15" i="7"/>
  <c r="DV15" i="7"/>
  <c r="EB15" i="7" s="1"/>
  <c r="DO10" i="7"/>
  <c r="DM10" i="7"/>
  <c r="CL10" i="7"/>
  <c r="DP10" i="7"/>
  <c r="CE10" i="7"/>
  <c r="CU10" i="7"/>
  <c r="DK10" i="7"/>
  <c r="CP10" i="7"/>
  <c r="EA10" i="7"/>
  <c r="DY10" i="7"/>
  <c r="CD10" i="7"/>
  <c r="CT10" i="7"/>
  <c r="CI10" i="7"/>
  <c r="CY10" i="7"/>
  <c r="DR10" i="7"/>
  <c r="CX10" i="7"/>
  <c r="DU10" i="7"/>
  <c r="DB10" i="7"/>
  <c r="CM10" i="7"/>
  <c r="DZ10" i="7"/>
  <c r="DF10" i="7"/>
  <c r="CN10" i="7"/>
  <c r="DD10" i="7"/>
  <c r="CG10" i="7"/>
  <c r="CW10" i="7"/>
  <c r="DN10" i="7"/>
  <c r="DQ10" i="7"/>
  <c r="DJ10" i="7"/>
  <c r="CQ10" i="7"/>
  <c r="DX10" i="7"/>
  <c r="CR10" i="7"/>
  <c r="DH10" i="7"/>
  <c r="CK10" i="7"/>
  <c r="DA10" i="7"/>
  <c r="DV10" i="7"/>
  <c r="CH10" i="7"/>
  <c r="CZ10" i="7"/>
  <c r="DI10" i="7"/>
  <c r="DW10" i="7"/>
  <c r="DC10" i="7"/>
  <c r="CF10" i="7"/>
  <c r="DL10" i="7"/>
  <c r="CO10" i="7"/>
  <c r="DS10" i="7"/>
  <c r="DG10" i="7"/>
  <c r="CJ10" i="7"/>
  <c r="EB10" i="7" s="1"/>
  <c r="DT10" i="7"/>
  <c r="CS10" i="7"/>
  <c r="CV10" i="7"/>
  <c r="DE10" i="7"/>
  <c r="EA5" i="7"/>
  <c r="CR5" i="7"/>
  <c r="DH5" i="7"/>
  <c r="DX5" i="7"/>
  <c r="CO5" i="7"/>
  <c r="DE5" i="7"/>
  <c r="DU5" i="7"/>
  <c r="CP5" i="7"/>
  <c r="DF5" i="7"/>
  <c r="DV5" i="7"/>
  <c r="CM5" i="7"/>
  <c r="CF5" i="7"/>
  <c r="CV5" i="7"/>
  <c r="DL5" i="7"/>
  <c r="CD5" i="7"/>
  <c r="CS5" i="7"/>
  <c r="DI5" i="7"/>
  <c r="DY5" i="7"/>
  <c r="CT5" i="7"/>
  <c r="DJ5" i="7"/>
  <c r="DZ5" i="7"/>
  <c r="CQ5" i="7"/>
  <c r="DD5" i="7"/>
  <c r="CK5" i="7"/>
  <c r="DQ5" i="7"/>
  <c r="DB5" i="7"/>
  <c r="CI5" i="7"/>
  <c r="DG5" i="7"/>
  <c r="DW5" i="7"/>
  <c r="CJ5" i="7"/>
  <c r="DP5" i="7"/>
  <c r="CW5" i="7"/>
  <c r="CH5" i="7"/>
  <c r="DN5" i="7"/>
  <c r="CU5" i="7"/>
  <c r="DK5" i="7"/>
  <c r="CN5" i="7"/>
  <c r="DT5" i="7"/>
  <c r="DA5" i="7"/>
  <c r="CL5" i="7"/>
  <c r="DR5" i="7"/>
  <c r="CY5" i="7"/>
  <c r="DO5" i="7"/>
  <c r="CZ5" i="7"/>
  <c r="CG5" i="7"/>
  <c r="DM5" i="7"/>
  <c r="CX5" i="7"/>
  <c r="CE5" i="7"/>
  <c r="DC5" i="7"/>
  <c r="DS5" i="7"/>
  <c r="CB5" i="7"/>
  <c r="Y51" i="7"/>
  <c r="K94" i="7"/>
  <c r="Z101" i="3"/>
  <c r="Z58" i="3"/>
  <c r="DN29" i="7"/>
  <c r="CX29" i="7"/>
  <c r="CH29" i="7"/>
  <c r="DQ29" i="7"/>
  <c r="DA29" i="7"/>
  <c r="CK29" i="7"/>
  <c r="DL29" i="7"/>
  <c r="CV29" i="7"/>
  <c r="CF29" i="7"/>
  <c r="DO29" i="7"/>
  <c r="DK29" i="7"/>
  <c r="CQ29" i="7"/>
  <c r="DZ29" i="7"/>
  <c r="DJ29" i="7"/>
  <c r="CT29" i="7"/>
  <c r="CD29" i="7"/>
  <c r="DM29" i="7"/>
  <c r="CW29" i="7"/>
  <c r="DX29" i="7"/>
  <c r="DH29" i="7"/>
  <c r="CR29" i="7"/>
  <c r="DS29" i="7"/>
  <c r="CY29" i="7"/>
  <c r="CU29" i="7"/>
  <c r="CE29" i="7"/>
  <c r="DR29" i="7"/>
  <c r="CL29" i="7"/>
  <c r="DE29" i="7"/>
  <c r="DP29" i="7"/>
  <c r="CJ29" i="7"/>
  <c r="EA29" i="7"/>
  <c r="DW29" i="7"/>
  <c r="DF29" i="7"/>
  <c r="DY29" i="7"/>
  <c r="CS29" i="7"/>
  <c r="DD29" i="7"/>
  <c r="DC29" i="7"/>
  <c r="CG29" i="7"/>
  <c r="DB29" i="7"/>
  <c r="DU29" i="7"/>
  <c r="CO29" i="7"/>
  <c r="CZ29" i="7"/>
  <c r="CM29" i="7"/>
  <c r="DG29" i="7"/>
  <c r="DV29" i="7"/>
  <c r="CP29" i="7"/>
  <c r="DI29" i="7"/>
  <c r="DT29" i="7"/>
  <c r="CN29" i="7"/>
  <c r="CI29" i="7"/>
  <c r="Z122" i="3"/>
  <c r="Z79" i="3"/>
  <c r="Y80" i="7"/>
  <c r="K123" i="7"/>
  <c r="Y81" i="7"/>
  <c r="K124" i="7"/>
  <c r="Y58" i="7"/>
  <c r="K101" i="7"/>
  <c r="Y53" i="7"/>
  <c r="K96" i="7"/>
  <c r="Y48" i="7"/>
  <c r="K91" i="7"/>
  <c r="EB29" i="3"/>
  <c r="DQ36" i="7"/>
  <c r="DA36" i="7"/>
  <c r="CK36" i="7"/>
  <c r="DP36" i="7"/>
  <c r="CZ36" i="7"/>
  <c r="CJ36" i="7"/>
  <c r="DS36" i="7"/>
  <c r="DC36" i="7"/>
  <c r="CM36" i="7"/>
  <c r="CX36" i="7"/>
  <c r="CT36" i="7"/>
  <c r="CP36" i="7"/>
  <c r="DM36" i="7"/>
  <c r="CW36" i="7"/>
  <c r="CG36" i="7"/>
  <c r="DL36" i="7"/>
  <c r="CV36" i="7"/>
  <c r="CF36" i="7"/>
  <c r="DO36" i="7"/>
  <c r="CY36" i="7"/>
  <c r="CI36" i="7"/>
  <c r="CH36" i="7"/>
  <c r="CD36" i="7"/>
  <c r="DR36" i="7"/>
  <c r="DU36" i="7"/>
  <c r="CO36" i="7"/>
  <c r="DD36" i="7"/>
  <c r="DW36" i="7"/>
  <c r="CQ36" i="7"/>
  <c r="DJ36" i="7"/>
  <c r="CL36" i="7"/>
  <c r="DI36" i="7"/>
  <c r="DX36" i="7"/>
  <c r="CR36" i="7"/>
  <c r="DK36" i="7"/>
  <c r="CE36" i="7"/>
  <c r="DV36" i="7"/>
  <c r="DE36" i="7"/>
  <c r="DT36" i="7"/>
  <c r="CN36" i="7"/>
  <c r="DG36" i="7"/>
  <c r="DN36" i="7"/>
  <c r="DF36" i="7"/>
  <c r="DY36" i="7"/>
  <c r="CS36" i="7"/>
  <c r="DH36" i="7"/>
  <c r="EA36" i="7"/>
  <c r="CU36" i="7"/>
  <c r="DZ36" i="7"/>
  <c r="DB36" i="7"/>
  <c r="Z124" i="3"/>
  <c r="Z81" i="3"/>
  <c r="Z91" i="3"/>
  <c r="Z48" i="3"/>
  <c r="DY8" i="7"/>
  <c r="DF8" i="7"/>
  <c r="DZ8" i="7"/>
  <c r="CH8" i="7"/>
  <c r="CI8" i="7"/>
  <c r="CY8" i="7"/>
  <c r="DO8" i="7"/>
  <c r="CL8" i="7"/>
  <c r="DV8" i="7"/>
  <c r="CD8" i="7"/>
  <c r="CX8" i="7"/>
  <c r="CM8" i="7"/>
  <c r="DC8" i="7"/>
  <c r="DS8" i="7"/>
  <c r="DB8" i="7"/>
  <c r="DN8" i="7"/>
  <c r="CQ8" i="7"/>
  <c r="DW8" i="7"/>
  <c r="CR8" i="7"/>
  <c r="DH8" i="7"/>
  <c r="DX8" i="7"/>
  <c r="CS8" i="7"/>
  <c r="DI8" i="7"/>
  <c r="DR8" i="7"/>
  <c r="CP8" i="7"/>
  <c r="CU8" i="7"/>
  <c r="EA8" i="7"/>
  <c r="CF8" i="7"/>
  <c r="CV8" i="7"/>
  <c r="DL8" i="7"/>
  <c r="CG8" i="7"/>
  <c r="CW8" i="7"/>
  <c r="DM8" i="7"/>
  <c r="DJ8" i="7"/>
  <c r="DK8" i="7"/>
  <c r="DD8" i="7"/>
  <c r="DE8" i="7"/>
  <c r="CJ8" i="7"/>
  <c r="DP8" i="7"/>
  <c r="CK8" i="7"/>
  <c r="DQ8" i="7"/>
  <c r="CE8" i="7"/>
  <c r="CN8" i="7"/>
  <c r="DT8" i="7"/>
  <c r="CO8" i="7"/>
  <c r="DU8" i="7"/>
  <c r="CT8" i="7"/>
  <c r="DG8" i="7"/>
  <c r="CZ8" i="7"/>
  <c r="DA8" i="7"/>
  <c r="Y72" i="7"/>
  <c r="K115" i="7"/>
  <c r="EB37" i="3"/>
  <c r="Z94" i="3"/>
  <c r="Z51" i="3"/>
  <c r="EA37" i="7"/>
  <c r="DK37" i="7"/>
  <c r="CU37" i="7"/>
  <c r="CE37" i="7"/>
  <c r="DN37" i="7"/>
  <c r="CX37" i="7"/>
  <c r="CH37" i="7"/>
  <c r="DQ37" i="7"/>
  <c r="DA37" i="7"/>
  <c r="CK37" i="7"/>
  <c r="CF37" i="7"/>
  <c r="DT37" i="7"/>
  <c r="DP37" i="7"/>
  <c r="DW37" i="7"/>
  <c r="DG37" i="7"/>
  <c r="CQ37" i="7"/>
  <c r="DZ37" i="7"/>
  <c r="DJ37" i="7"/>
  <c r="CT37" i="7"/>
  <c r="CD37" i="7"/>
  <c r="DM37" i="7"/>
  <c r="CW37" i="7"/>
  <c r="CG37" i="7"/>
  <c r="DX37" i="7"/>
  <c r="DD37" i="7"/>
  <c r="CZ37" i="7"/>
  <c r="CY37" i="7"/>
  <c r="DR37" i="7"/>
  <c r="CL37" i="7"/>
  <c r="DE37" i="7"/>
  <c r="CV37" i="7"/>
  <c r="CJ37" i="7"/>
  <c r="DS37" i="7"/>
  <c r="CM37" i="7"/>
  <c r="DF37" i="7"/>
  <c r="DY37" i="7"/>
  <c r="CS37" i="7"/>
  <c r="DH37" i="7"/>
  <c r="DO37" i="7"/>
  <c r="CI37" i="7"/>
  <c r="DB37" i="7"/>
  <c r="DU37" i="7"/>
  <c r="CO37" i="7"/>
  <c r="CR37" i="7"/>
  <c r="DC37" i="7"/>
  <c r="DV37" i="7"/>
  <c r="CP37" i="7"/>
  <c r="DI37" i="7"/>
  <c r="DL37" i="7"/>
  <c r="CN37" i="7"/>
  <c r="DO22" i="7"/>
  <c r="CY22" i="7"/>
  <c r="CI22" i="7"/>
  <c r="DQ22" i="7"/>
  <c r="DA22" i="7"/>
  <c r="CK22" i="7"/>
  <c r="DD22" i="7"/>
  <c r="DZ22" i="7"/>
  <c r="CT22" i="7"/>
  <c r="DP22" i="7"/>
  <c r="CJ22" i="7"/>
  <c r="DV22" i="7"/>
  <c r="EA22" i="7"/>
  <c r="DK22" i="7"/>
  <c r="CU22" i="7"/>
  <c r="CE22" i="7"/>
  <c r="DM22" i="7"/>
  <c r="CW22" i="7"/>
  <c r="CG22" i="7"/>
  <c r="CV22" i="7"/>
  <c r="DR22" i="7"/>
  <c r="CL22" i="7"/>
  <c r="DH22" i="7"/>
  <c r="CP22" i="7"/>
  <c r="DG22" i="7"/>
  <c r="DY22" i="7"/>
  <c r="CS22" i="7"/>
  <c r="CN22" i="7"/>
  <c r="CD22" i="7"/>
  <c r="DC22" i="7"/>
  <c r="DU22" i="7"/>
  <c r="CO22" i="7"/>
  <c r="CF22" i="7"/>
  <c r="DX22" i="7"/>
  <c r="DF22" i="7"/>
  <c r="CH22" i="7"/>
  <c r="DS22" i="7"/>
  <c r="DE22" i="7"/>
  <c r="DB22" i="7"/>
  <c r="CQ22" i="7"/>
  <c r="DT22" i="7"/>
  <c r="CZ22" i="7"/>
  <c r="DN22" i="7"/>
  <c r="CM22" i="7"/>
  <c r="DL22" i="7"/>
  <c r="CR22" i="7"/>
  <c r="DW22" i="7"/>
  <c r="DI22" i="7"/>
  <c r="DJ22" i="7"/>
  <c r="CX22" i="7"/>
  <c r="Z123" i="3"/>
  <c r="Z80" i="3"/>
  <c r="Z115" i="3"/>
  <c r="Z72" i="3"/>
  <c r="Z108" i="3"/>
  <c r="Z65" i="3"/>
  <c r="Y79" i="7"/>
  <c r="K122" i="7"/>
  <c r="Z96" i="3"/>
  <c r="Z53" i="3"/>
  <c r="H10" i="8"/>
  <c r="H8" i="8"/>
  <c r="H35" i="8"/>
  <c r="H6" i="8"/>
  <c r="H31" i="8"/>
  <c r="H33" i="8"/>
  <c r="H30" i="8"/>
  <c r="H5" i="8"/>
  <c r="EB37" i="7" l="1"/>
  <c r="EB5" i="7"/>
  <c r="EB29" i="7"/>
  <c r="EB22" i="7"/>
  <c r="EB36" i="7"/>
  <c r="EB8" i="7"/>
  <c r="I35" i="6"/>
  <c r="AA80" i="3"/>
  <c r="AA123" i="3"/>
  <c r="Z122" i="7"/>
  <c r="Z79" i="7"/>
  <c r="AA81" i="3"/>
  <c r="AA124" i="3"/>
  <c r="AA122" i="3"/>
  <c r="AA79" i="3"/>
  <c r="Z94" i="7"/>
  <c r="I58" i="8" s="1"/>
  <c r="Z51" i="7"/>
  <c r="Z108" i="7"/>
  <c r="Z65" i="7"/>
  <c r="AA96" i="3"/>
  <c r="AA53" i="3"/>
  <c r="Z96" i="7"/>
  <c r="Z53" i="7"/>
  <c r="Z124" i="7"/>
  <c r="I60" i="8" s="1"/>
  <c r="Z81" i="7"/>
  <c r="I61" i="6"/>
  <c r="AA101" i="3"/>
  <c r="AA58" i="3"/>
  <c r="AA94" i="3"/>
  <c r="AA51" i="3"/>
  <c r="Z115" i="7"/>
  <c r="Z72" i="7"/>
  <c r="AA91" i="3"/>
  <c r="AA48" i="3"/>
  <c r="AA108" i="3"/>
  <c r="AA65" i="3"/>
  <c r="AA115" i="3"/>
  <c r="AA72" i="3"/>
  <c r="Z91" i="7"/>
  <c r="I57" i="8" s="1"/>
  <c r="Z48" i="7"/>
  <c r="Z101" i="7"/>
  <c r="I59" i="8" s="1"/>
  <c r="Z58" i="7"/>
  <c r="Z123" i="7"/>
  <c r="Z80" i="7"/>
  <c r="I33" i="8" l="1"/>
  <c r="AA58" i="7"/>
  <c r="AA101" i="7"/>
  <c r="AB72" i="3"/>
  <c r="AB115" i="3"/>
  <c r="AB91" i="3"/>
  <c r="AB48" i="3"/>
  <c r="AB51" i="3"/>
  <c r="AB94" i="3"/>
  <c r="I56" i="8"/>
  <c r="I61" i="8"/>
  <c r="I34" i="8"/>
  <c r="AA124" i="7"/>
  <c r="J60" i="8" s="1"/>
  <c r="AA81" i="7"/>
  <c r="AB96" i="3"/>
  <c r="AB53" i="3"/>
  <c r="I32" i="8"/>
  <c r="AA94" i="7"/>
  <c r="J58" i="8" s="1"/>
  <c r="AA51" i="7"/>
  <c r="J61" i="6"/>
  <c r="AA123" i="7"/>
  <c r="AA80" i="7"/>
  <c r="I31" i="8"/>
  <c r="AA48" i="7"/>
  <c r="AA91" i="7"/>
  <c r="J57" i="8" s="1"/>
  <c r="AB65" i="3"/>
  <c r="AB108" i="3"/>
  <c r="AA115" i="7"/>
  <c r="AA72" i="7"/>
  <c r="AB101" i="3"/>
  <c r="AB58" i="3"/>
  <c r="AB124" i="3"/>
  <c r="AB81" i="3"/>
  <c r="J35" i="6"/>
  <c r="AB123" i="3"/>
  <c r="AB80" i="3"/>
  <c r="AA53" i="7"/>
  <c r="AA96" i="7"/>
  <c r="J56" i="8" s="1"/>
  <c r="I30" i="8"/>
  <c r="AA108" i="7"/>
  <c r="AA65" i="7"/>
  <c r="AB122" i="3"/>
  <c r="AB79" i="3"/>
  <c r="I35" i="8"/>
  <c r="AA122" i="7"/>
  <c r="J61" i="8" s="1"/>
  <c r="AA79" i="7"/>
  <c r="AC123" i="3" l="1"/>
  <c r="AC80" i="3"/>
  <c r="AB48" i="7"/>
  <c r="AB91" i="7"/>
  <c r="K57" i="8" s="1"/>
  <c r="J31" i="8"/>
  <c r="AC53" i="3"/>
  <c r="AC96" i="3"/>
  <c r="AC94" i="3"/>
  <c r="AC51" i="3"/>
  <c r="AC72" i="3"/>
  <c r="AC115" i="3"/>
  <c r="AC79" i="3"/>
  <c r="AC122" i="3"/>
  <c r="K35" i="6"/>
  <c r="K61" i="6"/>
  <c r="AC58" i="3"/>
  <c r="AC101" i="3"/>
  <c r="AB51" i="7"/>
  <c r="J32" i="8"/>
  <c r="AB94" i="7"/>
  <c r="K58" i="8" s="1"/>
  <c r="AC91" i="3"/>
  <c r="AC48" i="3"/>
  <c r="J59" i="8"/>
  <c r="AB79" i="7"/>
  <c r="J35" i="8"/>
  <c r="AB122" i="7"/>
  <c r="AC108" i="3"/>
  <c r="AC65" i="3"/>
  <c r="AB80" i="7"/>
  <c r="AB123" i="7"/>
  <c r="AB124" i="7"/>
  <c r="K60" i="8" s="1"/>
  <c r="AB81" i="7"/>
  <c r="J34" i="8"/>
  <c r="J33" i="8"/>
  <c r="AB101" i="7"/>
  <c r="K59" i="8" s="1"/>
  <c r="AB58" i="7"/>
  <c r="AB108" i="7"/>
  <c r="AB65" i="7"/>
  <c r="AB53" i="7"/>
  <c r="AB96" i="7"/>
  <c r="J30" i="8"/>
  <c r="AC124" i="3"/>
  <c r="AC81" i="3"/>
  <c r="AB72" i="7"/>
  <c r="AB115" i="7"/>
  <c r="AC72" i="7" l="1"/>
  <c r="AC115" i="7"/>
  <c r="K56" i="8"/>
  <c r="AC101" i="7"/>
  <c r="K33" i="8"/>
  <c r="AC58" i="7"/>
  <c r="AC81" i="7"/>
  <c r="AC124" i="7"/>
  <c r="L60" i="8" s="1"/>
  <c r="K34" i="8"/>
  <c r="AD108" i="3"/>
  <c r="AD65" i="3"/>
  <c r="AC79" i="7"/>
  <c r="K35" i="8"/>
  <c r="AC122" i="7"/>
  <c r="AD101" i="3"/>
  <c r="AD58" i="3"/>
  <c r="L35" i="6"/>
  <c r="AD122" i="3"/>
  <c r="AD79" i="3"/>
  <c r="K31" i="8"/>
  <c r="AC91" i="7"/>
  <c r="L57" i="8" s="1"/>
  <c r="AC48" i="7"/>
  <c r="AD124" i="3"/>
  <c r="AD81" i="3"/>
  <c r="AC96" i="7"/>
  <c r="L56" i="8" s="1"/>
  <c r="AC53" i="7"/>
  <c r="K30" i="8"/>
  <c r="AC65" i="7"/>
  <c r="AC108" i="7"/>
  <c r="K61" i="8"/>
  <c r="AD48" i="3"/>
  <c r="AD91" i="3"/>
  <c r="K32" i="8"/>
  <c r="AC94" i="7"/>
  <c r="L58" i="8" s="1"/>
  <c r="AC51" i="7"/>
  <c r="AD115" i="3"/>
  <c r="AD72" i="3"/>
  <c r="AD53" i="3"/>
  <c r="AD96" i="3"/>
  <c r="AD123" i="3"/>
  <c r="M61" i="6" s="1"/>
  <c r="AD80" i="3"/>
  <c r="AC123" i="7"/>
  <c r="AC80" i="7"/>
  <c r="AD51" i="3"/>
  <c r="AD94" i="3"/>
  <c r="L61" i="6"/>
  <c r="AE81" i="3" l="1"/>
  <c r="AE124" i="3"/>
  <c r="AE101" i="3"/>
  <c r="AE58" i="3"/>
  <c r="AD122" i="7"/>
  <c r="M61" i="8" s="1"/>
  <c r="AD79" i="7"/>
  <c r="L35" i="8"/>
  <c r="L59" i="8"/>
  <c r="M35" i="6"/>
  <c r="AE80" i="3"/>
  <c r="AE123" i="3"/>
  <c r="N61" i="6" s="1"/>
  <c r="AE72" i="3"/>
  <c r="AE115" i="3"/>
  <c r="AE51" i="3"/>
  <c r="AE94" i="3"/>
  <c r="AD108" i="7"/>
  <c r="AD65" i="7"/>
  <c r="AD123" i="7"/>
  <c r="AD80" i="7"/>
  <c r="L32" i="8"/>
  <c r="AD94" i="7"/>
  <c r="M58" i="8" s="1"/>
  <c r="AD51" i="7"/>
  <c r="AE91" i="3"/>
  <c r="AE48" i="3"/>
  <c r="AE79" i="3"/>
  <c r="AE122" i="3"/>
  <c r="AE108" i="3"/>
  <c r="AE65" i="3"/>
  <c r="L34" i="8"/>
  <c r="AD124" i="7"/>
  <c r="M60" i="8" s="1"/>
  <c r="AD81" i="7"/>
  <c r="AE53" i="3"/>
  <c r="AE96" i="3"/>
  <c r="L30" i="8"/>
  <c r="AD53" i="7"/>
  <c r="AD96" i="7"/>
  <c r="L31" i="8"/>
  <c r="AD91" i="7"/>
  <c r="M57" i="8" s="1"/>
  <c r="AD48" i="7"/>
  <c r="L61" i="8"/>
  <c r="L33" i="8"/>
  <c r="AD101" i="7"/>
  <c r="M59" i="8" s="1"/>
  <c r="AD58" i="7"/>
  <c r="AD115" i="7"/>
  <c r="AD72" i="7"/>
  <c r="M56" i="8" l="1"/>
  <c r="AF96" i="3"/>
  <c r="AF53" i="3"/>
  <c r="AF108" i="3"/>
  <c r="AF65" i="3"/>
  <c r="AF91" i="3"/>
  <c r="AF48" i="3"/>
  <c r="AF115" i="3"/>
  <c r="AF72" i="3"/>
  <c r="AF58" i="3"/>
  <c r="AF101" i="3"/>
  <c r="M33" i="8"/>
  <c r="AE101" i="7"/>
  <c r="AE58" i="7"/>
  <c r="AE91" i="7"/>
  <c r="N57" i="8" s="1"/>
  <c r="AE48" i="7"/>
  <c r="M31" i="8"/>
  <c r="AE96" i="7"/>
  <c r="M30" i="8"/>
  <c r="AE53" i="7"/>
  <c r="M34" i="8"/>
  <c r="AE124" i="7"/>
  <c r="N60" i="8" s="1"/>
  <c r="AE81" i="7"/>
  <c r="AE80" i="7"/>
  <c r="AE123" i="7"/>
  <c r="AE72" i="7"/>
  <c r="AE115" i="7"/>
  <c r="AE51" i="7"/>
  <c r="AE94" i="7"/>
  <c r="N58" i="8" s="1"/>
  <c r="M32" i="8"/>
  <c r="AF94" i="3"/>
  <c r="AF51" i="3"/>
  <c r="N35" i="6"/>
  <c r="AF80" i="3"/>
  <c r="AF123" i="3"/>
  <c r="M35" i="8"/>
  <c r="AE122" i="7"/>
  <c r="N61" i="8" s="1"/>
  <c r="AE79" i="7"/>
  <c r="AF122" i="3"/>
  <c r="AF79" i="3"/>
  <c r="AE108" i="7"/>
  <c r="AE65" i="7"/>
  <c r="AF81" i="3"/>
  <c r="AF124" i="3"/>
  <c r="AG79" i="3" l="1"/>
  <c r="AG122" i="3"/>
  <c r="O35" i="6"/>
  <c r="AG94" i="3"/>
  <c r="AG51" i="3"/>
  <c r="N32" i="8"/>
  <c r="AF94" i="7"/>
  <c r="O58" i="8" s="1"/>
  <c r="AF51" i="7"/>
  <c r="AF123" i="7"/>
  <c r="AF80" i="7"/>
  <c r="AF53" i="7"/>
  <c r="N30" i="8"/>
  <c r="AF96" i="7"/>
  <c r="N31" i="8"/>
  <c r="AF91" i="7"/>
  <c r="O57" i="8" s="1"/>
  <c r="AF48" i="7"/>
  <c r="AG124" i="3"/>
  <c r="AG81" i="3"/>
  <c r="O61" i="6"/>
  <c r="AF124" i="7"/>
  <c r="O60" i="8" s="1"/>
  <c r="N34" i="8"/>
  <c r="AF81" i="7"/>
  <c r="AG91" i="3"/>
  <c r="AG48" i="3"/>
  <c r="AG53" i="3"/>
  <c r="AG96" i="3"/>
  <c r="AF65" i="7"/>
  <c r="AF108" i="7"/>
  <c r="AF79" i="7"/>
  <c r="AF122" i="7"/>
  <c r="O61" i="8" s="1"/>
  <c r="N35" i="8"/>
  <c r="AG123" i="3"/>
  <c r="P61" i="6" s="1"/>
  <c r="AG80" i="3"/>
  <c r="AF115" i="7"/>
  <c r="AF72" i="7"/>
  <c r="N56" i="8"/>
  <c r="N33" i="8"/>
  <c r="AF101" i="7"/>
  <c r="O59" i="8" s="1"/>
  <c r="AF58" i="7"/>
  <c r="AG58" i="3"/>
  <c r="AG101" i="3"/>
  <c r="N59" i="8"/>
  <c r="AG72" i="3"/>
  <c r="AG115" i="3"/>
  <c r="AG108" i="3"/>
  <c r="AG65" i="3"/>
  <c r="AH101" i="3" l="1"/>
  <c r="AH58" i="3"/>
  <c r="AH48" i="3"/>
  <c r="AH91" i="3"/>
  <c r="AG91" i="7"/>
  <c r="P57" i="8" s="1"/>
  <c r="AG48" i="7"/>
  <c r="O31" i="8"/>
  <c r="AG94" i="7"/>
  <c r="P58" i="8" s="1"/>
  <c r="AG51" i="7"/>
  <c r="O32" i="8"/>
  <c r="AH72" i="3"/>
  <c r="AH115" i="3"/>
  <c r="O33" i="8"/>
  <c r="AG101" i="7"/>
  <c r="AG58" i="7"/>
  <c r="AG72" i="7"/>
  <c r="AG115" i="7"/>
  <c r="AG108" i="7"/>
  <c r="AG65" i="7"/>
  <c r="O30" i="8"/>
  <c r="AG53" i="7"/>
  <c r="AG96" i="7"/>
  <c r="AG81" i="7"/>
  <c r="O34" i="8"/>
  <c r="AG124" i="7"/>
  <c r="P60" i="8" s="1"/>
  <c r="AH124" i="3"/>
  <c r="AH81" i="3"/>
  <c r="AG123" i="7"/>
  <c r="AG80" i="7"/>
  <c r="AH108" i="3"/>
  <c r="AH65" i="3"/>
  <c r="P35" i="6"/>
  <c r="AH80" i="3"/>
  <c r="AH123" i="3"/>
  <c r="AG79" i="7"/>
  <c r="AG122" i="7"/>
  <c r="P61" i="8" s="1"/>
  <c r="O35" i="8"/>
  <c r="AH96" i="3"/>
  <c r="AH53" i="3"/>
  <c r="O56" i="8"/>
  <c r="AH51" i="3"/>
  <c r="AH94" i="3"/>
  <c r="AH122" i="3"/>
  <c r="AH79" i="3"/>
  <c r="P56" i="8" l="1"/>
  <c r="AH115" i="7"/>
  <c r="AH72" i="7"/>
  <c r="Q61" i="6"/>
  <c r="AI96" i="3"/>
  <c r="AI53" i="3"/>
  <c r="P35" i="8"/>
  <c r="AH122" i="7"/>
  <c r="AH79" i="7"/>
  <c r="AI65" i="3"/>
  <c r="AI108" i="3"/>
  <c r="AI81" i="3"/>
  <c r="AI124" i="3"/>
  <c r="P34" i="8"/>
  <c r="AH124" i="7"/>
  <c r="Q60" i="8" s="1"/>
  <c r="AH81" i="7"/>
  <c r="AH108" i="7"/>
  <c r="AH65" i="7"/>
  <c r="P33" i="8"/>
  <c r="AH101" i="7"/>
  <c r="Q59" i="8" s="1"/>
  <c r="AH58" i="7"/>
  <c r="AI72" i="3"/>
  <c r="AI115" i="3"/>
  <c r="AI91" i="3"/>
  <c r="AI48" i="3"/>
  <c r="AI122" i="3"/>
  <c r="AI79" i="3"/>
  <c r="Q35" i="6"/>
  <c r="P59" i="8"/>
  <c r="P31" i="8"/>
  <c r="AH91" i="7"/>
  <c r="Q57" i="8" s="1"/>
  <c r="AH48" i="7"/>
  <c r="AI101" i="3"/>
  <c r="AI58" i="3"/>
  <c r="AI51" i="3"/>
  <c r="AI94" i="3"/>
  <c r="AI123" i="3"/>
  <c r="AI80" i="3"/>
  <c r="AH123" i="7"/>
  <c r="AH80" i="7"/>
  <c r="AH96" i="7"/>
  <c r="Q56" i="8" s="1"/>
  <c r="AH53" i="7"/>
  <c r="P30" i="8"/>
  <c r="AH94" i="7"/>
  <c r="Q58" i="8" s="1"/>
  <c r="P32" i="8"/>
  <c r="AH51" i="7"/>
  <c r="R61" i="6" l="1"/>
  <c r="AJ91" i="3"/>
  <c r="AJ48" i="3"/>
  <c r="AI101" i="7"/>
  <c r="Q33" i="8"/>
  <c r="AI58" i="7"/>
  <c r="AI122" i="7"/>
  <c r="R61" i="8" s="1"/>
  <c r="AI79" i="7"/>
  <c r="Q35" i="8"/>
  <c r="AI123" i="7"/>
  <c r="AI80" i="7"/>
  <c r="AI91" i="7"/>
  <c r="R57" i="8" s="1"/>
  <c r="AI48" i="7"/>
  <c r="Q31" i="8"/>
  <c r="AI81" i="7"/>
  <c r="Q34" i="8"/>
  <c r="AI124" i="7"/>
  <c r="R60" i="8" s="1"/>
  <c r="AJ124" i="3"/>
  <c r="AJ81" i="3"/>
  <c r="Q61" i="8"/>
  <c r="AJ122" i="3"/>
  <c r="S61" i="6" s="1"/>
  <c r="AJ79" i="3"/>
  <c r="AI72" i="7"/>
  <c r="AI115" i="7"/>
  <c r="AJ94" i="3"/>
  <c r="AJ51" i="3"/>
  <c r="Q32" i="8"/>
  <c r="AI94" i="7"/>
  <c r="R58" i="8" s="1"/>
  <c r="AI51" i="7"/>
  <c r="AI53" i="7"/>
  <c r="Q30" i="8"/>
  <c r="AI96" i="7"/>
  <c r="R56" i="8" s="1"/>
  <c r="R35" i="6"/>
  <c r="AJ80" i="3"/>
  <c r="AJ123" i="3"/>
  <c r="AJ101" i="3"/>
  <c r="AJ58" i="3"/>
  <c r="AJ115" i="3"/>
  <c r="AJ72" i="3"/>
  <c r="AI108" i="7"/>
  <c r="AI65" i="7"/>
  <c r="AJ108" i="3"/>
  <c r="AJ65" i="3"/>
  <c r="AJ53" i="3"/>
  <c r="AJ96" i="3"/>
  <c r="AJ51" i="7" l="1"/>
  <c r="R32" i="8"/>
  <c r="AJ94" i="7"/>
  <c r="S58" i="8" s="1"/>
  <c r="R31" i="8"/>
  <c r="AJ48" i="7"/>
  <c r="AJ91" i="7"/>
  <c r="S57" i="8" s="1"/>
  <c r="R35" i="8"/>
  <c r="AJ122" i="7"/>
  <c r="AJ79" i="7"/>
  <c r="R59" i="8"/>
  <c r="AJ108" i="7"/>
  <c r="AJ65" i="7"/>
  <c r="AK96" i="3"/>
  <c r="AK53" i="3"/>
  <c r="AK115" i="3"/>
  <c r="AK72" i="3"/>
  <c r="AJ115" i="7"/>
  <c r="AJ72" i="7"/>
  <c r="AK124" i="3"/>
  <c r="AK81" i="3"/>
  <c r="R34" i="8"/>
  <c r="AJ124" i="7"/>
  <c r="S60" i="8" s="1"/>
  <c r="AJ81" i="7"/>
  <c r="AJ123" i="7"/>
  <c r="AJ80" i="7"/>
  <c r="AK91" i="3"/>
  <c r="AK48" i="3"/>
  <c r="AK101" i="3"/>
  <c r="AK58" i="3"/>
  <c r="AK65" i="3"/>
  <c r="AK108" i="3"/>
  <c r="AK123" i="3"/>
  <c r="AK80" i="3"/>
  <c r="AJ96" i="7"/>
  <c r="S56" i="8" s="1"/>
  <c r="R30" i="8"/>
  <c r="AJ53" i="7"/>
  <c r="AK51" i="3"/>
  <c r="AK94" i="3"/>
  <c r="AK79" i="3"/>
  <c r="AK122" i="3"/>
  <c r="S35" i="6"/>
  <c r="AJ101" i="7"/>
  <c r="S59" i="8" s="1"/>
  <c r="AJ58" i="7"/>
  <c r="R33" i="8"/>
  <c r="AK96" i="7" l="1"/>
  <c r="S30" i="8"/>
  <c r="AK53" i="7"/>
  <c r="T61" i="6"/>
  <c r="AL124" i="3"/>
  <c r="AL81" i="3"/>
  <c r="AL115" i="3"/>
  <c r="AL72" i="3"/>
  <c r="AK108" i="7"/>
  <c r="AK65" i="7"/>
  <c r="S61" i="8"/>
  <c r="AK58" i="7"/>
  <c r="S33" i="8"/>
  <c r="AK101" i="7"/>
  <c r="T59" i="8" s="1"/>
  <c r="AL122" i="3"/>
  <c r="AL79" i="3"/>
  <c r="AL91" i="3"/>
  <c r="AL48" i="3"/>
  <c r="S34" i="8"/>
  <c r="AK81" i="7"/>
  <c r="AK124" i="7"/>
  <c r="T60" i="8" s="1"/>
  <c r="AK115" i="7"/>
  <c r="AK72" i="7"/>
  <c r="AL96" i="3"/>
  <c r="AL53" i="3"/>
  <c r="AL65" i="3"/>
  <c r="AL108" i="3"/>
  <c r="AL51" i="3"/>
  <c r="AL94" i="3"/>
  <c r="T35" i="6"/>
  <c r="AL123" i="3"/>
  <c r="U61" i="6" s="1"/>
  <c r="AL80" i="3"/>
  <c r="AL58" i="3"/>
  <c r="AL101" i="3"/>
  <c r="AK80" i="7"/>
  <c r="AK123" i="7"/>
  <c r="S35" i="8"/>
  <c r="AK122" i="7"/>
  <c r="T61" i="8" s="1"/>
  <c r="AK79" i="7"/>
  <c r="AK48" i="7"/>
  <c r="AK91" i="7"/>
  <c r="T57" i="8" s="1"/>
  <c r="S31" i="8"/>
  <c r="AK51" i="7"/>
  <c r="S32" i="8"/>
  <c r="AK94" i="7"/>
  <c r="T58" i="8" s="1"/>
  <c r="T31" i="8" l="1"/>
  <c r="AL91" i="7"/>
  <c r="U57" i="8" s="1"/>
  <c r="AL48" i="7"/>
  <c r="AM123" i="3"/>
  <c r="AM80" i="3"/>
  <c r="AM94" i="3"/>
  <c r="AM51" i="3"/>
  <c r="AL124" i="7"/>
  <c r="U60" i="8" s="1"/>
  <c r="AL81" i="7"/>
  <c r="T34" i="8"/>
  <c r="AM122" i="3"/>
  <c r="V61" i="6" s="1"/>
  <c r="AM79" i="3"/>
  <c r="U35" i="6"/>
  <c r="AL58" i="7"/>
  <c r="T33" i="8"/>
  <c r="AL101" i="7"/>
  <c r="AM115" i="3"/>
  <c r="AM72" i="3"/>
  <c r="AL94" i="7"/>
  <c r="U58" i="8" s="1"/>
  <c r="AL51" i="7"/>
  <c r="T32" i="8"/>
  <c r="T35" i="8"/>
  <c r="AL122" i="7"/>
  <c r="U61" i="8" s="1"/>
  <c r="AL79" i="7"/>
  <c r="AL123" i="7"/>
  <c r="AL80" i="7"/>
  <c r="AL115" i="7"/>
  <c r="AL72" i="7"/>
  <c r="AL53" i="7"/>
  <c r="T30" i="8"/>
  <c r="AL96" i="7"/>
  <c r="U56" i="8" s="1"/>
  <c r="AM108" i="3"/>
  <c r="AM65" i="3"/>
  <c r="AM91" i="3"/>
  <c r="AM48" i="3"/>
  <c r="AL108" i="7"/>
  <c r="AL65" i="7"/>
  <c r="AM81" i="3"/>
  <c r="AM124" i="3"/>
  <c r="AM101" i="3"/>
  <c r="AM58" i="3"/>
  <c r="AM96" i="3"/>
  <c r="AM53" i="3"/>
  <c r="T56" i="8"/>
  <c r="AN48" i="3" l="1"/>
  <c r="AN91" i="3"/>
  <c r="AM72" i="7"/>
  <c r="AM115" i="7"/>
  <c r="U35" i="8"/>
  <c r="AM122" i="7"/>
  <c r="AM79" i="7"/>
  <c r="U32" i="8"/>
  <c r="AM94" i="7"/>
  <c r="V58" i="8" s="1"/>
  <c r="AM51" i="7"/>
  <c r="U59" i="8"/>
  <c r="V35" i="6"/>
  <c r="AN122" i="3"/>
  <c r="AN79" i="3"/>
  <c r="AN96" i="3"/>
  <c r="AN53" i="3"/>
  <c r="AN51" i="3"/>
  <c r="AN94" i="3"/>
  <c r="U31" i="8"/>
  <c r="AM48" i="7"/>
  <c r="AM91" i="7"/>
  <c r="V57" i="8" s="1"/>
  <c r="AN124" i="3"/>
  <c r="AN81" i="3"/>
  <c r="AM123" i="7"/>
  <c r="AM80" i="7"/>
  <c r="AN115" i="3"/>
  <c r="AN72" i="3"/>
  <c r="U33" i="8"/>
  <c r="AM101" i="7"/>
  <c r="AM58" i="7"/>
  <c r="AN101" i="3"/>
  <c r="AN58" i="3"/>
  <c r="AM108" i="7"/>
  <c r="AM65" i="7"/>
  <c r="AN65" i="3"/>
  <c r="AN108" i="3"/>
  <c r="U30" i="8"/>
  <c r="AM53" i="7"/>
  <c r="AM96" i="7"/>
  <c r="V56" i="8" s="1"/>
  <c r="AM124" i="7"/>
  <c r="V60" i="8" s="1"/>
  <c r="AM81" i="7"/>
  <c r="U34" i="8"/>
  <c r="AN123" i="3"/>
  <c r="W61" i="6" s="1"/>
  <c r="AN80" i="3"/>
  <c r="AO80" i="3" l="1"/>
  <c r="AO123" i="3"/>
  <c r="AO101" i="3"/>
  <c r="AO58" i="3"/>
  <c r="AN48" i="7"/>
  <c r="V31" i="8"/>
  <c r="AN91" i="7"/>
  <c r="W57" i="8" s="1"/>
  <c r="AO53" i="3"/>
  <c r="AO96" i="3"/>
  <c r="AO108" i="3"/>
  <c r="AO65" i="3"/>
  <c r="AO115" i="3"/>
  <c r="AO72" i="3"/>
  <c r="AO124" i="3"/>
  <c r="AO81" i="3"/>
  <c r="AN79" i="7"/>
  <c r="V35" i="8"/>
  <c r="AN122" i="7"/>
  <c r="W61" i="8" s="1"/>
  <c r="AN115" i="7"/>
  <c r="AN72" i="7"/>
  <c r="AN81" i="7"/>
  <c r="V34" i="8"/>
  <c r="AN124" i="7"/>
  <c r="W60" i="8" s="1"/>
  <c r="AN96" i="7"/>
  <c r="V30" i="8"/>
  <c r="AN53" i="7"/>
  <c r="AN108" i="7"/>
  <c r="AN65" i="7"/>
  <c r="V33" i="8"/>
  <c r="AN101" i="7"/>
  <c r="W59" i="8" s="1"/>
  <c r="AN58" i="7"/>
  <c r="W35" i="6"/>
  <c r="AO79" i="3"/>
  <c r="AO122" i="3"/>
  <c r="AN94" i="7"/>
  <c r="W58" i="8" s="1"/>
  <c r="AN51" i="7"/>
  <c r="V32" i="8"/>
  <c r="V61" i="8"/>
  <c r="V59" i="8"/>
  <c r="AN123" i="7"/>
  <c r="AN80" i="7"/>
  <c r="AO94" i="3"/>
  <c r="AO51" i="3"/>
  <c r="AO91" i="3"/>
  <c r="AO48" i="3"/>
  <c r="AP79" i="3" l="1"/>
  <c r="AP122" i="3"/>
  <c r="X35" i="6"/>
  <c r="W32" i="8"/>
  <c r="AO51" i="7"/>
  <c r="AO94" i="7"/>
  <c r="X58" i="8" s="1"/>
  <c r="AO65" i="7"/>
  <c r="AO108" i="7"/>
  <c r="W56" i="8"/>
  <c r="AO115" i="7"/>
  <c r="AO72" i="7"/>
  <c r="AO79" i="7"/>
  <c r="W35" i="8"/>
  <c r="AO122" i="7"/>
  <c r="AP96" i="3"/>
  <c r="AP53" i="3"/>
  <c r="AP58" i="3"/>
  <c r="AP101" i="3"/>
  <c r="AP94" i="3"/>
  <c r="AP51" i="3"/>
  <c r="AO101" i="7"/>
  <c r="X59" i="8" s="1"/>
  <c r="AO58" i="7"/>
  <c r="W33" i="8"/>
  <c r="AP81" i="3"/>
  <c r="AP124" i="3"/>
  <c r="AP65" i="3"/>
  <c r="AP108" i="3"/>
  <c r="W30" i="8"/>
  <c r="AO96" i="7"/>
  <c r="X56" i="8" s="1"/>
  <c r="AO53" i="7"/>
  <c r="X61" i="6"/>
  <c r="AP48" i="3"/>
  <c r="AP91" i="3"/>
  <c r="AO80" i="7"/>
  <c r="AO123" i="7"/>
  <c r="W34" i="8"/>
  <c r="AO81" i="7"/>
  <c r="AO124" i="7"/>
  <c r="X60" i="8" s="1"/>
  <c r="AP115" i="3"/>
  <c r="AP72" i="3"/>
  <c r="AO91" i="7"/>
  <c r="X57" i="8" s="1"/>
  <c r="AO48" i="7"/>
  <c r="W31" i="8"/>
  <c r="AP80" i="3"/>
  <c r="AP123" i="3"/>
  <c r="Y61" i="6" s="1"/>
  <c r="AQ123" i="3" l="1"/>
  <c r="AQ80" i="3"/>
  <c r="AQ115" i="3"/>
  <c r="AQ72" i="3"/>
  <c r="AQ91" i="3"/>
  <c r="AQ48" i="3"/>
  <c r="AQ124" i="3"/>
  <c r="AQ81" i="3"/>
  <c r="AQ51" i="3"/>
  <c r="AQ94" i="3"/>
  <c r="AQ53" i="3"/>
  <c r="AQ96" i="3"/>
  <c r="X35" i="8"/>
  <c r="AP122" i="7"/>
  <c r="Y61" i="8" s="1"/>
  <c r="AP79" i="7"/>
  <c r="AP72" i="7"/>
  <c r="AP115" i="7"/>
  <c r="AP65" i="7"/>
  <c r="AP108" i="7"/>
  <c r="AP91" i="7"/>
  <c r="Y57" i="8" s="1"/>
  <c r="AP48" i="7"/>
  <c r="X31" i="8"/>
  <c r="AP123" i="7"/>
  <c r="AP80" i="7"/>
  <c r="AP53" i="7"/>
  <c r="X30" i="8"/>
  <c r="AP96" i="7"/>
  <c r="AQ108" i="3"/>
  <c r="AQ65" i="3"/>
  <c r="AP101" i="7"/>
  <c r="Y59" i="8" s="1"/>
  <c r="AP58" i="7"/>
  <c r="X33" i="8"/>
  <c r="X61" i="8"/>
  <c r="X34" i="8"/>
  <c r="AP81" i="7"/>
  <c r="AP124" i="7"/>
  <c r="Y60" i="8" s="1"/>
  <c r="AQ58" i="3"/>
  <c r="AQ101" i="3"/>
  <c r="AP94" i="7"/>
  <c r="Y58" i="8" s="1"/>
  <c r="X32" i="8"/>
  <c r="AP51" i="7"/>
  <c r="AQ79" i="3"/>
  <c r="AQ122" i="3"/>
  <c r="Y35" i="6"/>
  <c r="AQ123" i="7" l="1"/>
  <c r="AQ80" i="7"/>
  <c r="AQ115" i="7"/>
  <c r="AQ72" i="7"/>
  <c r="AR81" i="3"/>
  <c r="AR124" i="3"/>
  <c r="AR115" i="3"/>
  <c r="AR72" i="3"/>
  <c r="Y34" i="8"/>
  <c r="AQ81" i="7"/>
  <c r="AQ124" i="7"/>
  <c r="Z60" i="8" s="1"/>
  <c r="AQ58" i="7"/>
  <c r="Y33" i="8"/>
  <c r="AQ101" i="7"/>
  <c r="Y56" i="8"/>
  <c r="AQ79" i="7"/>
  <c r="Y35" i="8"/>
  <c r="AQ122" i="7"/>
  <c r="Z61" i="8" s="1"/>
  <c r="AR96" i="3"/>
  <c r="AR53" i="3"/>
  <c r="AQ108" i="7"/>
  <c r="AQ65" i="7"/>
  <c r="AR91" i="3"/>
  <c r="AR48" i="3"/>
  <c r="AR123" i="3"/>
  <c r="AR80" i="3"/>
  <c r="AR122" i="3"/>
  <c r="AA61" i="6" s="1"/>
  <c r="AR79" i="3"/>
  <c r="Z35" i="6"/>
  <c r="AQ94" i="7"/>
  <c r="Z58" i="8" s="1"/>
  <c r="AQ51" i="7"/>
  <c r="Y32" i="8"/>
  <c r="AR101" i="3"/>
  <c r="AR58" i="3"/>
  <c r="AR108" i="3"/>
  <c r="AR65" i="3"/>
  <c r="AQ53" i="7"/>
  <c r="Y30" i="8"/>
  <c r="AQ96" i="7"/>
  <c r="Z56" i="8" s="1"/>
  <c r="Y31" i="8"/>
  <c r="AQ48" i="7"/>
  <c r="AQ91" i="7"/>
  <c r="Z57" i="8" s="1"/>
  <c r="AR94" i="3"/>
  <c r="AR51" i="3"/>
  <c r="Z61" i="6"/>
  <c r="AS51" i="3" l="1"/>
  <c r="AS94" i="3"/>
  <c r="AS65" i="3"/>
  <c r="AS108" i="3"/>
  <c r="AS122" i="3"/>
  <c r="AS79" i="3"/>
  <c r="AA35" i="6"/>
  <c r="AS91" i="3"/>
  <c r="AS48" i="3"/>
  <c r="AS96" i="3"/>
  <c r="AS53" i="3"/>
  <c r="Z35" i="8"/>
  <c r="AR122" i="7"/>
  <c r="AR79" i="7"/>
  <c r="AR58" i="7"/>
  <c r="AR101" i="7"/>
  <c r="Z33" i="8"/>
  <c r="AS115" i="3"/>
  <c r="AS72" i="3"/>
  <c r="AR115" i="7"/>
  <c r="AR72" i="7"/>
  <c r="Z32" i="8"/>
  <c r="AR94" i="7"/>
  <c r="AA58" i="8" s="1"/>
  <c r="AR51" i="7"/>
  <c r="AS101" i="3"/>
  <c r="AS58" i="3"/>
  <c r="AS123" i="3"/>
  <c r="AB61" i="6" s="1"/>
  <c r="AS80" i="3"/>
  <c r="AR108" i="7"/>
  <c r="AR65" i="7"/>
  <c r="Z59" i="8"/>
  <c r="Z34" i="8"/>
  <c r="AR81" i="7"/>
  <c r="AR124" i="7"/>
  <c r="AA60" i="8" s="1"/>
  <c r="AR123" i="7"/>
  <c r="AR80" i="7"/>
  <c r="Z31" i="8"/>
  <c r="AR91" i="7"/>
  <c r="AA57" i="8" s="1"/>
  <c r="AR48" i="7"/>
  <c r="AR96" i="7"/>
  <c r="AA56" i="8" s="1"/>
  <c r="AR53" i="7"/>
  <c r="Z30" i="8"/>
  <c r="AS81" i="3"/>
  <c r="AS124" i="3"/>
  <c r="AS80" i="7" l="1"/>
  <c r="AS123" i="7"/>
  <c r="AB35" i="6"/>
  <c r="AT123" i="3"/>
  <c r="AT80" i="3"/>
  <c r="AS94" i="7"/>
  <c r="AB58" i="8" s="1"/>
  <c r="AS51" i="7"/>
  <c r="AA32" i="8"/>
  <c r="AA59" i="8"/>
  <c r="AT124" i="3"/>
  <c r="AT81" i="3"/>
  <c r="AS48" i="7"/>
  <c r="AA31" i="8"/>
  <c r="AS91" i="7"/>
  <c r="AB57" i="8" s="1"/>
  <c r="AT115" i="3"/>
  <c r="AT72" i="3"/>
  <c r="AA33" i="8"/>
  <c r="AS101" i="7"/>
  <c r="AB59" i="8" s="1"/>
  <c r="AS58" i="7"/>
  <c r="AT96" i="3"/>
  <c r="AT53" i="3"/>
  <c r="AT108" i="3"/>
  <c r="AT65" i="3"/>
  <c r="AS108" i="7"/>
  <c r="AS65" i="7"/>
  <c r="AT101" i="3"/>
  <c r="AT58" i="3"/>
  <c r="AS79" i="7"/>
  <c r="AA35" i="8"/>
  <c r="AS122" i="7"/>
  <c r="AB61" i="8" s="1"/>
  <c r="AT122" i="3"/>
  <c r="AT79" i="3"/>
  <c r="AS53" i="7"/>
  <c r="AA30" i="8"/>
  <c r="AS96" i="7"/>
  <c r="AS81" i="7"/>
  <c r="AA34" i="8"/>
  <c r="AS124" i="7"/>
  <c r="AB60" i="8" s="1"/>
  <c r="AS115" i="7"/>
  <c r="AS72" i="7"/>
  <c r="AA61" i="8"/>
  <c r="AT91" i="3"/>
  <c r="AT48" i="3"/>
  <c r="AT94" i="3"/>
  <c r="AT51" i="3"/>
  <c r="AT115" i="7" l="1"/>
  <c r="AT72" i="7"/>
  <c r="AT124" i="7"/>
  <c r="AC60" i="8" s="1"/>
  <c r="AB34" i="8"/>
  <c r="AT81" i="7"/>
  <c r="AU79" i="3"/>
  <c r="AU122" i="3"/>
  <c r="AB35" i="8"/>
  <c r="AT122" i="7"/>
  <c r="AT79" i="7"/>
  <c r="AU115" i="3"/>
  <c r="AU72" i="3"/>
  <c r="AB31" i="8"/>
  <c r="AT91" i="7"/>
  <c r="AC57" i="8" s="1"/>
  <c r="AT48" i="7"/>
  <c r="AC61" i="6"/>
  <c r="AU94" i="3"/>
  <c r="AU51" i="3"/>
  <c r="AU91" i="3"/>
  <c r="AU48" i="3"/>
  <c r="AB56" i="8"/>
  <c r="AU101" i="3"/>
  <c r="AU58" i="3"/>
  <c r="AU65" i="3"/>
  <c r="AU108" i="3"/>
  <c r="AT101" i="7"/>
  <c r="AB33" i="8"/>
  <c r="AT58" i="7"/>
  <c r="AU124" i="3"/>
  <c r="AU81" i="3"/>
  <c r="AT51" i="7"/>
  <c r="AB32" i="8"/>
  <c r="AT94" i="7"/>
  <c r="AC58" i="8" s="1"/>
  <c r="AT96" i="7"/>
  <c r="AC56" i="8" s="1"/>
  <c r="AB30" i="8"/>
  <c r="AT53" i="7"/>
  <c r="AT65" i="7"/>
  <c r="AT108" i="7"/>
  <c r="AU96" i="3"/>
  <c r="AU53" i="3"/>
  <c r="AC35" i="6"/>
  <c r="AU123" i="3"/>
  <c r="AD61" i="6" s="1"/>
  <c r="AU80" i="3"/>
  <c r="AT123" i="7"/>
  <c r="AT80" i="7"/>
  <c r="AU80" i="7" l="1"/>
  <c r="AU123" i="7"/>
  <c r="AC30" i="8"/>
  <c r="AU53" i="7"/>
  <c r="AU96" i="7"/>
  <c r="AU58" i="7"/>
  <c r="AC33" i="8"/>
  <c r="AU101" i="7"/>
  <c r="AV108" i="3"/>
  <c r="AV65" i="3"/>
  <c r="AV91" i="3"/>
  <c r="AV48" i="3"/>
  <c r="AV72" i="3"/>
  <c r="AV115" i="3"/>
  <c r="AV53" i="3"/>
  <c r="AV96" i="3"/>
  <c r="AV123" i="3"/>
  <c r="AV80" i="3"/>
  <c r="AC32" i="8"/>
  <c r="AU94" i="7"/>
  <c r="AD58" i="8" s="1"/>
  <c r="AU51" i="7"/>
  <c r="AV101" i="3"/>
  <c r="AV58" i="3"/>
  <c r="AC31" i="8"/>
  <c r="AU48" i="7"/>
  <c r="AU91" i="7"/>
  <c r="AD57" i="8" s="1"/>
  <c r="AV124" i="3"/>
  <c r="AV81" i="3"/>
  <c r="AC59" i="8"/>
  <c r="AV94" i="3"/>
  <c r="AV51" i="3"/>
  <c r="AU122" i="7"/>
  <c r="AD61" i="8" s="1"/>
  <c r="AC35" i="8"/>
  <c r="AU79" i="7"/>
  <c r="AV122" i="3"/>
  <c r="AE61" i="6" s="1"/>
  <c r="AV79" i="3"/>
  <c r="AD35" i="6"/>
  <c r="AU115" i="7"/>
  <c r="AU72" i="7"/>
  <c r="AU108" i="7"/>
  <c r="AU65" i="7"/>
  <c r="AC61" i="8"/>
  <c r="AC34" i="8"/>
  <c r="AU124" i="7"/>
  <c r="AD60" i="8" s="1"/>
  <c r="AU81" i="7"/>
  <c r="AE35" i="6" l="1"/>
  <c r="AW79" i="3"/>
  <c r="AW122" i="3"/>
  <c r="AW81" i="3"/>
  <c r="AW124" i="3"/>
  <c r="AW48" i="3"/>
  <c r="AW91" i="3"/>
  <c r="AD59" i="8"/>
  <c r="AV53" i="7"/>
  <c r="AD30" i="8"/>
  <c r="AV96" i="7"/>
  <c r="AV72" i="7"/>
  <c r="AV115" i="7"/>
  <c r="AW94" i="3"/>
  <c r="AW51" i="3"/>
  <c r="AW58" i="3"/>
  <c r="AW101" i="3"/>
  <c r="AW96" i="3"/>
  <c r="AW53" i="3"/>
  <c r="AV79" i="7"/>
  <c r="AD35" i="8"/>
  <c r="AV122" i="7"/>
  <c r="AW80" i="3"/>
  <c r="AW123" i="3"/>
  <c r="AF61" i="6" s="1"/>
  <c r="AW65" i="3"/>
  <c r="AW108" i="3"/>
  <c r="AD33" i="8"/>
  <c r="AV58" i="7"/>
  <c r="AV101" i="7"/>
  <c r="AD34" i="8"/>
  <c r="AV81" i="7"/>
  <c r="AV124" i="7"/>
  <c r="AE60" i="8" s="1"/>
  <c r="AV65" i="7"/>
  <c r="AV108" i="7"/>
  <c r="AV91" i="7"/>
  <c r="AE57" i="8" s="1"/>
  <c r="AV48" i="7"/>
  <c r="AD31" i="8"/>
  <c r="AD32" i="8"/>
  <c r="AV51" i="7"/>
  <c r="AV94" i="7"/>
  <c r="AE58" i="8" s="1"/>
  <c r="AW115" i="3"/>
  <c r="AW72" i="3"/>
  <c r="AD56" i="8"/>
  <c r="AV123" i="7"/>
  <c r="AV80" i="7"/>
  <c r="AW91" i="7" l="1"/>
  <c r="AF57" i="8" s="1"/>
  <c r="AE31" i="8"/>
  <c r="AW48" i="7"/>
  <c r="AE33" i="8"/>
  <c r="AW101" i="7"/>
  <c r="AW58" i="7"/>
  <c r="AE35" i="8"/>
  <c r="AW122" i="7"/>
  <c r="AW79" i="7"/>
  <c r="AX101" i="3"/>
  <c r="AX58" i="3"/>
  <c r="AW115" i="7"/>
  <c r="AW72" i="7"/>
  <c r="AX81" i="3"/>
  <c r="AX124" i="3"/>
  <c r="AW94" i="7"/>
  <c r="AF58" i="8" s="1"/>
  <c r="AE32" i="8"/>
  <c r="AW51" i="7"/>
  <c r="AE34" i="8"/>
  <c r="AW81" i="7"/>
  <c r="AW124" i="7"/>
  <c r="AF60" i="8" s="1"/>
  <c r="AX80" i="3"/>
  <c r="AX123" i="3"/>
  <c r="AX53" i="3"/>
  <c r="AX96" i="3"/>
  <c r="AX94" i="3"/>
  <c r="AX51" i="3"/>
  <c r="AE56" i="8"/>
  <c r="AX115" i="3"/>
  <c r="AX72" i="3"/>
  <c r="AE61" i="8"/>
  <c r="AX91" i="3"/>
  <c r="AX48" i="3"/>
  <c r="AX122" i="3"/>
  <c r="AG61" i="6" s="1"/>
  <c r="AX79" i="3"/>
  <c r="AF35" i="6"/>
  <c r="AW123" i="7"/>
  <c r="AW80" i="7"/>
  <c r="AW108" i="7"/>
  <c r="AW65" i="7"/>
  <c r="AE59" i="8"/>
  <c r="AX108" i="3"/>
  <c r="AX65" i="3"/>
  <c r="AW53" i="7"/>
  <c r="AE30" i="8"/>
  <c r="AW96" i="7"/>
  <c r="AF56" i="8" s="1"/>
  <c r="AY96" i="3" l="1"/>
  <c r="AY53" i="3"/>
  <c r="AX124" i="7"/>
  <c r="AG60" i="8" s="1"/>
  <c r="AX81" i="7"/>
  <c r="AF34" i="8"/>
  <c r="AF61" i="8"/>
  <c r="AX53" i="7"/>
  <c r="AX96" i="7"/>
  <c r="AF30" i="8"/>
  <c r="AY65" i="3"/>
  <c r="AY108" i="3"/>
  <c r="AY122" i="3"/>
  <c r="AY79" i="3"/>
  <c r="AY51" i="3"/>
  <c r="AY94" i="3"/>
  <c r="AY101" i="3"/>
  <c r="AY58" i="3"/>
  <c r="AF31" i="8"/>
  <c r="AX91" i="7"/>
  <c r="AG57" i="8" s="1"/>
  <c r="AX48" i="7"/>
  <c r="AX65" i="7"/>
  <c r="AX108" i="7"/>
  <c r="AX123" i="7"/>
  <c r="AX80" i="7"/>
  <c r="AY115" i="3"/>
  <c r="AY72" i="3"/>
  <c r="AG35" i="6"/>
  <c r="AY123" i="3"/>
  <c r="AY80" i="3"/>
  <c r="AX94" i="7"/>
  <c r="AG58" i="8" s="1"/>
  <c r="AF32" i="8"/>
  <c r="AX51" i="7"/>
  <c r="AY124" i="3"/>
  <c r="AY81" i="3"/>
  <c r="AF33" i="8"/>
  <c r="AX58" i="7"/>
  <c r="AX101" i="7"/>
  <c r="AY91" i="3"/>
  <c r="AY48" i="3"/>
  <c r="AX72" i="7"/>
  <c r="AX115" i="7"/>
  <c r="AX122" i="7"/>
  <c r="AX79" i="7"/>
  <c r="AF35" i="8"/>
  <c r="AF59" i="8"/>
  <c r="AG61" i="8" l="1"/>
  <c r="AG59" i="8"/>
  <c r="AY122" i="7"/>
  <c r="AY79" i="7"/>
  <c r="AG35" i="8"/>
  <c r="AY115" i="7"/>
  <c r="AY72" i="7"/>
  <c r="AY58" i="7"/>
  <c r="AY101" i="7"/>
  <c r="AG33" i="8"/>
  <c r="AY94" i="7"/>
  <c r="AH58" i="8" s="1"/>
  <c r="AY51" i="7"/>
  <c r="AG32" i="8"/>
  <c r="AY123" i="7"/>
  <c r="AY80" i="7"/>
  <c r="AG31" i="8"/>
  <c r="AY91" i="7"/>
  <c r="AH57" i="8" s="1"/>
  <c r="AY48" i="7"/>
  <c r="AH61" i="6"/>
  <c r="AG56" i="8"/>
  <c r="AG34" i="8"/>
  <c r="AY124" i="7"/>
  <c r="AH60" i="8" s="1"/>
  <c r="AY81" i="7"/>
  <c r="AY96" i="7"/>
  <c r="AH56" i="8" s="1"/>
  <c r="AG30" i="8"/>
  <c r="AY53" i="7"/>
  <c r="AZ48" i="3"/>
  <c r="AZ91" i="3"/>
  <c r="AZ81" i="3"/>
  <c r="AZ124" i="3"/>
  <c r="AZ115" i="3"/>
  <c r="AZ72" i="3"/>
  <c r="AZ94" i="3"/>
  <c r="AZ51" i="3"/>
  <c r="AZ108" i="3"/>
  <c r="AZ65" i="3"/>
  <c r="AZ53" i="3"/>
  <c r="AZ96" i="3"/>
  <c r="AZ80" i="3"/>
  <c r="AZ123" i="3"/>
  <c r="AY108" i="7"/>
  <c r="AY65" i="7"/>
  <c r="AZ101" i="3"/>
  <c r="AZ58" i="3"/>
  <c r="AZ79" i="3"/>
  <c r="AH35" i="6"/>
  <c r="AZ122" i="3"/>
  <c r="AZ65" i="7" l="1"/>
  <c r="AZ108" i="7"/>
  <c r="BA94" i="3"/>
  <c r="BA51" i="3"/>
  <c r="AH30" i="8"/>
  <c r="AZ53" i="7"/>
  <c r="AZ96" i="7"/>
  <c r="AH31" i="8"/>
  <c r="AZ91" i="7"/>
  <c r="AI57" i="8" s="1"/>
  <c r="AZ48" i="7"/>
  <c r="BA53" i="3"/>
  <c r="BA96" i="3"/>
  <c r="AH59" i="8"/>
  <c r="BA79" i="3"/>
  <c r="BA122" i="3"/>
  <c r="AI35" i="6"/>
  <c r="BA124" i="3"/>
  <c r="BA81" i="3"/>
  <c r="BA58" i="3"/>
  <c r="BA101" i="3"/>
  <c r="AI61" i="6"/>
  <c r="BA65" i="3"/>
  <c r="BA108" i="3"/>
  <c r="BA115" i="3"/>
  <c r="BA72" i="3"/>
  <c r="AH32" i="8"/>
  <c r="AZ94" i="7"/>
  <c r="AI58" i="8" s="1"/>
  <c r="AZ51" i="7"/>
  <c r="AZ58" i="7"/>
  <c r="AH33" i="8"/>
  <c r="AZ101" i="7"/>
  <c r="AI59" i="8" s="1"/>
  <c r="AZ122" i="7"/>
  <c r="AZ79" i="7"/>
  <c r="AH35" i="8"/>
  <c r="BA80" i="3"/>
  <c r="BA123" i="3"/>
  <c r="BA91" i="3"/>
  <c r="BA48" i="3"/>
  <c r="AZ124" i="7"/>
  <c r="AI60" i="8" s="1"/>
  <c r="AZ81" i="7"/>
  <c r="AH34" i="8"/>
  <c r="AZ80" i="7"/>
  <c r="AZ123" i="7"/>
  <c r="AZ115" i="7"/>
  <c r="AZ72" i="7"/>
  <c r="AH61" i="8"/>
  <c r="AJ61" i="6" l="1"/>
  <c r="BA124" i="7"/>
  <c r="AJ60" i="8" s="1"/>
  <c r="AI34" i="8"/>
  <c r="BA81" i="7"/>
  <c r="AI61" i="8"/>
  <c r="BA94" i="7"/>
  <c r="AJ58" i="8" s="1"/>
  <c r="AI32" i="8"/>
  <c r="BA51" i="7"/>
  <c r="BB94" i="3"/>
  <c r="BB51" i="3"/>
  <c r="AJ35" i="6"/>
  <c r="BB80" i="3"/>
  <c r="BB123" i="3"/>
  <c r="AK61" i="6" s="1"/>
  <c r="BB101" i="3"/>
  <c r="BB58" i="3"/>
  <c r="BB96" i="3"/>
  <c r="BB53" i="3"/>
  <c r="AI56" i="8"/>
  <c r="BA123" i="7"/>
  <c r="BA80" i="7"/>
  <c r="BB91" i="3"/>
  <c r="BB48" i="3"/>
  <c r="BB108" i="3"/>
  <c r="BB65" i="3"/>
  <c r="BB124" i="3"/>
  <c r="BB81" i="3"/>
  <c r="BB79" i="3"/>
  <c r="BB122" i="3"/>
  <c r="BA48" i="7"/>
  <c r="AI31" i="8"/>
  <c r="BA91" i="7"/>
  <c r="AJ57" i="8" s="1"/>
  <c r="BA96" i="7"/>
  <c r="BA53" i="7"/>
  <c r="AI30" i="8"/>
  <c r="BA115" i="7"/>
  <c r="BA72" i="7"/>
  <c r="AI35" i="8"/>
  <c r="BA122" i="7"/>
  <c r="AJ61" i="8" s="1"/>
  <c r="BA79" i="7"/>
  <c r="BA101" i="7"/>
  <c r="BA58" i="7"/>
  <c r="AI33" i="8"/>
  <c r="BB72" i="3"/>
  <c r="BB115" i="3"/>
  <c r="BA108" i="7"/>
  <c r="BA65" i="7"/>
  <c r="BB108" i="7" l="1"/>
  <c r="BB65" i="7"/>
  <c r="BB101" i="7"/>
  <c r="AK59" i="8" s="1"/>
  <c r="BB58" i="7"/>
  <c r="AJ33" i="8"/>
  <c r="BB53" i="7"/>
  <c r="BB96" i="7"/>
  <c r="AK56" i="8" s="1"/>
  <c r="AJ30" i="8"/>
  <c r="BB91" i="7"/>
  <c r="AK57" i="8" s="1"/>
  <c r="BB48" i="7"/>
  <c r="AJ31" i="8"/>
  <c r="BC96" i="3"/>
  <c r="BC53" i="3"/>
  <c r="AJ59" i="8"/>
  <c r="BB72" i="7"/>
  <c r="BB115" i="7"/>
  <c r="AJ56" i="8"/>
  <c r="BC108" i="3"/>
  <c r="BC65" i="3"/>
  <c r="BB123" i="7"/>
  <c r="BB80" i="7"/>
  <c r="BC123" i="3"/>
  <c r="BC80" i="3"/>
  <c r="BB94" i="7"/>
  <c r="AK58" i="8" s="1"/>
  <c r="BB51" i="7"/>
  <c r="AJ32" i="8"/>
  <c r="AJ34" i="8"/>
  <c r="BB124" i="7"/>
  <c r="AK60" i="8" s="1"/>
  <c r="BB81" i="7"/>
  <c r="BC115" i="3"/>
  <c r="BC72" i="3"/>
  <c r="BB122" i="7"/>
  <c r="AK61" i="8" s="1"/>
  <c r="AJ35" i="8"/>
  <c r="BB79" i="7"/>
  <c r="BC79" i="3"/>
  <c r="BC122" i="3"/>
  <c r="AL61" i="6" s="1"/>
  <c r="AK35" i="6"/>
  <c r="BC58" i="3"/>
  <c r="BC101" i="3"/>
  <c r="BC124" i="3"/>
  <c r="BC81" i="3"/>
  <c r="BC48" i="3"/>
  <c r="BC91" i="3"/>
  <c r="BC94" i="3"/>
  <c r="BC51" i="3"/>
  <c r="BC101" i="7" l="1"/>
  <c r="BC58" i="7"/>
  <c r="AK33" i="8"/>
  <c r="BD80" i="3"/>
  <c r="BD123" i="3"/>
  <c r="AM61" i="6" s="1"/>
  <c r="BD108" i="3"/>
  <c r="BD65" i="3"/>
  <c r="BC115" i="7"/>
  <c r="BC72" i="7"/>
  <c r="BD122" i="3"/>
  <c r="BD79" i="3"/>
  <c r="AL35" i="6"/>
  <c r="BD115" i="3"/>
  <c r="BD72" i="3"/>
  <c r="BD91" i="3"/>
  <c r="BD48" i="3"/>
  <c r="BD101" i="3"/>
  <c r="BD58" i="3"/>
  <c r="AK35" i="8"/>
  <c r="BC122" i="7"/>
  <c r="BC79" i="7"/>
  <c r="AK31" i="8"/>
  <c r="BC91" i="7"/>
  <c r="AL57" i="8" s="1"/>
  <c r="BC48" i="7"/>
  <c r="BC96" i="7"/>
  <c r="AL56" i="8" s="1"/>
  <c r="BC53" i="7"/>
  <c r="AK30" i="8"/>
  <c r="BC108" i="7"/>
  <c r="BC65" i="7"/>
  <c r="BD51" i="3"/>
  <c r="BD94" i="3"/>
  <c r="BD81" i="3"/>
  <c r="BD124" i="3"/>
  <c r="BC81" i="7"/>
  <c r="BC124" i="7"/>
  <c r="AL60" i="8" s="1"/>
  <c r="AK34" i="8"/>
  <c r="BC51" i="7"/>
  <c r="AK32" i="8"/>
  <c r="BC94" i="7"/>
  <c r="AL58" i="8" s="1"/>
  <c r="BC123" i="7"/>
  <c r="BC80" i="7"/>
  <c r="BD96" i="3"/>
  <c r="BD53" i="3"/>
  <c r="BE96" i="3" l="1"/>
  <c r="BE53" i="3"/>
  <c r="BE124" i="3"/>
  <c r="BE81" i="3"/>
  <c r="AL31" i="8"/>
  <c r="BD91" i="7"/>
  <c r="AM57" i="8" s="1"/>
  <c r="BD48" i="7"/>
  <c r="AL61" i="8"/>
  <c r="BE91" i="3"/>
  <c r="BE48" i="3"/>
  <c r="BE123" i="3"/>
  <c r="BE80" i="3"/>
  <c r="BE122" i="3"/>
  <c r="AN61" i="6" s="1"/>
  <c r="BE79" i="3"/>
  <c r="AM35" i="6"/>
  <c r="BE108" i="3"/>
  <c r="BE65" i="3"/>
  <c r="AL34" i="8"/>
  <c r="BD124" i="7"/>
  <c r="AM60" i="8" s="1"/>
  <c r="BD81" i="7"/>
  <c r="BE94" i="3"/>
  <c r="BE51" i="3"/>
  <c r="BD53" i="7"/>
  <c r="AL30" i="8"/>
  <c r="BD96" i="7"/>
  <c r="BE101" i="3"/>
  <c r="BE58" i="3"/>
  <c r="BE115" i="3"/>
  <c r="BE72" i="3"/>
  <c r="BD58" i="7"/>
  <c r="AL33" i="8"/>
  <c r="BD101" i="7"/>
  <c r="BD123" i="7"/>
  <c r="BD80" i="7"/>
  <c r="AL32" i="8"/>
  <c r="BD94" i="7"/>
  <c r="AM58" i="8" s="1"/>
  <c r="BD51" i="7"/>
  <c r="BD65" i="7"/>
  <c r="BD108" i="7"/>
  <c r="BD79" i="7"/>
  <c r="BD122" i="7"/>
  <c r="AM61" i="8" s="1"/>
  <c r="AL35" i="8"/>
  <c r="BD72" i="7"/>
  <c r="BD115" i="7"/>
  <c r="AL59" i="8"/>
  <c r="AM35" i="8" l="1"/>
  <c r="BE79" i="7"/>
  <c r="BE122" i="7"/>
  <c r="AM59" i="8"/>
  <c r="BE124" i="7"/>
  <c r="AN60" i="8" s="1"/>
  <c r="AM34" i="8"/>
  <c r="BE81" i="7"/>
  <c r="AN35" i="6"/>
  <c r="BF123" i="3"/>
  <c r="BF80" i="3"/>
  <c r="BF81" i="3"/>
  <c r="BF124" i="3"/>
  <c r="BE72" i="7"/>
  <c r="BE115" i="7"/>
  <c r="BF101" i="3"/>
  <c r="BF58" i="3"/>
  <c r="AM30" i="8"/>
  <c r="BE53" i="7"/>
  <c r="BE96" i="7"/>
  <c r="BE91" i="7"/>
  <c r="AN57" i="8" s="1"/>
  <c r="AM31" i="8"/>
  <c r="BE48" i="7"/>
  <c r="BE108" i="7"/>
  <c r="BE65" i="7"/>
  <c r="BE123" i="7"/>
  <c r="BE80" i="7"/>
  <c r="BE101" i="7"/>
  <c r="AN59" i="8" s="1"/>
  <c r="BE58" i="7"/>
  <c r="AM33" i="8"/>
  <c r="BF94" i="3"/>
  <c r="BF51" i="3"/>
  <c r="BF122" i="3"/>
  <c r="AO61" i="6" s="1"/>
  <c r="BF79" i="3"/>
  <c r="BF48" i="3"/>
  <c r="BF91" i="3"/>
  <c r="BF96" i="3"/>
  <c r="BF53" i="3"/>
  <c r="AM32" i="8"/>
  <c r="BE94" i="7"/>
  <c r="AN58" i="8" s="1"/>
  <c r="BE51" i="7"/>
  <c r="BF115" i="3"/>
  <c r="BF72" i="3"/>
  <c r="AM56" i="8"/>
  <c r="BF65" i="3"/>
  <c r="BF108" i="3"/>
  <c r="AN56" i="8" l="1"/>
  <c r="BG65" i="3"/>
  <c r="BG108" i="3"/>
  <c r="AN32" i="8"/>
  <c r="BF51" i="7"/>
  <c r="BF94" i="7"/>
  <c r="AO58" i="8" s="1"/>
  <c r="AN33" i="8"/>
  <c r="BF58" i="7"/>
  <c r="BF101" i="7"/>
  <c r="BF108" i="7"/>
  <c r="BF65" i="7"/>
  <c r="BG58" i="3"/>
  <c r="BG101" i="3"/>
  <c r="BG51" i="3"/>
  <c r="BG94" i="3"/>
  <c r="BG81" i="3"/>
  <c r="BG124" i="3"/>
  <c r="AN34" i="8"/>
  <c r="BF124" i="7"/>
  <c r="AO60" i="8" s="1"/>
  <c r="BF81" i="7"/>
  <c r="AN61" i="8"/>
  <c r="BG72" i="3"/>
  <c r="BG115" i="3"/>
  <c r="BG91" i="3"/>
  <c r="BG48" i="3"/>
  <c r="BF80" i="7"/>
  <c r="BF123" i="7"/>
  <c r="AN31" i="8"/>
  <c r="BF91" i="7"/>
  <c r="AO57" i="8" s="1"/>
  <c r="BF48" i="7"/>
  <c r="BF96" i="7"/>
  <c r="BF53" i="7"/>
  <c r="AN30" i="8"/>
  <c r="BG123" i="3"/>
  <c r="BG80" i="3"/>
  <c r="AN35" i="8"/>
  <c r="BF122" i="7"/>
  <c r="AO61" i="8" s="1"/>
  <c r="BF79" i="7"/>
  <c r="BG96" i="3"/>
  <c r="BG53" i="3"/>
  <c r="BG122" i="3"/>
  <c r="BG79" i="3"/>
  <c r="AO35" i="6"/>
  <c r="BF72" i="7"/>
  <c r="BF115" i="7"/>
  <c r="BH91" i="3" l="1"/>
  <c r="BH48" i="3"/>
  <c r="AO59" i="8"/>
  <c r="BG94" i="7"/>
  <c r="AP58" i="8" s="1"/>
  <c r="BG51" i="7"/>
  <c r="AO32" i="8"/>
  <c r="BG115" i="7"/>
  <c r="BG72" i="7"/>
  <c r="BH96" i="3"/>
  <c r="BH53" i="3"/>
  <c r="AO30" i="8"/>
  <c r="BG53" i="7"/>
  <c r="BG96" i="7"/>
  <c r="BG81" i="7"/>
  <c r="BG124" i="7"/>
  <c r="AP60" i="8" s="1"/>
  <c r="AO34" i="8"/>
  <c r="BH124" i="3"/>
  <c r="BH81" i="3"/>
  <c r="BH101" i="3"/>
  <c r="BH58" i="3"/>
  <c r="BG101" i="7"/>
  <c r="BG58" i="7"/>
  <c r="AO33" i="8"/>
  <c r="BH123" i="3"/>
  <c r="AQ61" i="6" s="1"/>
  <c r="BH80" i="3"/>
  <c r="AO56" i="8"/>
  <c r="BG108" i="7"/>
  <c r="BG65" i="7"/>
  <c r="BH122" i="3"/>
  <c r="BH79" i="3"/>
  <c r="AP35" i="6"/>
  <c r="AO35" i="8"/>
  <c r="BG122" i="7"/>
  <c r="BG79" i="7"/>
  <c r="AP61" i="6"/>
  <c r="AO31" i="8"/>
  <c r="BG91" i="7"/>
  <c r="AP57" i="8" s="1"/>
  <c r="BG48" i="7"/>
  <c r="BG123" i="7"/>
  <c r="BG80" i="7"/>
  <c r="BH115" i="3"/>
  <c r="BH72" i="3"/>
  <c r="BH94" i="3"/>
  <c r="BH51" i="3"/>
  <c r="BH108" i="3"/>
  <c r="BH65" i="3"/>
  <c r="BH108" i="7" l="1"/>
  <c r="BH65" i="7"/>
  <c r="BI101" i="3"/>
  <c r="BI58" i="3"/>
  <c r="AP30" i="8"/>
  <c r="BH96" i="7"/>
  <c r="BH53" i="7"/>
  <c r="BH72" i="7"/>
  <c r="BH115" i="7"/>
  <c r="BH123" i="7"/>
  <c r="BH80" i="7"/>
  <c r="BI108" i="3"/>
  <c r="BI65" i="3"/>
  <c r="BI72" i="3"/>
  <c r="BI115" i="3"/>
  <c r="BH48" i="7"/>
  <c r="AP31" i="8"/>
  <c r="BH91" i="7"/>
  <c r="AQ57" i="8" s="1"/>
  <c r="AP35" i="8"/>
  <c r="BH122" i="7"/>
  <c r="BH79" i="7"/>
  <c r="BI122" i="3"/>
  <c r="AQ35" i="6"/>
  <c r="BI79" i="3"/>
  <c r="BH58" i="7"/>
  <c r="AP33" i="8"/>
  <c r="BH101" i="7"/>
  <c r="AQ59" i="8" s="1"/>
  <c r="BI124" i="3"/>
  <c r="BI81" i="3"/>
  <c r="BH81" i="7"/>
  <c r="AP34" i="8"/>
  <c r="BH124" i="7"/>
  <c r="AQ60" i="8" s="1"/>
  <c r="BI96" i="3"/>
  <c r="BI53" i="3"/>
  <c r="BI91" i="3"/>
  <c r="BI48" i="3"/>
  <c r="BI94" i="3"/>
  <c r="BI51" i="3"/>
  <c r="AP61" i="8"/>
  <c r="BI123" i="3"/>
  <c r="AR61" i="6" s="1"/>
  <c r="BI80" i="3"/>
  <c r="AP59" i="8"/>
  <c r="AP56" i="8"/>
  <c r="AP32" i="8"/>
  <c r="BH94" i="7"/>
  <c r="AQ58" i="8" s="1"/>
  <c r="BH51" i="7"/>
  <c r="AQ56" i="8" l="1"/>
  <c r="BJ91" i="3"/>
  <c r="BJ48" i="3"/>
  <c r="BJ122" i="3"/>
  <c r="BJ79" i="3"/>
  <c r="AQ61" i="8"/>
  <c r="AQ31" i="8"/>
  <c r="BI48" i="7"/>
  <c r="BI91" i="7"/>
  <c r="AR57" i="8" s="1"/>
  <c r="BI72" i="7"/>
  <c r="BI115" i="7"/>
  <c r="BJ101" i="3"/>
  <c r="BJ58" i="3"/>
  <c r="BI80" i="7"/>
  <c r="BI123" i="7"/>
  <c r="BI96" i="7"/>
  <c r="BI53" i="7"/>
  <c r="AQ30" i="8"/>
  <c r="AQ32" i="8"/>
  <c r="BI51" i="7"/>
  <c r="BI94" i="7"/>
  <c r="AR58" i="8" s="1"/>
  <c r="BJ51" i="3"/>
  <c r="BJ94" i="3"/>
  <c r="BJ96" i="3"/>
  <c r="BJ53" i="3"/>
  <c r="BI81" i="7"/>
  <c r="AQ34" i="8"/>
  <c r="BI124" i="7"/>
  <c r="AR60" i="8" s="1"/>
  <c r="BJ115" i="3"/>
  <c r="BJ72" i="3"/>
  <c r="BI108" i="7"/>
  <c r="BI65" i="7"/>
  <c r="AR35" i="6"/>
  <c r="BJ123" i="3"/>
  <c r="AS61" i="6" s="1"/>
  <c r="BJ80" i="3"/>
  <c r="BJ124" i="3"/>
  <c r="BJ81" i="3"/>
  <c r="BI101" i="7"/>
  <c r="AQ33" i="8"/>
  <c r="BI58" i="7"/>
  <c r="BI122" i="7"/>
  <c r="AQ35" i="8"/>
  <c r="BI79" i="7"/>
  <c r="BJ108" i="3"/>
  <c r="BJ65" i="3"/>
  <c r="AR61" i="8" l="1"/>
  <c r="BK65" i="3"/>
  <c r="BK108" i="3"/>
  <c r="BK96" i="3"/>
  <c r="BK53" i="3"/>
  <c r="AR30" i="8"/>
  <c r="BJ96" i="7"/>
  <c r="BJ53" i="7"/>
  <c r="BK101" i="3"/>
  <c r="BK58" i="3"/>
  <c r="BK122" i="3"/>
  <c r="BK79" i="3"/>
  <c r="AS35" i="6"/>
  <c r="BK124" i="3"/>
  <c r="BK81" i="3"/>
  <c r="AR33" i="8"/>
  <c r="BJ101" i="7"/>
  <c r="AS59" i="8" s="1"/>
  <c r="BJ58" i="7"/>
  <c r="BJ65" i="7"/>
  <c r="BJ108" i="7"/>
  <c r="BJ94" i="7"/>
  <c r="AS58" i="8" s="1"/>
  <c r="BJ51" i="7"/>
  <c r="AR32" i="8"/>
  <c r="AR56" i="8"/>
  <c r="BJ48" i="7"/>
  <c r="AR31" i="8"/>
  <c r="BJ91" i="7"/>
  <c r="AS57" i="8" s="1"/>
  <c r="BJ122" i="7"/>
  <c r="AR35" i="8"/>
  <c r="BJ79" i="7"/>
  <c r="BK123" i="3"/>
  <c r="BK80" i="3"/>
  <c r="BK91" i="3"/>
  <c r="BK48" i="3"/>
  <c r="AR59" i="8"/>
  <c r="BK72" i="3"/>
  <c r="BK115" i="3"/>
  <c r="BJ124" i="7"/>
  <c r="AS60" i="8" s="1"/>
  <c r="AR34" i="8"/>
  <c r="BJ81" i="7"/>
  <c r="BK51" i="3"/>
  <c r="BK94" i="3"/>
  <c r="BJ80" i="7"/>
  <c r="BJ123" i="7"/>
  <c r="BJ115" i="7"/>
  <c r="BJ72" i="7"/>
  <c r="BL94" i="3" l="1"/>
  <c r="BL51" i="3"/>
  <c r="BK48" i="7"/>
  <c r="AS31" i="8"/>
  <c r="BK91" i="7"/>
  <c r="AT57" i="8" s="1"/>
  <c r="BL96" i="3"/>
  <c r="BL53" i="3"/>
  <c r="BK124" i="7"/>
  <c r="AT60" i="8" s="1"/>
  <c r="BK81" i="7"/>
  <c r="AS34" i="8"/>
  <c r="BL115" i="3"/>
  <c r="BL72" i="3"/>
  <c r="BL123" i="3"/>
  <c r="BL80" i="3"/>
  <c r="AS61" i="8"/>
  <c r="BL79" i="3"/>
  <c r="BL122" i="3"/>
  <c r="AT35" i="6"/>
  <c r="BK96" i="7"/>
  <c r="AS30" i="8"/>
  <c r="BK53" i="7"/>
  <c r="BK65" i="7"/>
  <c r="BK108" i="7"/>
  <c r="BL81" i="3"/>
  <c r="BL124" i="3"/>
  <c r="AT61" i="6"/>
  <c r="AS56" i="8"/>
  <c r="BK80" i="7"/>
  <c r="BK123" i="7"/>
  <c r="BK115" i="7"/>
  <c r="BK72" i="7"/>
  <c r="BL91" i="3"/>
  <c r="BL48" i="3"/>
  <c r="AS35" i="8"/>
  <c r="BK79" i="7"/>
  <c r="BK122" i="7"/>
  <c r="AT61" i="8" s="1"/>
  <c r="BK94" i="7"/>
  <c r="AT58" i="8" s="1"/>
  <c r="BK51" i="7"/>
  <c r="AS32" i="8"/>
  <c r="AS33" i="8"/>
  <c r="BK101" i="7"/>
  <c r="AT59" i="8" s="1"/>
  <c r="BK58" i="7"/>
  <c r="BL101" i="3"/>
  <c r="BL58" i="3"/>
  <c r="BL65" i="3"/>
  <c r="BL108" i="3"/>
  <c r="BM101" i="3" l="1"/>
  <c r="BM58" i="3"/>
  <c r="BL123" i="7"/>
  <c r="BL80" i="7"/>
  <c r="BM124" i="3"/>
  <c r="BM81" i="3"/>
  <c r="AU35" i="6"/>
  <c r="BM122" i="3"/>
  <c r="BM79" i="3"/>
  <c r="BM72" i="3"/>
  <c r="BM115" i="3"/>
  <c r="BL122" i="7"/>
  <c r="BL79" i="7"/>
  <c r="AT35" i="8"/>
  <c r="BL115" i="7"/>
  <c r="BL72" i="7"/>
  <c r="AT56" i="8"/>
  <c r="BM96" i="3"/>
  <c r="BM53" i="3"/>
  <c r="BL91" i="7"/>
  <c r="AU57" i="8" s="1"/>
  <c r="AT31" i="8"/>
  <c r="BL48" i="7"/>
  <c r="AT33" i="8"/>
  <c r="BL101" i="7"/>
  <c r="BL58" i="7"/>
  <c r="AT32" i="8"/>
  <c r="BL94" i="7"/>
  <c r="AU58" i="8" s="1"/>
  <c r="BL51" i="7"/>
  <c r="BL65" i="7"/>
  <c r="BL108" i="7"/>
  <c r="BM123" i="3"/>
  <c r="AV61" i="6" s="1"/>
  <c r="BM80" i="3"/>
  <c r="BM51" i="3"/>
  <c r="BM94" i="3"/>
  <c r="BM65" i="3"/>
  <c r="BM108" i="3"/>
  <c r="BM48" i="3"/>
  <c r="BM91" i="3"/>
  <c r="BL96" i="7"/>
  <c r="AU56" i="8" s="1"/>
  <c r="AT30" i="8"/>
  <c r="BL53" i="7"/>
  <c r="AU61" i="6"/>
  <c r="BL124" i="7"/>
  <c r="AU60" i="8" s="1"/>
  <c r="BL81" i="7"/>
  <c r="AT34" i="8"/>
  <c r="AU61" i="8" l="1"/>
  <c r="BM81" i="7"/>
  <c r="AU34" i="8"/>
  <c r="BM124" i="7"/>
  <c r="AV60" i="8" s="1"/>
  <c r="BN80" i="3"/>
  <c r="BN123" i="3"/>
  <c r="BM94" i="7"/>
  <c r="AV58" i="8" s="1"/>
  <c r="AU32" i="8"/>
  <c r="BM51" i="7"/>
  <c r="AU59" i="8"/>
  <c r="BM72" i="7"/>
  <c r="BM115" i="7"/>
  <c r="BM80" i="7"/>
  <c r="BM123" i="7"/>
  <c r="BN65" i="3"/>
  <c r="BN108" i="3"/>
  <c r="BN53" i="3"/>
  <c r="BN96" i="3"/>
  <c r="BM91" i="7"/>
  <c r="AV57" i="8" s="1"/>
  <c r="AU31" i="8"/>
  <c r="BM48" i="7"/>
  <c r="BN115" i="3"/>
  <c r="BN72" i="3"/>
  <c r="BN124" i="3"/>
  <c r="BN81" i="3"/>
  <c r="BN58" i="3"/>
  <c r="BN101" i="3"/>
  <c r="AU30" i="8"/>
  <c r="BM96" i="7"/>
  <c r="BM53" i="7"/>
  <c r="BN91" i="3"/>
  <c r="BN48" i="3"/>
  <c r="BN94" i="3"/>
  <c r="BN51" i="3"/>
  <c r="BM65" i="7"/>
  <c r="BM108" i="7"/>
  <c r="BM58" i="7"/>
  <c r="AU33" i="8"/>
  <c r="BM101" i="7"/>
  <c r="AU35" i="8"/>
  <c r="BM122" i="7"/>
  <c r="AV61" i="8" s="1"/>
  <c r="BM79" i="7"/>
  <c r="BN122" i="3"/>
  <c r="AW61" i="6" s="1"/>
  <c r="BN79" i="3"/>
  <c r="AV35" i="6"/>
  <c r="BO79" i="3" l="1"/>
  <c r="BO122" i="3"/>
  <c r="AV33" i="8"/>
  <c r="BN101" i="7"/>
  <c r="BN58" i="7"/>
  <c r="AV56" i="8"/>
  <c r="BO124" i="3"/>
  <c r="BO81" i="3"/>
  <c r="BN91" i="7"/>
  <c r="AW57" i="8" s="1"/>
  <c r="AV31" i="8"/>
  <c r="BN48" i="7"/>
  <c r="BO96" i="3"/>
  <c r="BO53" i="3"/>
  <c r="BN123" i="7"/>
  <c r="BN80" i="7"/>
  <c r="AV32" i="8"/>
  <c r="BN94" i="7"/>
  <c r="AW58" i="8" s="1"/>
  <c r="BN51" i="7"/>
  <c r="AW35" i="6"/>
  <c r="BO80" i="3"/>
  <c r="BO123" i="3"/>
  <c r="BO91" i="3"/>
  <c r="BO48" i="3"/>
  <c r="BN65" i="7"/>
  <c r="BN108" i="7"/>
  <c r="BO115" i="3"/>
  <c r="BO72" i="3"/>
  <c r="BO65" i="3"/>
  <c r="BO108" i="3"/>
  <c r="BN72" i="7"/>
  <c r="BN115" i="7"/>
  <c r="AV59" i="8"/>
  <c r="AV35" i="8"/>
  <c r="BN122" i="7"/>
  <c r="AW61" i="8" s="1"/>
  <c r="BN79" i="7"/>
  <c r="BO94" i="3"/>
  <c r="BO51" i="3"/>
  <c r="BN53" i="7"/>
  <c r="AV30" i="8"/>
  <c r="BN96" i="7"/>
  <c r="AW56" i="8" s="1"/>
  <c r="BO58" i="3"/>
  <c r="BO101" i="3"/>
  <c r="AV34" i="8"/>
  <c r="BN124" i="7"/>
  <c r="AW60" i="8" s="1"/>
  <c r="BN81" i="7"/>
  <c r="BP65" i="3" l="1"/>
  <c r="BP108" i="3"/>
  <c r="BO108" i="7"/>
  <c r="BO65" i="7"/>
  <c r="AX35" i="6"/>
  <c r="BP80" i="3"/>
  <c r="BP123" i="3"/>
  <c r="BP124" i="3"/>
  <c r="BP81" i="3"/>
  <c r="AW59" i="8"/>
  <c r="BO122" i="7"/>
  <c r="AW35" i="8"/>
  <c r="BO79" i="7"/>
  <c r="BP72" i="3"/>
  <c r="BP115" i="3"/>
  <c r="BP91" i="3"/>
  <c r="BP48" i="3"/>
  <c r="BO123" i="7"/>
  <c r="BO80" i="7"/>
  <c r="AW31" i="8"/>
  <c r="BO91" i="7"/>
  <c r="AX57" i="8" s="1"/>
  <c r="BO48" i="7"/>
  <c r="BO72" i="7"/>
  <c r="BO115" i="7"/>
  <c r="AW32" i="8"/>
  <c r="BO51" i="7"/>
  <c r="BO94" i="7"/>
  <c r="AX58" i="8" s="1"/>
  <c r="AX61" i="6"/>
  <c r="BO53" i="7"/>
  <c r="AW30" i="8"/>
  <c r="BO96" i="7"/>
  <c r="BO124" i="7"/>
  <c r="AX60" i="8" s="1"/>
  <c r="BO81" i="7"/>
  <c r="AW34" i="8"/>
  <c r="BP101" i="3"/>
  <c r="BP58" i="3"/>
  <c r="BP94" i="3"/>
  <c r="BP51" i="3"/>
  <c r="BP96" i="3"/>
  <c r="BP53" i="3"/>
  <c r="AW33" i="8"/>
  <c r="BO101" i="7"/>
  <c r="AX59" i="8" s="1"/>
  <c r="BO58" i="7"/>
  <c r="BP122" i="3"/>
  <c r="AY61" i="6" s="1"/>
  <c r="BP79" i="3"/>
  <c r="AX56" i="8" l="1"/>
  <c r="BP108" i="7"/>
  <c r="BP65" i="7"/>
  <c r="BP101" i="7"/>
  <c r="AY59" i="8" s="1"/>
  <c r="AX33" i="8"/>
  <c r="BP58" i="7"/>
  <c r="BP115" i="7"/>
  <c r="BP72" i="7"/>
  <c r="BP123" i="7"/>
  <c r="BP80" i="7"/>
  <c r="AX61" i="8"/>
  <c r="BQ101" i="3"/>
  <c r="BQ58" i="3"/>
  <c r="BQ51" i="3"/>
  <c r="BQ94" i="3"/>
  <c r="BP94" i="7"/>
  <c r="AY58" i="8" s="1"/>
  <c r="BP51" i="7"/>
  <c r="AX32" i="8"/>
  <c r="AX31" i="8"/>
  <c r="BP48" i="7"/>
  <c r="BP91" i="7"/>
  <c r="AY57" i="8" s="1"/>
  <c r="BQ115" i="3"/>
  <c r="BQ72" i="3"/>
  <c r="BQ80" i="3"/>
  <c r="BQ123" i="3"/>
  <c r="BQ96" i="3"/>
  <c r="BQ53" i="3"/>
  <c r="AY35" i="6"/>
  <c r="BQ122" i="3"/>
  <c r="BQ79" i="3"/>
  <c r="BP124" i="7"/>
  <c r="AY60" i="8" s="1"/>
  <c r="BP81" i="7"/>
  <c r="AX34" i="8"/>
  <c r="BP96" i="7"/>
  <c r="AY56" i="8" s="1"/>
  <c r="AX30" i="8"/>
  <c r="BP53" i="7"/>
  <c r="BQ48" i="3"/>
  <c r="BQ91" i="3"/>
  <c r="AX35" i="8"/>
  <c r="BP122" i="7"/>
  <c r="BP79" i="7"/>
  <c r="BQ81" i="3"/>
  <c r="BQ124" i="3"/>
  <c r="BQ108" i="3"/>
  <c r="BQ65" i="3"/>
  <c r="AZ61" i="6" l="1"/>
  <c r="AY61" i="8"/>
  <c r="BQ53" i="7"/>
  <c r="AY30" i="8"/>
  <c r="BQ96" i="7"/>
  <c r="BQ124" i="7"/>
  <c r="AZ60" i="8" s="1"/>
  <c r="AY34" i="8"/>
  <c r="BQ81" i="7"/>
  <c r="AZ35" i="6"/>
  <c r="BR123" i="3"/>
  <c r="BR80" i="3"/>
  <c r="BQ91" i="7"/>
  <c r="AZ57" i="8" s="1"/>
  <c r="AY31" i="8"/>
  <c r="BQ48" i="7"/>
  <c r="BQ72" i="7"/>
  <c r="BQ115" i="7"/>
  <c r="BR58" i="3"/>
  <c r="BR101" i="3"/>
  <c r="BR53" i="3"/>
  <c r="BR96" i="3"/>
  <c r="BR72" i="3"/>
  <c r="BR115" i="3"/>
  <c r="BQ108" i="7"/>
  <c r="BQ65" i="7"/>
  <c r="BR108" i="3"/>
  <c r="BR65" i="3"/>
  <c r="AY35" i="8"/>
  <c r="BQ79" i="7"/>
  <c r="BQ122" i="7"/>
  <c r="BR91" i="3"/>
  <c r="BR48" i="3"/>
  <c r="BQ51" i="7"/>
  <c r="AY32" i="8"/>
  <c r="BQ94" i="7"/>
  <c r="AZ58" i="8" s="1"/>
  <c r="BR124" i="3"/>
  <c r="BR81" i="3"/>
  <c r="BR122" i="3"/>
  <c r="BR79" i="3"/>
  <c r="BR94" i="3"/>
  <c r="BR51" i="3"/>
  <c r="BQ80" i="7"/>
  <c r="BQ123" i="7"/>
  <c r="BQ101" i="7"/>
  <c r="AZ59" i="8" s="1"/>
  <c r="AY33" i="8"/>
  <c r="BQ58" i="7"/>
  <c r="BR58" i="7" l="1"/>
  <c r="BR101" i="7"/>
  <c r="AZ33" i="8"/>
  <c r="AZ61" i="8"/>
  <c r="BS72" i="3"/>
  <c r="BS115" i="3"/>
  <c r="BS101" i="3"/>
  <c r="BS58" i="3"/>
  <c r="AZ56" i="8"/>
  <c r="BR123" i="7"/>
  <c r="BR80" i="7"/>
  <c r="BS94" i="3"/>
  <c r="BS51" i="3"/>
  <c r="BS124" i="3"/>
  <c r="BS81" i="3"/>
  <c r="BR94" i="7"/>
  <c r="BA58" i="8" s="1"/>
  <c r="BR51" i="7"/>
  <c r="AZ32" i="8"/>
  <c r="BR122" i="7"/>
  <c r="BA61" i="8" s="1"/>
  <c r="BR79" i="7"/>
  <c r="AZ35" i="8"/>
  <c r="BR65" i="7"/>
  <c r="BR108" i="7"/>
  <c r="BR81" i="7"/>
  <c r="BR124" i="7"/>
  <c r="BA60" i="8" s="1"/>
  <c r="AZ34" i="8"/>
  <c r="BS48" i="3"/>
  <c r="BS91" i="3"/>
  <c r="BS53" i="3"/>
  <c r="BS96" i="3"/>
  <c r="BR72" i="7"/>
  <c r="BR115" i="7"/>
  <c r="BA35" i="6"/>
  <c r="BS123" i="3"/>
  <c r="BS80" i="3"/>
  <c r="BR96" i="7"/>
  <c r="BA56" i="8" s="1"/>
  <c r="BR53" i="7"/>
  <c r="AZ30" i="8"/>
  <c r="BS79" i="3"/>
  <c r="BS122" i="3"/>
  <c r="BS108" i="3"/>
  <c r="BS65" i="3"/>
  <c r="AZ31" i="8"/>
  <c r="BR91" i="7"/>
  <c r="BA57" i="8" s="1"/>
  <c r="BR48" i="7"/>
  <c r="BA61" i="6"/>
  <c r="BA34" i="8" l="1"/>
  <c r="BS81" i="7"/>
  <c r="BS124" i="7"/>
  <c r="BB60" i="8" s="1"/>
  <c r="BS79" i="7"/>
  <c r="BA35" i="8"/>
  <c r="BS122" i="7"/>
  <c r="BT101" i="3"/>
  <c r="BT58" i="3"/>
  <c r="BT79" i="3"/>
  <c r="BT122" i="3"/>
  <c r="BB35" i="6"/>
  <c r="BT123" i="3"/>
  <c r="BC61" i="6" s="1"/>
  <c r="BT80" i="3"/>
  <c r="BS72" i="7"/>
  <c r="BS115" i="7"/>
  <c r="BT91" i="3"/>
  <c r="BT48" i="3"/>
  <c r="BT124" i="3"/>
  <c r="BT81" i="3"/>
  <c r="BS80" i="7"/>
  <c r="BS123" i="7"/>
  <c r="BT108" i="3"/>
  <c r="BT65" i="3"/>
  <c r="BB61" i="6"/>
  <c r="BS108" i="7"/>
  <c r="BS65" i="7"/>
  <c r="BA59" i="8"/>
  <c r="BS48" i="7"/>
  <c r="BA31" i="8"/>
  <c r="BS91" i="7"/>
  <c r="BB57" i="8" s="1"/>
  <c r="BS96" i="7"/>
  <c r="BB56" i="8" s="1"/>
  <c r="BA30" i="8"/>
  <c r="BS53" i="7"/>
  <c r="BT96" i="3"/>
  <c r="BT53" i="3"/>
  <c r="BS94" i="7"/>
  <c r="BB58" i="8" s="1"/>
  <c r="BS51" i="7"/>
  <c r="BA32" i="8"/>
  <c r="BT94" i="3"/>
  <c r="BT51" i="3"/>
  <c r="BT115" i="3"/>
  <c r="BT72" i="3"/>
  <c r="BS101" i="7"/>
  <c r="BB59" i="8" s="1"/>
  <c r="BS58" i="7"/>
  <c r="BA33" i="8"/>
  <c r="BT58" i="7" l="1"/>
  <c r="BT101" i="7"/>
  <c r="BB33" i="8"/>
  <c r="BU94" i="3"/>
  <c r="BU51" i="3"/>
  <c r="BB31" i="8"/>
  <c r="BT91" i="7"/>
  <c r="BC57" i="8" s="1"/>
  <c r="BT48" i="7"/>
  <c r="BT123" i="7"/>
  <c r="BT80" i="7"/>
  <c r="BU101" i="3"/>
  <c r="BU58" i="3"/>
  <c r="BT79" i="7"/>
  <c r="BT122" i="7"/>
  <c r="BC61" i="8" s="1"/>
  <c r="BB35" i="8"/>
  <c r="BU96" i="3"/>
  <c r="BU53" i="3"/>
  <c r="BU108" i="3"/>
  <c r="BU65" i="3"/>
  <c r="BU81" i="3"/>
  <c r="BU124" i="3"/>
  <c r="BU115" i="3"/>
  <c r="BU72" i="3"/>
  <c r="BT108" i="7"/>
  <c r="BT65" i="7"/>
  <c r="BT72" i="7"/>
  <c r="BT115" i="7"/>
  <c r="BB61" i="8"/>
  <c r="BB34" i="8"/>
  <c r="BT81" i="7"/>
  <c r="BT124" i="7"/>
  <c r="BC60" i="8" s="1"/>
  <c r="BT51" i="7"/>
  <c r="BT94" i="7"/>
  <c r="BC58" i="8" s="1"/>
  <c r="BB32" i="8"/>
  <c r="BB30" i="8"/>
  <c r="BT96" i="7"/>
  <c r="BT53" i="7"/>
  <c r="BU91" i="3"/>
  <c r="BU48" i="3"/>
  <c r="BU123" i="3"/>
  <c r="BU80" i="3"/>
  <c r="BU79" i="3"/>
  <c r="BU122" i="3"/>
  <c r="BD61" i="6" s="1"/>
  <c r="BC35" i="6"/>
  <c r="BC59" i="8" l="1"/>
  <c r="BV122" i="3"/>
  <c r="BV79" i="3"/>
  <c r="BD35" i="6"/>
  <c r="BC56" i="8"/>
  <c r="BU94" i="7"/>
  <c r="BD58" i="8" s="1"/>
  <c r="BC32" i="8"/>
  <c r="BU51" i="7"/>
  <c r="BV81" i="3"/>
  <c r="BV124" i="3"/>
  <c r="BV101" i="3"/>
  <c r="BV58" i="3"/>
  <c r="BC31" i="8"/>
  <c r="BU91" i="7"/>
  <c r="BD57" i="8" s="1"/>
  <c r="BU48" i="7"/>
  <c r="BV115" i="3"/>
  <c r="BV72" i="3"/>
  <c r="BV108" i="3"/>
  <c r="BV65" i="3"/>
  <c r="BU81" i="7"/>
  <c r="BU124" i="7"/>
  <c r="BD60" i="8" s="1"/>
  <c r="BC34" i="8"/>
  <c r="BU72" i="7"/>
  <c r="BU115" i="7"/>
  <c r="BU123" i="7"/>
  <c r="BU80" i="7"/>
  <c r="BV48" i="3"/>
  <c r="BV91" i="3"/>
  <c r="BV123" i="3"/>
  <c r="BE61" i="6" s="1"/>
  <c r="BV80" i="3"/>
  <c r="BU96" i="7"/>
  <c r="BU53" i="7"/>
  <c r="BC30" i="8"/>
  <c r="BU108" i="7"/>
  <c r="BU65" i="7"/>
  <c r="BV53" i="3"/>
  <c r="BV96" i="3"/>
  <c r="BC35" i="8"/>
  <c r="BU79" i="7"/>
  <c r="BU122" i="7"/>
  <c r="BV51" i="3"/>
  <c r="BV94" i="3"/>
  <c r="BC33" i="8"/>
  <c r="BU101" i="7"/>
  <c r="BD59" i="8" s="1"/>
  <c r="BU58" i="7"/>
  <c r="BD56" i="8" l="1"/>
  <c r="BD33" i="8"/>
  <c r="BV58" i="7"/>
  <c r="BV101" i="7"/>
  <c r="BW94" i="3"/>
  <c r="BW51" i="3"/>
  <c r="BW72" i="3"/>
  <c r="BW115" i="3"/>
  <c r="BW81" i="3"/>
  <c r="BW124" i="3"/>
  <c r="BD61" i="8"/>
  <c r="BW53" i="3"/>
  <c r="BW96" i="3"/>
  <c r="BV53" i="7"/>
  <c r="BD30" i="8"/>
  <c r="BV96" i="7"/>
  <c r="BV81" i="7"/>
  <c r="BD34" i="8"/>
  <c r="BV124" i="7"/>
  <c r="BE60" i="8" s="1"/>
  <c r="BW58" i="3"/>
  <c r="BW101" i="3"/>
  <c r="BD32" i="8"/>
  <c r="BV94" i="7"/>
  <c r="BE58" i="8" s="1"/>
  <c r="BV51" i="7"/>
  <c r="BV79" i="7"/>
  <c r="BV122" i="7"/>
  <c r="BE61" i="8" s="1"/>
  <c r="BD35" i="8"/>
  <c r="BV108" i="7"/>
  <c r="BV65" i="7"/>
  <c r="BW48" i="3"/>
  <c r="BW91" i="3"/>
  <c r="BV115" i="7"/>
  <c r="BV72" i="7"/>
  <c r="BW108" i="3"/>
  <c r="BW65" i="3"/>
  <c r="BD31" i="8"/>
  <c r="BV48" i="7"/>
  <c r="BV91" i="7"/>
  <c r="BE57" i="8" s="1"/>
  <c r="BW79" i="3"/>
  <c r="BW122" i="3"/>
  <c r="BE35" i="6"/>
  <c r="BW123" i="3"/>
  <c r="BW80" i="3"/>
  <c r="BV80" i="7"/>
  <c r="BV123" i="7"/>
  <c r="I128" i="1"/>
  <c r="I128" i="3" s="1"/>
  <c r="I129" i="1"/>
  <c r="I129" i="3" s="1"/>
  <c r="I131" i="1"/>
  <c r="I131" i="3" s="1"/>
  <c r="I130" i="1"/>
  <c r="I130" i="3" s="1"/>
  <c r="I127" i="1"/>
  <c r="I127" i="3" s="1"/>
  <c r="I126" i="1"/>
  <c r="I126" i="3" s="1"/>
  <c r="I42" i="1"/>
  <c r="I42" i="3" s="1"/>
  <c r="I44" i="1"/>
  <c r="I44" i="3" s="1"/>
  <c r="I45" i="1"/>
  <c r="I45" i="3" s="1"/>
  <c r="I41" i="1"/>
  <c r="I41" i="3" s="1"/>
  <c r="I43" i="1"/>
  <c r="I43" i="3" s="1"/>
  <c r="I40" i="1"/>
  <c r="I40" i="3" s="1"/>
  <c r="I83" i="1"/>
  <c r="I83" i="3" s="1"/>
  <c r="I87" i="1"/>
  <c r="I87" i="3" s="1"/>
  <c r="I85" i="1"/>
  <c r="I85" i="3" s="1"/>
  <c r="I86" i="1"/>
  <c r="I86" i="3" s="1"/>
  <c r="I88" i="1"/>
  <c r="I88" i="3" s="1"/>
  <c r="I84" i="1"/>
  <c r="I84" i="3" s="1"/>
  <c r="I83" i="7"/>
  <c r="J13" i="4"/>
  <c r="I84" i="7" s="1"/>
  <c r="BF61" i="6" l="1"/>
  <c r="H61" i="6" s="1"/>
  <c r="K40" i="3"/>
  <c r="J40" i="3"/>
  <c r="J83" i="3" s="1"/>
  <c r="J126" i="3" s="1"/>
  <c r="J43" i="3"/>
  <c r="J86" i="3" s="1"/>
  <c r="J129" i="3" s="1"/>
  <c r="K43" i="3"/>
  <c r="BE31" i="8"/>
  <c r="BW91" i="7"/>
  <c r="BW48" i="7"/>
  <c r="BF31" i="8" s="1"/>
  <c r="BW72" i="7"/>
  <c r="BW115" i="7"/>
  <c r="BW65" i="7"/>
  <c r="BW108" i="7"/>
  <c r="BE35" i="8"/>
  <c r="BW122" i="7"/>
  <c r="BW79" i="7"/>
  <c r="BE34" i="8"/>
  <c r="BW124" i="7"/>
  <c r="BW81" i="7"/>
  <c r="BF34" i="8" s="1"/>
  <c r="K13" i="4"/>
  <c r="AI41" i="3"/>
  <c r="K41" i="3"/>
  <c r="J41" i="3"/>
  <c r="J84" i="3" s="1"/>
  <c r="J127" i="3" s="1"/>
  <c r="K44" i="3"/>
  <c r="J44" i="3"/>
  <c r="J87" i="3" s="1"/>
  <c r="J130" i="3" s="1"/>
  <c r="BW123" i="7"/>
  <c r="BW80" i="7"/>
  <c r="BE32" i="8"/>
  <c r="BW94" i="7"/>
  <c r="BW51" i="7"/>
  <c r="BF32" i="8" s="1"/>
  <c r="BE56" i="8"/>
  <c r="BE59" i="8"/>
  <c r="J45" i="3"/>
  <c r="J88" i="3" s="1"/>
  <c r="J131" i="3" s="1"/>
  <c r="K45" i="3"/>
  <c r="K42" i="3"/>
  <c r="J42" i="3"/>
  <c r="J85" i="3" s="1"/>
  <c r="J128" i="3" s="1"/>
  <c r="BF35" i="6"/>
  <c r="BW58" i="7"/>
  <c r="BF33" i="8" s="1"/>
  <c r="BE33" i="8"/>
  <c r="BW101" i="7"/>
  <c r="BW96" i="7"/>
  <c r="BF56" i="8" s="1"/>
  <c r="BW53" i="7"/>
  <c r="BF30" i="8" s="1"/>
  <c r="BE30" i="8"/>
  <c r="I88" i="7"/>
  <c r="I131" i="7"/>
  <c r="I128" i="7"/>
  <c r="I127" i="7"/>
  <c r="I129" i="7"/>
  <c r="I130" i="7"/>
  <c r="I126" i="7"/>
  <c r="I42" i="7"/>
  <c r="I44" i="7"/>
  <c r="I41" i="7"/>
  <c r="I40" i="7"/>
  <c r="I43" i="7"/>
  <c r="I45" i="7"/>
  <c r="I87" i="7"/>
  <c r="I85" i="7"/>
  <c r="I86" i="7"/>
  <c r="BO40" i="3"/>
  <c r="AN40" i="3"/>
  <c r="BJ40" i="3"/>
  <c r="BI40" i="3"/>
  <c r="AF40" i="3"/>
  <c r="AS40" i="3"/>
  <c r="BL40" i="3"/>
  <c r="AQ40" i="3"/>
  <c r="AM40" i="3"/>
  <c r="BH40" i="3"/>
  <c r="AE40" i="3"/>
  <c r="AD40" i="3"/>
  <c r="AA40" i="3"/>
  <c r="AJ40" i="3"/>
  <c r="AL40" i="3"/>
  <c r="AK40" i="3"/>
  <c r="BW40" i="3"/>
  <c r="BG40" i="3"/>
  <c r="AV40" i="3"/>
  <c r="BE40" i="3"/>
  <c r="AT40" i="3"/>
  <c r="AP40" i="3"/>
  <c r="AB40" i="3"/>
  <c r="BF40" i="3"/>
  <c r="BM40" i="3"/>
  <c r="AX40" i="3"/>
  <c r="AO40" i="3"/>
  <c r="BV40" i="3"/>
  <c r="AH40" i="3"/>
  <c r="BA40" i="3"/>
  <c r="BT40" i="3"/>
  <c r="AI40" i="3"/>
  <c r="AG40" i="3"/>
  <c r="AY40" i="3"/>
  <c r="AW40" i="3"/>
  <c r="BB40" i="3"/>
  <c r="AU40" i="3"/>
  <c r="BR40" i="3"/>
  <c r="BD40" i="3"/>
  <c r="BQ40" i="3"/>
  <c r="BK40" i="3"/>
  <c r="BS40" i="3"/>
  <c r="BN40" i="3"/>
  <c r="BP40" i="3"/>
  <c r="AZ40" i="3"/>
  <c r="BC40" i="3"/>
  <c r="AC40" i="3"/>
  <c r="BU40" i="3"/>
  <c r="Z40" i="3"/>
  <c r="I18" i="6" s="1"/>
  <c r="AR40" i="3"/>
  <c r="BL43" i="3"/>
  <c r="AX43" i="3"/>
  <c r="AB43" i="3"/>
  <c r="AN43" i="3"/>
  <c r="BE43" i="3"/>
  <c r="BR43" i="3"/>
  <c r="BD43" i="3"/>
  <c r="BV43" i="3"/>
  <c r="AI43" i="3"/>
  <c r="AP43" i="3"/>
  <c r="AK43" i="3"/>
  <c r="AC43" i="3"/>
  <c r="BF43" i="3"/>
  <c r="BG43" i="3"/>
  <c r="BK43" i="3"/>
  <c r="AZ43" i="3"/>
  <c r="BC43" i="3"/>
  <c r="AF43" i="3"/>
  <c r="BI43" i="3"/>
  <c r="AO43" i="3"/>
  <c r="AH43" i="3"/>
  <c r="AU43" i="3"/>
  <c r="AE43" i="3"/>
  <c r="AS43" i="3"/>
  <c r="BT43" i="3"/>
  <c r="BH43" i="3"/>
  <c r="BS43" i="3"/>
  <c r="BP43" i="3"/>
  <c r="BA43" i="3"/>
  <c r="AM43" i="3"/>
  <c r="BQ43" i="3"/>
  <c r="Z43" i="3"/>
  <c r="AG43" i="3"/>
  <c r="AW43" i="3"/>
  <c r="AQ43" i="3"/>
  <c r="BB43" i="3"/>
  <c r="AY43" i="3"/>
  <c r="BW43" i="3"/>
  <c r="AR43" i="3"/>
  <c r="BU43" i="3"/>
  <c r="BA41" i="3"/>
  <c r="AE41" i="3"/>
  <c r="BM41" i="3"/>
  <c r="BT41" i="3"/>
  <c r="BU41" i="3"/>
  <c r="AT41" i="3"/>
  <c r="BW41" i="3"/>
  <c r="BP44" i="3"/>
  <c r="BV44" i="3"/>
  <c r="BS44" i="3"/>
  <c r="AM44" i="3"/>
  <c r="AW44" i="3"/>
  <c r="AP44" i="3"/>
  <c r="BJ44" i="3"/>
  <c r="AG44" i="3"/>
  <c r="BC44" i="3"/>
  <c r="Z44" i="3"/>
  <c r="BB44" i="3"/>
  <c r="BN44" i="3"/>
  <c r="BQ44" i="3"/>
  <c r="AC44" i="3"/>
  <c r="BA44" i="3"/>
  <c r="AO44" i="3"/>
  <c r="AE44" i="3"/>
  <c r="BR44" i="3"/>
  <c r="BG44" i="3"/>
  <c r="AJ44" i="3"/>
  <c r="AI44" i="3"/>
  <c r="AA44" i="3"/>
  <c r="BF44" i="3"/>
  <c r="AL44" i="3"/>
  <c r="AD44" i="3"/>
  <c r="AT44" i="3"/>
  <c r="AS44" i="3"/>
  <c r="AZ44" i="3"/>
  <c r="AF44" i="3"/>
  <c r="AU44" i="3"/>
  <c r="BK44" i="3"/>
  <c r="BM44" i="3"/>
  <c r="AH44" i="3"/>
  <c r="BO44" i="3"/>
  <c r="BW44" i="3"/>
  <c r="AV44" i="3"/>
  <c r="BE44" i="3"/>
  <c r="AN44" i="3"/>
  <c r="AQ44" i="3"/>
  <c r="AX44" i="3"/>
  <c r="AK44" i="3"/>
  <c r="AB44" i="3"/>
  <c r="BH44" i="3"/>
  <c r="BT44" i="3"/>
  <c r="AR44" i="3"/>
  <c r="BU44" i="3"/>
  <c r="BD44" i="3"/>
  <c r="AY44" i="3"/>
  <c r="BI44" i="3"/>
  <c r="BL44" i="3"/>
  <c r="AZ41" i="3"/>
  <c r="AJ43" i="3"/>
  <c r="S17" i="6" s="1"/>
  <c r="AV43" i="3"/>
  <c r="AE17" i="6" s="1"/>
  <c r="BJ43" i="3"/>
  <c r="AT43" i="3"/>
  <c r="AC17" i="6" s="1"/>
  <c r="AB41" i="3"/>
  <c r="BV41" i="3"/>
  <c r="AD43" i="3"/>
  <c r="AF41" i="3"/>
  <c r="AY42" i="3"/>
  <c r="AG42" i="3"/>
  <c r="BW42" i="3"/>
  <c r="BH42" i="3"/>
  <c r="AE42" i="3"/>
  <c r="AA42" i="3"/>
  <c r="BN42" i="3"/>
  <c r="BS42" i="3"/>
  <c r="BA42" i="3"/>
  <c r="AC42" i="3"/>
  <c r="BQ42" i="3"/>
  <c r="BO42" i="3"/>
  <c r="BI42" i="3"/>
  <c r="BR42" i="3"/>
  <c r="AO42" i="3"/>
  <c r="BD42" i="3"/>
  <c r="AW42" i="3"/>
  <c r="BP42" i="3"/>
  <c r="AV42" i="3"/>
  <c r="AR42" i="3"/>
  <c r="BB42" i="3"/>
  <c r="BK42" i="3"/>
  <c r="AI42" i="3"/>
  <c r="R14" i="6" s="1"/>
  <c r="AD42" i="3"/>
  <c r="AT42" i="3"/>
  <c r="AM42" i="3"/>
  <c r="AJ42" i="3"/>
  <c r="AK42" i="3"/>
  <c r="BC42" i="3"/>
  <c r="Z42" i="3"/>
  <c r="AX42" i="3"/>
  <c r="BU42" i="3"/>
  <c r="BT42" i="3"/>
  <c r="AB42" i="3"/>
  <c r="BJ42" i="3"/>
  <c r="AH42" i="3"/>
  <c r="BE42" i="3"/>
  <c r="BL42" i="3"/>
  <c r="BG42" i="3"/>
  <c r="AU42" i="3"/>
  <c r="AN42" i="3"/>
  <c r="BV42" i="3"/>
  <c r="BF42" i="3"/>
  <c r="AP42" i="3"/>
  <c r="AZ42" i="3"/>
  <c r="AF42" i="3"/>
  <c r="AQ42" i="3"/>
  <c r="AL42" i="3"/>
  <c r="BM42" i="3"/>
  <c r="AS42" i="3"/>
  <c r="BD41" i="3"/>
  <c r="AM14" i="6" s="1"/>
  <c r="AY41" i="3"/>
  <c r="AH14" i="6" s="1"/>
  <c r="BG41" i="3"/>
  <c r="AW41" i="3"/>
  <c r="AF14" i="6" s="1"/>
  <c r="BF41" i="3"/>
  <c r="BI41" i="3"/>
  <c r="AR14" i="6" s="1"/>
  <c r="AV41" i="3"/>
  <c r="AQ41" i="3"/>
  <c r="AK41" i="3"/>
  <c r="T14" i="6" s="1"/>
  <c r="AN41" i="3"/>
  <c r="W14" i="6" s="1"/>
  <c r="BC41" i="3"/>
  <c r="AL14" i="6" s="1"/>
  <c r="AG41" i="3"/>
  <c r="P14" i="6" s="1"/>
  <c r="AO41" i="3"/>
  <c r="X14" i="6" s="1"/>
  <c r="AJ41" i="3"/>
  <c r="AP41" i="3"/>
  <c r="BQ41" i="3"/>
  <c r="BR41" i="3"/>
  <c r="AS41" i="3"/>
  <c r="BP41" i="3"/>
  <c r="BN41" i="3"/>
  <c r="BS41" i="3"/>
  <c r="BB14" i="6" s="1"/>
  <c r="AL41" i="3"/>
  <c r="U14" i="6" s="1"/>
  <c r="AH41" i="3"/>
  <c r="Q14" i="6" s="1"/>
  <c r="AU41" i="3"/>
  <c r="AD14" i="6" s="1"/>
  <c r="BL41" i="3"/>
  <c r="BO41" i="3"/>
  <c r="AX14" i="6" s="1"/>
  <c r="BH41" i="3"/>
  <c r="AQ14" i="6" s="1"/>
  <c r="AS45" i="3"/>
  <c r="AB13" i="6" s="1"/>
  <c r="BC45" i="3"/>
  <c r="AL13" i="6" s="1"/>
  <c r="BQ45" i="3"/>
  <c r="AZ13" i="6" s="1"/>
  <c r="BA45" i="3"/>
  <c r="AJ13" i="6" s="1"/>
  <c r="BM45" i="3"/>
  <c r="AV13" i="6" s="1"/>
  <c r="BP45" i="3"/>
  <c r="AY13" i="6" s="1"/>
  <c r="AY45" i="3"/>
  <c r="AH13" i="6" s="1"/>
  <c r="AW45" i="3"/>
  <c r="AF13" i="6" s="1"/>
  <c r="AP45" i="3"/>
  <c r="Y13" i="6" s="1"/>
  <c r="BI45" i="3"/>
  <c r="AR13" i="6" s="1"/>
  <c r="AT45" i="3"/>
  <c r="AC13" i="6" s="1"/>
  <c r="AH45" i="3"/>
  <c r="Q13" i="6" s="1"/>
  <c r="AQ45" i="3"/>
  <c r="Z13" i="6" s="1"/>
  <c r="AF45" i="3"/>
  <c r="O13" i="6" s="1"/>
  <c r="AC45" i="3"/>
  <c r="L13" i="6" s="1"/>
  <c r="BD45" i="3"/>
  <c r="AM13" i="6" s="1"/>
  <c r="AG45" i="3"/>
  <c r="P13" i="6" s="1"/>
  <c r="BH45" i="3"/>
  <c r="AQ13" i="6" s="1"/>
  <c r="AR45" i="3"/>
  <c r="AA13" i="6" s="1"/>
  <c r="AK45" i="3"/>
  <c r="T13" i="6" s="1"/>
  <c r="AN45" i="3"/>
  <c r="W13" i="6" s="1"/>
  <c r="AU45" i="3"/>
  <c r="AD13" i="6" s="1"/>
  <c r="AM45" i="3"/>
  <c r="V13" i="6" s="1"/>
  <c r="BT45" i="3"/>
  <c r="BC13" i="6" s="1"/>
  <c r="BJ45" i="3"/>
  <c r="AS13" i="6" s="1"/>
  <c r="AD45" i="3"/>
  <c r="M13" i="6" s="1"/>
  <c r="BF45" i="3"/>
  <c r="AO13" i="6" s="1"/>
  <c r="BE45" i="3"/>
  <c r="AN13" i="6" s="1"/>
  <c r="BG45" i="3"/>
  <c r="AP13" i="6" s="1"/>
  <c r="BS45" i="3"/>
  <c r="BB13" i="6" s="1"/>
  <c r="AZ45" i="3"/>
  <c r="AI13" i="6" s="1"/>
  <c r="AX45" i="3"/>
  <c r="AG13" i="6" s="1"/>
  <c r="BR45" i="3"/>
  <c r="BA13" i="6" s="1"/>
  <c r="BN45" i="3"/>
  <c r="AW13" i="6" s="1"/>
  <c r="BB45" i="3"/>
  <c r="AK13" i="6" s="1"/>
  <c r="AL45" i="3"/>
  <c r="U13" i="6" s="1"/>
  <c r="BU45" i="3"/>
  <c r="BD13" i="6" s="1"/>
  <c r="AI45" i="3"/>
  <c r="R13" i="6" s="1"/>
  <c r="AE45" i="3"/>
  <c r="N13" i="6" s="1"/>
  <c r="AB45" i="3"/>
  <c r="K13" i="6" s="1"/>
  <c r="BV45" i="3"/>
  <c r="BE13" i="6" s="1"/>
  <c r="AJ45" i="3"/>
  <c r="S13" i="6" s="1"/>
  <c r="BO45" i="3"/>
  <c r="AX13" i="6" s="1"/>
  <c r="BW45" i="3"/>
  <c r="BF13" i="6" s="1"/>
  <c r="AO45" i="3"/>
  <c r="X13" i="6" s="1"/>
  <c r="AV45" i="3"/>
  <c r="AE13" i="6" s="1"/>
  <c r="BL45" i="3"/>
  <c r="AU13" i="6" s="1"/>
  <c r="BK45" i="3"/>
  <c r="AT13" i="6" s="1"/>
  <c r="AA45" i="3"/>
  <c r="J13" i="6" s="1"/>
  <c r="Z41" i="3"/>
  <c r="AM41" i="3"/>
  <c r="AR41" i="3"/>
  <c r="AA14" i="6" s="1"/>
  <c r="Z45" i="3"/>
  <c r="I13" i="6" s="1"/>
  <c r="AL43" i="3"/>
  <c r="BM43" i="3"/>
  <c r="BN43" i="3"/>
  <c r="AD41" i="3"/>
  <c r="M14" i="6" s="1"/>
  <c r="AX41" i="3"/>
  <c r="AA41" i="3"/>
  <c r="J14" i="6" s="1"/>
  <c r="BJ41" i="3"/>
  <c r="AS14" i="6" s="1"/>
  <c r="BO43" i="3"/>
  <c r="AX17" i="6" s="1"/>
  <c r="BE41" i="3"/>
  <c r="AN14" i="6" s="1"/>
  <c r="AA43" i="3"/>
  <c r="BK41" i="3"/>
  <c r="AC41" i="3"/>
  <c r="BB41" i="3"/>
  <c r="AK14" i="6" s="1"/>
  <c r="BF59" i="8" l="1"/>
  <c r="M17" i="6"/>
  <c r="AV15" i="6"/>
  <c r="AV17" i="6"/>
  <c r="BF17" i="6"/>
  <c r="AF17" i="6"/>
  <c r="V17" i="6"/>
  <c r="AQ17" i="6"/>
  <c r="AD17" i="6"/>
  <c r="O17" i="6"/>
  <c r="AP17" i="6"/>
  <c r="Y17" i="6"/>
  <c r="BA17" i="6"/>
  <c r="AG17" i="6"/>
  <c r="BD16" i="6"/>
  <c r="BD18" i="6"/>
  <c r="AY16" i="6"/>
  <c r="AY18" i="6"/>
  <c r="AZ16" i="6"/>
  <c r="AZ18" i="6"/>
  <c r="AK16" i="6"/>
  <c r="AK18" i="6"/>
  <c r="R16" i="6"/>
  <c r="R18" i="6"/>
  <c r="BE16" i="6"/>
  <c r="BE18" i="6"/>
  <c r="AO16" i="6"/>
  <c r="AO18" i="6"/>
  <c r="AN16" i="6"/>
  <c r="AN18" i="6"/>
  <c r="T16" i="6"/>
  <c r="T18" i="6"/>
  <c r="M16" i="6"/>
  <c r="M18" i="6"/>
  <c r="Z16" i="6"/>
  <c r="Z18" i="6"/>
  <c r="AR16" i="6"/>
  <c r="AR18" i="6"/>
  <c r="K45" i="7"/>
  <c r="J45" i="7"/>
  <c r="J88" i="7" s="1"/>
  <c r="J131" i="7" s="1"/>
  <c r="J44" i="7"/>
  <c r="J87" i="7" s="1"/>
  <c r="J130" i="7" s="1"/>
  <c r="K44" i="7"/>
  <c r="B62" i="11"/>
  <c r="Y41" i="3"/>
  <c r="K84" i="3"/>
  <c r="CC41" i="3"/>
  <c r="BF60" i="8"/>
  <c r="H60" i="8" s="1"/>
  <c r="Y43" i="3"/>
  <c r="B63" i="11"/>
  <c r="K86" i="3"/>
  <c r="CC43" i="3"/>
  <c r="AW15" i="6"/>
  <c r="AW17" i="6"/>
  <c r="U15" i="6"/>
  <c r="U17" i="6"/>
  <c r="AS15" i="6"/>
  <c r="AS17" i="6"/>
  <c r="AH17" i="6"/>
  <c r="P17" i="6"/>
  <c r="AJ17" i="6"/>
  <c r="BC17" i="6"/>
  <c r="Q17" i="6"/>
  <c r="AL17" i="6"/>
  <c r="AO17" i="6"/>
  <c r="R17" i="6"/>
  <c r="AN17" i="6"/>
  <c r="AU17" i="6"/>
  <c r="L16" i="6"/>
  <c r="L18" i="6"/>
  <c r="AW16" i="6"/>
  <c r="AW18" i="6"/>
  <c r="AM16" i="6"/>
  <c r="AM18" i="6"/>
  <c r="AF16" i="6"/>
  <c r="AF18" i="6"/>
  <c r="BC16" i="6"/>
  <c r="BC18" i="6"/>
  <c r="X16" i="6"/>
  <c r="X18" i="6"/>
  <c r="K16" i="6"/>
  <c r="K18" i="6"/>
  <c r="AE16" i="6"/>
  <c r="AE18" i="6"/>
  <c r="U16" i="6"/>
  <c r="U18" i="6"/>
  <c r="N16" i="6"/>
  <c r="N18" i="6"/>
  <c r="AU16" i="6"/>
  <c r="AU18" i="6"/>
  <c r="AS16" i="6"/>
  <c r="AS18" i="6"/>
  <c r="K43" i="7"/>
  <c r="J43" i="7"/>
  <c r="J86" i="7" s="1"/>
  <c r="J129" i="7" s="1"/>
  <c r="J42" i="7"/>
  <c r="J85" i="7" s="1"/>
  <c r="J128" i="7" s="1"/>
  <c r="K42" i="7"/>
  <c r="BF58" i="8"/>
  <c r="H58" i="8" s="1"/>
  <c r="J15" i="6"/>
  <c r="J17" i="6"/>
  <c r="BD17" i="6"/>
  <c r="AK17" i="6"/>
  <c r="I17" i="6"/>
  <c r="AY17" i="6"/>
  <c r="AB17" i="6"/>
  <c r="X17" i="6"/>
  <c r="AI17" i="6"/>
  <c r="L17" i="6"/>
  <c r="BE17" i="6"/>
  <c r="W17" i="6"/>
  <c r="AA16" i="6"/>
  <c r="AA18" i="6"/>
  <c r="AL16" i="6"/>
  <c r="AL18" i="6"/>
  <c r="BB16" i="6"/>
  <c r="BB18" i="6"/>
  <c r="BA16" i="6"/>
  <c r="BA18" i="6"/>
  <c r="AH16" i="6"/>
  <c r="AH18" i="6"/>
  <c r="AJ16" i="6"/>
  <c r="AJ18" i="6"/>
  <c r="AG16" i="6"/>
  <c r="AG18" i="6"/>
  <c r="Y16" i="6"/>
  <c r="Y18" i="6"/>
  <c r="AP16" i="6"/>
  <c r="AP18" i="6"/>
  <c r="S16" i="6"/>
  <c r="S18" i="6"/>
  <c r="AQ16" i="6"/>
  <c r="AQ18" i="6"/>
  <c r="AB16" i="6"/>
  <c r="AB18" i="6"/>
  <c r="W16" i="6"/>
  <c r="W18" i="6"/>
  <c r="J40" i="7"/>
  <c r="J83" i="7" s="1"/>
  <c r="J126" i="7" s="1"/>
  <c r="K40" i="7"/>
  <c r="Y42" i="3"/>
  <c r="K85" i="3"/>
  <c r="CC42" i="3"/>
  <c r="H59" i="8"/>
  <c r="K87" i="3"/>
  <c r="Y44" i="3"/>
  <c r="CC44" i="3"/>
  <c r="I9" i="4"/>
  <c r="I12" i="4"/>
  <c r="I8" i="4"/>
  <c r="I10" i="4"/>
  <c r="I6" i="4"/>
  <c r="I7" i="4"/>
  <c r="I11" i="4"/>
  <c r="BF35" i="8"/>
  <c r="BF57" i="8"/>
  <c r="H57" i="8" s="1"/>
  <c r="AA17" i="6"/>
  <c r="Z17" i="6"/>
  <c r="AZ17" i="6"/>
  <c r="BB17" i="6"/>
  <c r="N17" i="6"/>
  <c r="AR17" i="6"/>
  <c r="AT17" i="6"/>
  <c r="T17" i="6"/>
  <c r="AM17" i="6"/>
  <c r="K17" i="6"/>
  <c r="AI16" i="6"/>
  <c r="AI18" i="6"/>
  <c r="AT16" i="6"/>
  <c r="AT18" i="6"/>
  <c r="AD16" i="6"/>
  <c r="AD18" i="6"/>
  <c r="P16" i="6"/>
  <c r="P18" i="6"/>
  <c r="Q16" i="6"/>
  <c r="Q18" i="6"/>
  <c r="AV16" i="6"/>
  <c r="AV18" i="6"/>
  <c r="AC16" i="6"/>
  <c r="AC18" i="6"/>
  <c r="BF16" i="6"/>
  <c r="BF18" i="6"/>
  <c r="J16" i="6"/>
  <c r="J18" i="6"/>
  <c r="V16" i="6"/>
  <c r="V18" i="6"/>
  <c r="O16" i="6"/>
  <c r="O18" i="6"/>
  <c r="AX16" i="6"/>
  <c r="AX18" i="6"/>
  <c r="K41" i="7"/>
  <c r="J41" i="7"/>
  <c r="J84" i="7" s="1"/>
  <c r="J127" i="7" s="1"/>
  <c r="B60" i="11"/>
  <c r="Y45" i="3"/>
  <c r="K88" i="3"/>
  <c r="CC45" i="3"/>
  <c r="H56" i="8"/>
  <c r="BF61" i="8"/>
  <c r="H61" i="8" s="1"/>
  <c r="K83" i="3"/>
  <c r="B61" i="11"/>
  <c r="B13" i="11"/>
  <c r="Y40" i="3"/>
  <c r="CC40" i="3"/>
  <c r="L14" i="6"/>
  <c r="AT14" i="6"/>
  <c r="I14" i="6"/>
  <c r="AU14" i="6"/>
  <c r="BA14" i="6"/>
  <c r="M15" i="6"/>
  <c r="AG14" i="6"/>
  <c r="AY14" i="6"/>
  <c r="AX15" i="6"/>
  <c r="V14" i="6"/>
  <c r="AB14" i="6"/>
  <c r="O14" i="6"/>
  <c r="AW14" i="6"/>
  <c r="AZ14" i="6"/>
  <c r="Y14" i="6"/>
  <c r="AC15" i="6"/>
  <c r="Z14" i="6"/>
  <c r="AV14" i="6"/>
  <c r="AA15" i="6"/>
  <c r="AZ15" i="6"/>
  <c r="AI14" i="6"/>
  <c r="H13" i="6"/>
  <c r="H38" i="6"/>
  <c r="AO14" i="6"/>
  <c r="K14" i="6"/>
  <c r="S15" i="6"/>
  <c r="BC14" i="6"/>
  <c r="BD15" i="6"/>
  <c r="AK15" i="6"/>
  <c r="I15" i="6"/>
  <c r="AY15" i="6"/>
  <c r="AB15" i="6"/>
  <c r="X15" i="6"/>
  <c r="AI15" i="6"/>
  <c r="L15" i="6"/>
  <c r="R15" i="6"/>
  <c r="AN15" i="6"/>
  <c r="AU15" i="6"/>
  <c r="AL41" i="7"/>
  <c r="BG41" i="7"/>
  <c r="BE41" i="7"/>
  <c r="AY41" i="7"/>
  <c r="AE41" i="7"/>
  <c r="AM41" i="7"/>
  <c r="BT41" i="7"/>
  <c r="BU41" i="7"/>
  <c r="BS41" i="7"/>
  <c r="BA41" i="7"/>
  <c r="AX41" i="7"/>
  <c r="AG41" i="7"/>
  <c r="AQ41" i="7"/>
  <c r="AC41" i="7"/>
  <c r="BV41" i="7"/>
  <c r="AO41" i="7"/>
  <c r="AS41" i="7"/>
  <c r="AP41" i="7"/>
  <c r="BQ41" i="7"/>
  <c r="BF41" i="7"/>
  <c r="BD41" i="7"/>
  <c r="BK41" i="7"/>
  <c r="AU41" i="7"/>
  <c r="BM41" i="7"/>
  <c r="BC41" i="7"/>
  <c r="AI41" i="7"/>
  <c r="AR41" i="7"/>
  <c r="BN41" i="7"/>
  <c r="AA41" i="7"/>
  <c r="Z41" i="7"/>
  <c r="BP41" i="7"/>
  <c r="BW41" i="7"/>
  <c r="AV41" i="7"/>
  <c r="AF41" i="7"/>
  <c r="AT41" i="7"/>
  <c r="AN41" i="7"/>
  <c r="BL41" i="7"/>
  <c r="BH41" i="7"/>
  <c r="BO41" i="7"/>
  <c r="AZ41" i="7"/>
  <c r="AK41" i="7"/>
  <c r="BR41" i="7"/>
  <c r="BB41" i="7"/>
  <c r="BJ41" i="7"/>
  <c r="BI41" i="7"/>
  <c r="AW41" i="7"/>
  <c r="AH41" i="7"/>
  <c r="AJ41" i="7"/>
  <c r="AB41" i="7"/>
  <c r="AD41" i="7"/>
  <c r="BF14" i="6"/>
  <c r="Z15" i="6"/>
  <c r="BB15" i="6"/>
  <c r="N15" i="6"/>
  <c r="AR15" i="6"/>
  <c r="AT15" i="6"/>
  <c r="T15" i="6"/>
  <c r="BE15" i="6"/>
  <c r="W15" i="6"/>
  <c r="BO45" i="7"/>
  <c r="AX13" i="8" s="1"/>
  <c r="BB45" i="7"/>
  <c r="AK13" i="8" s="1"/>
  <c r="BS45" i="7"/>
  <c r="BB13" i="8" s="1"/>
  <c r="AJ45" i="7"/>
  <c r="S13" i="8" s="1"/>
  <c r="AA45" i="7"/>
  <c r="J13" i="8" s="1"/>
  <c r="BW45" i="7"/>
  <c r="BF13" i="8" s="1"/>
  <c r="AU45" i="7"/>
  <c r="AD13" i="8" s="1"/>
  <c r="AX45" i="7"/>
  <c r="AG13" i="8" s="1"/>
  <c r="BF45" i="7"/>
  <c r="AO13" i="8" s="1"/>
  <c r="BK45" i="7"/>
  <c r="AT13" i="8" s="1"/>
  <c r="BU45" i="7"/>
  <c r="BD13" i="8" s="1"/>
  <c r="AS45" i="7"/>
  <c r="AB13" i="8" s="1"/>
  <c r="BR45" i="7"/>
  <c r="BA13" i="8" s="1"/>
  <c r="AQ45" i="7"/>
  <c r="Z13" i="8" s="1"/>
  <c r="BD45" i="7"/>
  <c r="AM13" i="8" s="1"/>
  <c r="AD45" i="7"/>
  <c r="M13" i="8" s="1"/>
  <c r="AT45" i="7"/>
  <c r="AC13" i="8" s="1"/>
  <c r="BA45" i="7"/>
  <c r="AJ13" i="8" s="1"/>
  <c r="AY45" i="7"/>
  <c r="AH13" i="8" s="1"/>
  <c r="AN45" i="7"/>
  <c r="W13" i="8" s="1"/>
  <c r="BV45" i="7"/>
  <c r="BE13" i="8" s="1"/>
  <c r="BM45" i="7"/>
  <c r="AV13" i="8" s="1"/>
  <c r="BI45" i="7"/>
  <c r="AR13" i="8" s="1"/>
  <c r="AH45" i="7"/>
  <c r="Q13" i="8" s="1"/>
  <c r="BL45" i="7"/>
  <c r="AU13" i="8" s="1"/>
  <c r="AP45" i="7"/>
  <c r="Y13" i="8" s="1"/>
  <c r="BJ45" i="7"/>
  <c r="AS13" i="8" s="1"/>
  <c r="AB45" i="7"/>
  <c r="K13" i="8" s="1"/>
  <c r="AR45" i="7"/>
  <c r="AA13" i="8" s="1"/>
  <c r="AI45" i="7"/>
  <c r="R13" i="8" s="1"/>
  <c r="BQ45" i="7"/>
  <c r="AZ13" i="8" s="1"/>
  <c r="BG45" i="7"/>
  <c r="AP13" i="8" s="1"/>
  <c r="AK45" i="7"/>
  <c r="T13" i="8" s="1"/>
  <c r="BT45" i="7"/>
  <c r="BC13" i="8" s="1"/>
  <c r="AF45" i="7"/>
  <c r="O13" i="8" s="1"/>
  <c r="BN45" i="7"/>
  <c r="AW13" i="8" s="1"/>
  <c r="AZ45" i="7"/>
  <c r="AI13" i="8" s="1"/>
  <c r="AV45" i="7"/>
  <c r="AE13" i="8" s="1"/>
  <c r="AW45" i="7"/>
  <c r="AF13" i="8" s="1"/>
  <c r="BP45" i="7"/>
  <c r="AY13" i="8" s="1"/>
  <c r="AC45" i="7"/>
  <c r="L13" i="8" s="1"/>
  <c r="Z45" i="7"/>
  <c r="I13" i="8" s="1"/>
  <c r="AL45" i="7"/>
  <c r="U13" i="8" s="1"/>
  <c r="AG45" i="7"/>
  <c r="P13" i="8" s="1"/>
  <c r="AE45" i="7"/>
  <c r="N13" i="8" s="1"/>
  <c r="AM45" i="7"/>
  <c r="V13" i="8" s="1"/>
  <c r="BC45" i="7"/>
  <c r="AL13" i="8" s="1"/>
  <c r="BE45" i="7"/>
  <c r="AN13" i="8" s="1"/>
  <c r="BH45" i="7"/>
  <c r="AQ13" i="8" s="1"/>
  <c r="AO45" i="7"/>
  <c r="X13" i="8" s="1"/>
  <c r="BK44" i="7"/>
  <c r="BV44" i="7"/>
  <c r="AU44" i="7"/>
  <c r="BB44" i="7"/>
  <c r="AB44" i="7"/>
  <c r="AM44" i="7"/>
  <c r="BR44" i="7"/>
  <c r="AJ44" i="7"/>
  <c r="AE44" i="7"/>
  <c r="AS44" i="7"/>
  <c r="BP44" i="7"/>
  <c r="AW44" i="7"/>
  <c r="BI44" i="7"/>
  <c r="BU44" i="7"/>
  <c r="BJ44" i="7"/>
  <c r="AA44" i="7"/>
  <c r="AC44" i="7"/>
  <c r="Z44" i="7"/>
  <c r="AV44" i="7"/>
  <c r="BA44" i="7"/>
  <c r="AX44" i="7"/>
  <c r="AF44" i="7"/>
  <c r="BH44" i="7"/>
  <c r="AQ44" i="7"/>
  <c r="BN44" i="7"/>
  <c r="BC44" i="7"/>
  <c r="BM44" i="7"/>
  <c r="BE44" i="7"/>
  <c r="BW44" i="7"/>
  <c r="BT44" i="7"/>
  <c r="AD44" i="7"/>
  <c r="AR44" i="7"/>
  <c r="BG44" i="7"/>
  <c r="BL44" i="7"/>
  <c r="BQ44" i="7"/>
  <c r="BF44" i="7"/>
  <c r="BD44" i="7"/>
  <c r="AO44" i="7"/>
  <c r="AN44" i="7"/>
  <c r="AK44" i="7"/>
  <c r="AY44" i="7"/>
  <c r="AZ44" i="7"/>
  <c r="AT44" i="7"/>
  <c r="AH44" i="7"/>
  <c r="AG44" i="7"/>
  <c r="AL44" i="7"/>
  <c r="BO44" i="7"/>
  <c r="AP44" i="7"/>
  <c r="BS44" i="7"/>
  <c r="AI44" i="7"/>
  <c r="AE14" i="6"/>
  <c r="AP14" i="6"/>
  <c r="AC14" i="6"/>
  <c r="N14" i="6"/>
  <c r="BF15" i="6"/>
  <c r="AF15" i="6"/>
  <c r="V15" i="6"/>
  <c r="AQ15" i="6"/>
  <c r="AD15" i="6"/>
  <c r="O15" i="6"/>
  <c r="AP15" i="6"/>
  <c r="AM15" i="6"/>
  <c r="K15" i="6"/>
  <c r="I16" i="6"/>
  <c r="I65" i="6"/>
  <c r="AT43" i="7"/>
  <c r="BE43" i="7"/>
  <c r="BO43" i="7"/>
  <c r="BU43" i="7"/>
  <c r="AH43" i="7"/>
  <c r="AC43" i="7"/>
  <c r="AE43" i="7"/>
  <c r="AK43" i="7"/>
  <c r="BA43" i="7"/>
  <c r="BS43" i="7"/>
  <c r="BW43" i="7"/>
  <c r="AY43" i="7"/>
  <c r="BI43" i="7"/>
  <c r="BC43" i="7"/>
  <c r="AL17" i="8" s="1"/>
  <c r="AQ43" i="7"/>
  <c r="AZ43" i="7"/>
  <c r="AI17" i="8" s="1"/>
  <c r="AF43" i="7"/>
  <c r="O17" i="8" s="1"/>
  <c r="AS43" i="7"/>
  <c r="AB17" i="8" s="1"/>
  <c r="BD43" i="7"/>
  <c r="BK43" i="7"/>
  <c r="AM43" i="7"/>
  <c r="V17" i="8" s="1"/>
  <c r="AD43" i="7"/>
  <c r="BM43" i="7"/>
  <c r="AV17" i="8" s="1"/>
  <c r="BP43" i="7"/>
  <c r="AY17" i="8" s="1"/>
  <c r="BB43" i="7"/>
  <c r="AP43" i="7"/>
  <c r="AW43" i="7"/>
  <c r="BF43" i="7"/>
  <c r="BN43" i="7"/>
  <c r="BJ43" i="7"/>
  <c r="AG43" i="7"/>
  <c r="AU43" i="7"/>
  <c r="AD17" i="8" s="1"/>
  <c r="AV43" i="7"/>
  <c r="AE17" i="8" s="1"/>
  <c r="BR43" i="7"/>
  <c r="BH43" i="7"/>
  <c r="AQ17" i="8" s="1"/>
  <c r="AJ43" i="7"/>
  <c r="BG43" i="7"/>
  <c r="BL43" i="7"/>
  <c r="AU17" i="8" s="1"/>
  <c r="Z43" i="7"/>
  <c r="I17" i="8" s="1"/>
  <c r="AN43" i="7"/>
  <c r="AB43" i="7"/>
  <c r="AR43" i="7"/>
  <c r="BV43" i="7"/>
  <c r="BE17" i="8" s="1"/>
  <c r="AI43" i="7"/>
  <c r="R17" i="8" s="1"/>
  <c r="AO43" i="7"/>
  <c r="X17" i="8" s="1"/>
  <c r="AL43" i="7"/>
  <c r="U17" i="8" s="1"/>
  <c r="BT43" i="7"/>
  <c r="BC17" i="8" s="1"/>
  <c r="AX43" i="7"/>
  <c r="BQ43" i="7"/>
  <c r="AZ17" i="8" s="1"/>
  <c r="AA43" i="7"/>
  <c r="AK42" i="7"/>
  <c r="AY42" i="7"/>
  <c r="BT42" i="7"/>
  <c r="BE42" i="7"/>
  <c r="AQ42" i="7"/>
  <c r="BC42" i="7"/>
  <c r="BQ42" i="7"/>
  <c r="BL42" i="7"/>
  <c r="BP42" i="7"/>
  <c r="AG42" i="7"/>
  <c r="AL42" i="7"/>
  <c r="AE42" i="7"/>
  <c r="BF42" i="7"/>
  <c r="AD42" i="7"/>
  <c r="BW42" i="7"/>
  <c r="BN42" i="7"/>
  <c r="AU42" i="7"/>
  <c r="AJ42" i="7"/>
  <c r="AZ42" i="7"/>
  <c r="BO42" i="7"/>
  <c r="BB42" i="7"/>
  <c r="AM42" i="7"/>
  <c r="BK42" i="7"/>
  <c r="AP42" i="7"/>
  <c r="AF42" i="7"/>
  <c r="AT42" i="7"/>
  <c r="AI42" i="7"/>
  <c r="BG42" i="7"/>
  <c r="BS42" i="7"/>
  <c r="BU42" i="7"/>
  <c r="AW42" i="7"/>
  <c r="AV42" i="7"/>
  <c r="AX42" i="7"/>
  <c r="BD42" i="7"/>
  <c r="AN42" i="7"/>
  <c r="BI42" i="7"/>
  <c r="AA42" i="7"/>
  <c r="BH42" i="7"/>
  <c r="AC42" i="7"/>
  <c r="AS42" i="7"/>
  <c r="BR42" i="7"/>
  <c r="BA42" i="7"/>
  <c r="AB42" i="7"/>
  <c r="BV42" i="7"/>
  <c r="AR42" i="7"/>
  <c r="BJ42" i="7"/>
  <c r="Z42" i="7"/>
  <c r="AH42" i="7"/>
  <c r="AO42" i="7"/>
  <c r="BM42" i="7"/>
  <c r="S14" i="6"/>
  <c r="BE14" i="6"/>
  <c r="AE15" i="6"/>
  <c r="BD14" i="6"/>
  <c r="AJ14" i="6"/>
  <c r="AH15" i="6"/>
  <c r="P15" i="6"/>
  <c r="AJ15" i="6"/>
  <c r="BC15" i="6"/>
  <c r="Q15" i="6"/>
  <c r="AL15" i="6"/>
  <c r="AO15" i="6"/>
  <c r="Y15" i="6"/>
  <c r="BA15" i="6"/>
  <c r="AG15" i="6"/>
  <c r="I121" i="1"/>
  <c r="I121" i="3" s="1"/>
  <c r="I92" i="1"/>
  <c r="I92" i="3" s="1"/>
  <c r="I111" i="1"/>
  <c r="I111" i="3" s="1"/>
  <c r="I35" i="1"/>
  <c r="I35" i="3" s="1"/>
  <c r="I25" i="1"/>
  <c r="I25" i="3" s="1"/>
  <c r="I6" i="1"/>
  <c r="I6" i="3" s="1"/>
  <c r="I68" i="1"/>
  <c r="I68" i="3" s="1"/>
  <c r="I49" i="1"/>
  <c r="I49" i="3" s="1"/>
  <c r="I78" i="1"/>
  <c r="I78" i="3" s="1"/>
  <c r="BA40" i="7"/>
  <c r="AX40" i="7"/>
  <c r="AR40" i="7"/>
  <c r="AK40" i="7"/>
  <c r="BQ40" i="7"/>
  <c r="AY40" i="7"/>
  <c r="BD40" i="7"/>
  <c r="BO40" i="7"/>
  <c r="AQ40" i="7"/>
  <c r="AM40" i="7"/>
  <c r="AP40" i="7"/>
  <c r="AI40" i="7"/>
  <c r="AJ40" i="7"/>
  <c r="BJ40" i="7"/>
  <c r="BK40" i="7"/>
  <c r="BW40" i="7"/>
  <c r="AV40" i="7"/>
  <c r="BF40" i="7"/>
  <c r="BG40" i="7"/>
  <c r="BP40" i="7"/>
  <c r="AZ40" i="7"/>
  <c r="AO40" i="7"/>
  <c r="BH40" i="7"/>
  <c r="BM40" i="7"/>
  <c r="AN40" i="7"/>
  <c r="BR40" i="7"/>
  <c r="AT40" i="7"/>
  <c r="AB40" i="7"/>
  <c r="AS40" i="7"/>
  <c r="BT40" i="7"/>
  <c r="AA40" i="7"/>
  <c r="AU40" i="7"/>
  <c r="BN40" i="7"/>
  <c r="AL40" i="7"/>
  <c r="AC40" i="7"/>
  <c r="BC40" i="7"/>
  <c r="BV40" i="7"/>
  <c r="AH40" i="7"/>
  <c r="BS40" i="7"/>
  <c r="BB40" i="7"/>
  <c r="AD40" i="7"/>
  <c r="AE40" i="7"/>
  <c r="BI40" i="7"/>
  <c r="AG40" i="7"/>
  <c r="BE40" i="7"/>
  <c r="BL40" i="7"/>
  <c r="Z40" i="7"/>
  <c r="I18" i="8" s="1"/>
  <c r="AW40" i="7"/>
  <c r="AF40" i="7"/>
  <c r="BU40" i="7"/>
  <c r="H18" i="6" l="1"/>
  <c r="AF16" i="8"/>
  <c r="AF18" i="8"/>
  <c r="P16" i="8"/>
  <c r="P18" i="8"/>
  <c r="AK16" i="8"/>
  <c r="AK18" i="8"/>
  <c r="AL16" i="8"/>
  <c r="AL18" i="8"/>
  <c r="AD16" i="8"/>
  <c r="AD18" i="8"/>
  <c r="K16" i="8"/>
  <c r="K18" i="8"/>
  <c r="AV16" i="8"/>
  <c r="AV18" i="8"/>
  <c r="AY16" i="8"/>
  <c r="AY18" i="8"/>
  <c r="BF16" i="8"/>
  <c r="BF18" i="8"/>
  <c r="R16" i="8"/>
  <c r="R18" i="8"/>
  <c r="AX16" i="8"/>
  <c r="AX18" i="8"/>
  <c r="T16" i="8"/>
  <c r="T18" i="8"/>
  <c r="K6" i="3"/>
  <c r="J6" i="3"/>
  <c r="J49" i="3" s="1"/>
  <c r="J92" i="3" s="1"/>
  <c r="J15" i="8"/>
  <c r="J17" i="8"/>
  <c r="AA15" i="8"/>
  <c r="AA17" i="8"/>
  <c r="BA15" i="8"/>
  <c r="BA17" i="8"/>
  <c r="AS15" i="8"/>
  <c r="AS17" i="8"/>
  <c r="Y15" i="8"/>
  <c r="Y17" i="8"/>
  <c r="M15" i="8"/>
  <c r="M17" i="8"/>
  <c r="BB15" i="8"/>
  <c r="BB17" i="8"/>
  <c r="L15" i="8"/>
  <c r="L17" i="8"/>
  <c r="AN15" i="8"/>
  <c r="AN17" i="8"/>
  <c r="B17" i="11"/>
  <c r="H43" i="6"/>
  <c r="I56" i="1"/>
  <c r="I56" i="3" s="1"/>
  <c r="I54" i="1"/>
  <c r="I54" i="3" s="1"/>
  <c r="I74" i="1"/>
  <c r="I74" i="3" s="1"/>
  <c r="I103" i="1"/>
  <c r="I103" i="3" s="1"/>
  <c r="I119" i="1"/>
  <c r="I119" i="3" s="1"/>
  <c r="I93" i="1"/>
  <c r="I93" i="3" s="1"/>
  <c r="I33" i="1"/>
  <c r="I33" i="3" s="1"/>
  <c r="I11" i="1"/>
  <c r="I11" i="3" s="1"/>
  <c r="I71" i="1"/>
  <c r="I71" i="3" s="1"/>
  <c r="I99" i="1"/>
  <c r="I99" i="3" s="1"/>
  <c r="I117" i="1"/>
  <c r="I117" i="3" s="1"/>
  <c r="I118" i="1"/>
  <c r="I118" i="3" s="1"/>
  <c r="I7" i="1"/>
  <c r="I7" i="3" s="1"/>
  <c r="I28" i="1"/>
  <c r="I28" i="3" s="1"/>
  <c r="I31" i="1"/>
  <c r="I31" i="3" s="1"/>
  <c r="I75" i="1"/>
  <c r="I75" i="3" s="1"/>
  <c r="I120" i="1"/>
  <c r="I120" i="3" s="1"/>
  <c r="I114" i="1"/>
  <c r="I114" i="3" s="1"/>
  <c r="I107" i="1"/>
  <c r="I107" i="3" s="1"/>
  <c r="I32" i="1"/>
  <c r="I32" i="3" s="1"/>
  <c r="I30" i="1"/>
  <c r="I30" i="3" s="1"/>
  <c r="I17" i="1"/>
  <c r="I17" i="3" s="1"/>
  <c r="I76" i="1"/>
  <c r="I76" i="3" s="1"/>
  <c r="I77" i="1"/>
  <c r="I77" i="3" s="1"/>
  <c r="I50" i="1"/>
  <c r="I50" i="3" s="1"/>
  <c r="I97" i="1"/>
  <c r="I97" i="3" s="1"/>
  <c r="I116" i="1"/>
  <c r="I116" i="3" s="1"/>
  <c r="I21" i="1"/>
  <c r="I21" i="3" s="1"/>
  <c r="I34" i="1"/>
  <c r="I34" i="3" s="1"/>
  <c r="I13" i="1"/>
  <c r="I13" i="3" s="1"/>
  <c r="I73" i="1"/>
  <c r="I73" i="3" s="1"/>
  <c r="I64" i="1"/>
  <c r="I64" i="3" s="1"/>
  <c r="I67" i="1"/>
  <c r="I67" i="3" s="1"/>
  <c r="I110" i="1"/>
  <c r="I110" i="3" s="1"/>
  <c r="I24" i="1"/>
  <c r="I24" i="3" s="1"/>
  <c r="K128" i="3"/>
  <c r="Y85" i="3"/>
  <c r="Y43" i="7"/>
  <c r="K86" i="7"/>
  <c r="CC43" i="7"/>
  <c r="B49" i="11"/>
  <c r="DU41" i="3"/>
  <c r="DE41" i="3"/>
  <c r="CO41" i="3"/>
  <c r="DT41" i="3"/>
  <c r="DD41" i="3"/>
  <c r="CN41" i="3"/>
  <c r="DW41" i="3"/>
  <c r="DG41" i="3"/>
  <c r="CQ41" i="3"/>
  <c r="DZ41" i="3"/>
  <c r="DF41" i="3"/>
  <c r="CH41" i="3"/>
  <c r="DQ41" i="3"/>
  <c r="DA41" i="3"/>
  <c r="CK41" i="3"/>
  <c r="DP41" i="3"/>
  <c r="CZ41" i="3"/>
  <c r="CJ41" i="3"/>
  <c r="DS41" i="3"/>
  <c r="DC41" i="3"/>
  <c r="CM41" i="3"/>
  <c r="DJ41" i="3"/>
  <c r="CP41" i="3"/>
  <c r="DR41" i="3"/>
  <c r="DY41" i="3"/>
  <c r="CS41" i="3"/>
  <c r="DH41" i="3"/>
  <c r="EA41" i="3"/>
  <c r="CU41" i="3"/>
  <c r="DV41" i="3"/>
  <c r="CL41" i="3"/>
  <c r="DM41" i="3"/>
  <c r="CG41" i="3"/>
  <c r="CV41" i="3"/>
  <c r="DO41" i="3"/>
  <c r="CI41" i="3"/>
  <c r="DN41" i="3"/>
  <c r="DI41" i="3"/>
  <c r="DX41" i="3"/>
  <c r="CR41" i="3"/>
  <c r="DK41" i="3"/>
  <c r="CE41" i="3"/>
  <c r="CX41" i="3"/>
  <c r="CW41" i="3"/>
  <c r="DL41" i="3"/>
  <c r="CF41" i="3"/>
  <c r="CY41" i="3"/>
  <c r="CT41" i="3"/>
  <c r="DB41" i="3"/>
  <c r="CD41" i="3"/>
  <c r="K87" i="7"/>
  <c r="Y44" i="7"/>
  <c r="CC44" i="7"/>
  <c r="AR16" i="8"/>
  <c r="AR18" i="8"/>
  <c r="BB16" i="8"/>
  <c r="BB18" i="8"/>
  <c r="L16" i="8"/>
  <c r="L18" i="8"/>
  <c r="J16" i="8"/>
  <c r="J18" i="8"/>
  <c r="AC16" i="8"/>
  <c r="AC18" i="8"/>
  <c r="AQ16" i="8"/>
  <c r="AQ18" i="8"/>
  <c r="AP16" i="8"/>
  <c r="AP18" i="8"/>
  <c r="AT16" i="8"/>
  <c r="AT18" i="8"/>
  <c r="Y16" i="8"/>
  <c r="Y18" i="8"/>
  <c r="AM16" i="8"/>
  <c r="AM18" i="8"/>
  <c r="AA16" i="8"/>
  <c r="AA18" i="8"/>
  <c r="J25" i="3"/>
  <c r="J68" i="3" s="1"/>
  <c r="J111" i="3" s="1"/>
  <c r="K25" i="3"/>
  <c r="K15" i="8"/>
  <c r="K17" i="8"/>
  <c r="AP15" i="8"/>
  <c r="AP17" i="8"/>
  <c r="AW15" i="8"/>
  <c r="AW17" i="8"/>
  <c r="AK15" i="8"/>
  <c r="AK17" i="8"/>
  <c r="AR15" i="8"/>
  <c r="AR17" i="8"/>
  <c r="AJ15" i="8"/>
  <c r="AJ17" i="8"/>
  <c r="Q15" i="8"/>
  <c r="Q17" i="8"/>
  <c r="AC15" i="8"/>
  <c r="AC17" i="8"/>
  <c r="B48" i="11"/>
  <c r="I18" i="1"/>
  <c r="I18" i="3" s="1"/>
  <c r="I113" i="1"/>
  <c r="I113" i="3" s="1"/>
  <c r="I14" i="1"/>
  <c r="I14" i="3" s="1"/>
  <c r="I61" i="1"/>
  <c r="I61" i="3" s="1"/>
  <c r="I104" i="1"/>
  <c r="I104" i="3" s="1"/>
  <c r="I100" i="1"/>
  <c r="I100" i="3" s="1"/>
  <c r="I57" i="1"/>
  <c r="I57" i="3" s="1"/>
  <c r="I70" i="1"/>
  <c r="I70" i="3" s="1"/>
  <c r="I27" i="1"/>
  <c r="I27" i="3" s="1"/>
  <c r="K130" i="3"/>
  <c r="Y87" i="3"/>
  <c r="H42" i="6"/>
  <c r="H17" i="6"/>
  <c r="Y42" i="7"/>
  <c r="K85" i="7"/>
  <c r="CC42" i="7"/>
  <c r="K127" i="3"/>
  <c r="Y84" i="3"/>
  <c r="BD16" i="8"/>
  <c r="BD18" i="8"/>
  <c r="AU16" i="8"/>
  <c r="AU18" i="8"/>
  <c r="N16" i="8"/>
  <c r="N18" i="8"/>
  <c r="Q16" i="8"/>
  <c r="Q18" i="8"/>
  <c r="U16" i="8"/>
  <c r="U18" i="8"/>
  <c r="BC16" i="8"/>
  <c r="BC18" i="8"/>
  <c r="BA16" i="8"/>
  <c r="BA18" i="8"/>
  <c r="X16" i="8"/>
  <c r="X18" i="8"/>
  <c r="AO16" i="8"/>
  <c r="AO18" i="8"/>
  <c r="AS16" i="8"/>
  <c r="AS18" i="8"/>
  <c r="V16" i="8"/>
  <c r="V18" i="8"/>
  <c r="AH16" i="8"/>
  <c r="AH18" i="8"/>
  <c r="AG16" i="8"/>
  <c r="AG18" i="8"/>
  <c r="K35" i="3"/>
  <c r="J35" i="3"/>
  <c r="J78" i="3" s="1"/>
  <c r="J121" i="3" s="1"/>
  <c r="AG15" i="8"/>
  <c r="AG17" i="8"/>
  <c r="W15" i="8"/>
  <c r="W17" i="8"/>
  <c r="S15" i="8"/>
  <c r="S17" i="8"/>
  <c r="AO15" i="8"/>
  <c r="AO17" i="8"/>
  <c r="AT15" i="8"/>
  <c r="AT17" i="8"/>
  <c r="AH15" i="8"/>
  <c r="AH17" i="8"/>
  <c r="T15" i="8"/>
  <c r="T17" i="8"/>
  <c r="BD15" i="8"/>
  <c r="BD17" i="8"/>
  <c r="DZ40" i="3"/>
  <c r="DJ40" i="3"/>
  <c r="CT40" i="3"/>
  <c r="DY40" i="3"/>
  <c r="DI40" i="3"/>
  <c r="CS40" i="3"/>
  <c r="DX40" i="3"/>
  <c r="DH40" i="3"/>
  <c r="CR40" i="3"/>
  <c r="EA40" i="3"/>
  <c r="DW40" i="3"/>
  <c r="CY40" i="3"/>
  <c r="DS40" i="3"/>
  <c r="CD40" i="3"/>
  <c r="DV40" i="3"/>
  <c r="DF40" i="3"/>
  <c r="CP40" i="3"/>
  <c r="DU40" i="3"/>
  <c r="DE40" i="3"/>
  <c r="CO40" i="3"/>
  <c r="DT40" i="3"/>
  <c r="DD40" i="3"/>
  <c r="CN40" i="3"/>
  <c r="DK40" i="3"/>
  <c r="DG40" i="3"/>
  <c r="CI40" i="3"/>
  <c r="DR40" i="3"/>
  <c r="DB40" i="3"/>
  <c r="CL40" i="3"/>
  <c r="DQ40" i="3"/>
  <c r="DA40" i="3"/>
  <c r="CK40" i="3"/>
  <c r="DP40" i="3"/>
  <c r="CZ40" i="3"/>
  <c r="CJ40" i="3"/>
  <c r="CU40" i="3"/>
  <c r="CQ40" i="3"/>
  <c r="DC40" i="3"/>
  <c r="CX40" i="3"/>
  <c r="CG40" i="3"/>
  <c r="CE40" i="3"/>
  <c r="CH40" i="3"/>
  <c r="DL40" i="3"/>
  <c r="DO40" i="3"/>
  <c r="DM40" i="3"/>
  <c r="CV40" i="3"/>
  <c r="CM40" i="3"/>
  <c r="DN40" i="3"/>
  <c r="CW40" i="3"/>
  <c r="CF40" i="3"/>
  <c r="K126" i="3"/>
  <c r="Y83" i="3"/>
  <c r="DN45" i="3"/>
  <c r="DJ45" i="3"/>
  <c r="CP45" i="3"/>
  <c r="CD45" i="3"/>
  <c r="DY45" i="3"/>
  <c r="CX45" i="3"/>
  <c r="CT45" i="3"/>
  <c r="CL45" i="3"/>
  <c r="DF45" i="3"/>
  <c r="CI45" i="3"/>
  <c r="CY45" i="3"/>
  <c r="DO45" i="3"/>
  <c r="CJ45" i="3"/>
  <c r="CZ45" i="3"/>
  <c r="DP45" i="3"/>
  <c r="CK45" i="3"/>
  <c r="DA45" i="3"/>
  <c r="DQ45" i="3"/>
  <c r="DS45" i="3"/>
  <c r="CN45" i="3"/>
  <c r="DT45" i="3"/>
  <c r="DE45" i="3"/>
  <c r="DW45" i="3"/>
  <c r="DX45" i="3"/>
  <c r="CH45" i="3"/>
  <c r="DB45" i="3"/>
  <c r="DU45" i="3"/>
  <c r="CQ45" i="3"/>
  <c r="CR45" i="3"/>
  <c r="DZ45" i="3"/>
  <c r="DR45" i="3"/>
  <c r="CS45" i="3"/>
  <c r="DV45" i="3"/>
  <c r="CE45" i="3"/>
  <c r="CU45" i="3"/>
  <c r="DK45" i="3"/>
  <c r="EA45" i="3"/>
  <c r="CF45" i="3"/>
  <c r="CV45" i="3"/>
  <c r="DL45" i="3"/>
  <c r="CG45" i="3"/>
  <c r="CW45" i="3"/>
  <c r="DM45" i="3"/>
  <c r="CM45" i="3"/>
  <c r="DC45" i="3"/>
  <c r="DD45" i="3"/>
  <c r="CO45" i="3"/>
  <c r="DG45" i="3"/>
  <c r="DH45" i="3"/>
  <c r="DI45" i="3"/>
  <c r="I112" i="1"/>
  <c r="I112" i="3" s="1"/>
  <c r="I105" i="1"/>
  <c r="I105" i="3" s="1"/>
  <c r="I95" i="1"/>
  <c r="I95" i="3" s="1"/>
  <c r="I26" i="1"/>
  <c r="I26" i="3" s="1"/>
  <c r="I62" i="1"/>
  <c r="I62" i="3" s="1"/>
  <c r="I69" i="1"/>
  <c r="I69" i="3" s="1"/>
  <c r="I9" i="1"/>
  <c r="I9" i="3" s="1"/>
  <c r="I19" i="1"/>
  <c r="I19" i="3" s="1"/>
  <c r="I52" i="1"/>
  <c r="I52" i="3" s="1"/>
  <c r="I60" i="1"/>
  <c r="I60" i="3" s="1"/>
  <c r="K83" i="7"/>
  <c r="Y40" i="7"/>
  <c r="CC40" i="7"/>
  <c r="CD43" i="3"/>
  <c r="DP43" i="3"/>
  <c r="DL43" i="3"/>
  <c r="DH43" i="3"/>
  <c r="DD43" i="3"/>
  <c r="CE43" i="3"/>
  <c r="CR43" i="3"/>
  <c r="CN43" i="3"/>
  <c r="CK43" i="3"/>
  <c r="DA43" i="3"/>
  <c r="DQ43" i="3"/>
  <c r="CL43" i="3"/>
  <c r="DB43" i="3"/>
  <c r="DR43" i="3"/>
  <c r="CM43" i="3"/>
  <c r="DC43" i="3"/>
  <c r="DS43" i="3"/>
  <c r="DF43" i="3"/>
  <c r="DG43" i="3"/>
  <c r="DI43" i="3"/>
  <c r="DZ43" i="3"/>
  <c r="EA43" i="3"/>
  <c r="CV43" i="3"/>
  <c r="CH43" i="3"/>
  <c r="DU43" i="3"/>
  <c r="DJ43" i="3"/>
  <c r="DK43" i="3"/>
  <c r="CZ43" i="3"/>
  <c r="CI43" i="3"/>
  <c r="DT43" i="3"/>
  <c r="CU43" i="3"/>
  <c r="CJ43" i="3"/>
  <c r="DX43" i="3"/>
  <c r="CF43" i="3"/>
  <c r="CG43" i="3"/>
  <c r="CW43" i="3"/>
  <c r="DM43" i="3"/>
  <c r="CX43" i="3"/>
  <c r="DN43" i="3"/>
  <c r="CY43" i="3"/>
  <c r="DO43" i="3"/>
  <c r="CO43" i="3"/>
  <c r="DE43" i="3"/>
  <c r="CP43" i="3"/>
  <c r="DV43" i="3"/>
  <c r="CQ43" i="3"/>
  <c r="DW43" i="3"/>
  <c r="CS43" i="3"/>
  <c r="DY43" i="3"/>
  <c r="CT43" i="3"/>
  <c r="O16" i="8"/>
  <c r="O18" i="8"/>
  <c r="AN16" i="8"/>
  <c r="AN18" i="8"/>
  <c r="M16" i="8"/>
  <c r="M18" i="8"/>
  <c r="BE16" i="8"/>
  <c r="BE18" i="8"/>
  <c r="AW16" i="8"/>
  <c r="AW18" i="8"/>
  <c r="AB16" i="8"/>
  <c r="AB18" i="8"/>
  <c r="W16" i="8"/>
  <c r="W18" i="8"/>
  <c r="AI16" i="8"/>
  <c r="AI18" i="8"/>
  <c r="AE16" i="8"/>
  <c r="AE18" i="8"/>
  <c r="S16" i="8"/>
  <c r="S25" i="8" s="1"/>
  <c r="S26" i="8" s="1"/>
  <c r="S18" i="8"/>
  <c r="Z16" i="8"/>
  <c r="Z18" i="8"/>
  <c r="AZ16" i="8"/>
  <c r="AZ18" i="8"/>
  <c r="AJ16" i="8"/>
  <c r="AJ18" i="8"/>
  <c r="P15" i="8"/>
  <c r="P17" i="8"/>
  <c r="AF15" i="8"/>
  <c r="AF17" i="8"/>
  <c r="AM15" i="8"/>
  <c r="AM17" i="8"/>
  <c r="Z15" i="8"/>
  <c r="Z17" i="8"/>
  <c r="BF15" i="8"/>
  <c r="BF17" i="8"/>
  <c r="N15" i="8"/>
  <c r="N17" i="8"/>
  <c r="AX15" i="8"/>
  <c r="AX17" i="8"/>
  <c r="K131" i="3"/>
  <c r="Y88" i="3"/>
  <c r="K84" i="7"/>
  <c r="Y41" i="7"/>
  <c r="CC41" i="7"/>
  <c r="I82" i="1"/>
  <c r="I82" i="3" s="1"/>
  <c r="I39" i="1"/>
  <c r="I39" i="3" s="1"/>
  <c r="I125" i="1"/>
  <c r="I125" i="3" s="1"/>
  <c r="I109" i="1"/>
  <c r="I109" i="3" s="1"/>
  <c r="I23" i="1"/>
  <c r="I23" i="3" s="1"/>
  <c r="I20" i="1"/>
  <c r="I20" i="3" s="1"/>
  <c r="I106" i="1"/>
  <c r="I106" i="3" s="1"/>
  <c r="I12" i="1"/>
  <c r="I12" i="3" s="1"/>
  <c r="I102" i="1"/>
  <c r="I102" i="3" s="1"/>
  <c r="I66" i="1"/>
  <c r="I66" i="3" s="1"/>
  <c r="I55" i="1"/>
  <c r="I55" i="3" s="1"/>
  <c r="I59" i="1"/>
  <c r="I59" i="3" s="1"/>
  <c r="I98" i="1"/>
  <c r="I98" i="3" s="1"/>
  <c r="I63" i="1"/>
  <c r="I63" i="3" s="1"/>
  <c r="I16" i="1"/>
  <c r="I16" i="3" s="1"/>
  <c r="EA44" i="3"/>
  <c r="DW44" i="3"/>
  <c r="CM44" i="3"/>
  <c r="DO44" i="3"/>
  <c r="DK44" i="3"/>
  <c r="DG44" i="3"/>
  <c r="DC44" i="3"/>
  <c r="CY44" i="3"/>
  <c r="CU44" i="3"/>
  <c r="CQ44" i="3"/>
  <c r="CE44" i="3"/>
  <c r="CJ44" i="3"/>
  <c r="CZ44" i="3"/>
  <c r="DP44" i="3"/>
  <c r="CK44" i="3"/>
  <c r="DA44" i="3"/>
  <c r="DQ44" i="3"/>
  <c r="CL44" i="3"/>
  <c r="DB44" i="3"/>
  <c r="DR44" i="3"/>
  <c r="DT44" i="3"/>
  <c r="CO44" i="3"/>
  <c r="CP44" i="3"/>
  <c r="DV44" i="3"/>
  <c r="DX44" i="3"/>
  <c r="DY44" i="3"/>
  <c r="DZ44" i="3"/>
  <c r="DS44" i="3"/>
  <c r="DE44" i="3"/>
  <c r="DJ44" i="3"/>
  <c r="CD44" i="3"/>
  <c r="CR44" i="3"/>
  <c r="CS44" i="3"/>
  <c r="CI44" i="3"/>
  <c r="CF44" i="3"/>
  <c r="CV44" i="3"/>
  <c r="DL44" i="3"/>
  <c r="CG44" i="3"/>
  <c r="CW44" i="3"/>
  <c r="DM44" i="3"/>
  <c r="CH44" i="3"/>
  <c r="CX44" i="3"/>
  <c r="DN44" i="3"/>
  <c r="CN44" i="3"/>
  <c r="DD44" i="3"/>
  <c r="DU44" i="3"/>
  <c r="DF44" i="3"/>
  <c r="DH44" i="3"/>
  <c r="DI44" i="3"/>
  <c r="CT44" i="3"/>
  <c r="CD42" i="3"/>
  <c r="DT42" i="3"/>
  <c r="DD42" i="3"/>
  <c r="CN42" i="3"/>
  <c r="DW42" i="3"/>
  <c r="DG42" i="3"/>
  <c r="CQ42" i="3"/>
  <c r="DZ42" i="3"/>
  <c r="DJ42" i="3"/>
  <c r="CT42" i="3"/>
  <c r="DY42" i="3"/>
  <c r="DE42" i="3"/>
  <c r="CG42" i="3"/>
  <c r="DP42" i="3"/>
  <c r="CV42" i="3"/>
  <c r="EA42" i="3"/>
  <c r="DC42" i="3"/>
  <c r="CI42" i="3"/>
  <c r="DN42" i="3"/>
  <c r="CP42" i="3"/>
  <c r="CS42" i="3"/>
  <c r="CW42" i="3"/>
  <c r="DL42" i="3"/>
  <c r="CR42" i="3"/>
  <c r="DS42" i="3"/>
  <c r="CY42" i="3"/>
  <c r="CE42" i="3"/>
  <c r="DF42" i="3"/>
  <c r="CL42" i="3"/>
  <c r="DU42" i="3"/>
  <c r="DQ42" i="3"/>
  <c r="DH42" i="3"/>
  <c r="CJ42" i="3"/>
  <c r="DO42" i="3"/>
  <c r="CU42" i="3"/>
  <c r="DV42" i="3"/>
  <c r="DB42" i="3"/>
  <c r="CH42" i="3"/>
  <c r="CO42" i="3"/>
  <c r="DA42" i="3"/>
  <c r="DX42" i="3"/>
  <c r="CZ42" i="3"/>
  <c r="CF42" i="3"/>
  <c r="DK42" i="3"/>
  <c r="CM42" i="3"/>
  <c r="DR42" i="3"/>
  <c r="CX42" i="3"/>
  <c r="DI42" i="3"/>
  <c r="DM42" i="3"/>
  <c r="CK42" i="3"/>
  <c r="K129" i="3"/>
  <c r="Y86" i="3"/>
  <c r="K88" i="7"/>
  <c r="Y45" i="7"/>
  <c r="CC45" i="7"/>
  <c r="BC15" i="8"/>
  <c r="BE15" i="8"/>
  <c r="I15" i="8"/>
  <c r="U15" i="8"/>
  <c r="AU15" i="8"/>
  <c r="AB15" i="8"/>
  <c r="AL15" i="8"/>
  <c r="V15" i="8"/>
  <c r="O15" i="8"/>
  <c r="H39" i="6"/>
  <c r="N14" i="8"/>
  <c r="H14" i="6"/>
  <c r="S14" i="8"/>
  <c r="AS14" i="8"/>
  <c r="AS25" i="8" s="1"/>
  <c r="AS26" i="8" s="1"/>
  <c r="AW14" i="8"/>
  <c r="AV14" i="8"/>
  <c r="AO14" i="8"/>
  <c r="X14" i="8"/>
  <c r="P14" i="8"/>
  <c r="BD14" i="8"/>
  <c r="BV25" i="3"/>
  <c r="BU25" i="3"/>
  <c r="BW25" i="3"/>
  <c r="AD25" i="3"/>
  <c r="BD25" i="3"/>
  <c r="AY25" i="3"/>
  <c r="BF25" i="3"/>
  <c r="BG25" i="3"/>
  <c r="Z25" i="3"/>
  <c r="AA25" i="3"/>
  <c r="AL25" i="3"/>
  <c r="AR25" i="3"/>
  <c r="AO25" i="3"/>
  <c r="AH25" i="3"/>
  <c r="BL25" i="3"/>
  <c r="BA25" i="3"/>
  <c r="AT25" i="3"/>
  <c r="AE25" i="3"/>
  <c r="BT25" i="3"/>
  <c r="AP25" i="3"/>
  <c r="AS25" i="3"/>
  <c r="AK25" i="3"/>
  <c r="BE25" i="3"/>
  <c r="BR25" i="3"/>
  <c r="AM25" i="3"/>
  <c r="AF25" i="3"/>
  <c r="BQ25" i="3"/>
  <c r="BI25" i="3"/>
  <c r="BH25" i="3"/>
  <c r="BK25" i="3"/>
  <c r="AI25" i="3"/>
  <c r="AU25" i="3"/>
  <c r="BM25" i="3"/>
  <c r="BS25" i="3"/>
  <c r="BO25" i="3"/>
  <c r="BP25" i="3"/>
  <c r="AG25" i="3"/>
  <c r="AC25" i="3"/>
  <c r="AW25" i="3"/>
  <c r="AX25" i="3"/>
  <c r="BJ25" i="3"/>
  <c r="AB25" i="3"/>
  <c r="BC25" i="3"/>
  <c r="AQ25" i="3"/>
  <c r="AJ25" i="3"/>
  <c r="BB25" i="3"/>
  <c r="AN25" i="3"/>
  <c r="BN25" i="3"/>
  <c r="AZ25" i="3"/>
  <c r="AV25" i="3"/>
  <c r="I38" i="8"/>
  <c r="W14" i="8"/>
  <c r="U14" i="8"/>
  <c r="BC35" i="3"/>
  <c r="BJ35" i="3"/>
  <c r="AK35" i="3"/>
  <c r="BE35" i="3"/>
  <c r="BI35" i="3"/>
  <c r="BH35" i="3"/>
  <c r="AV35" i="3"/>
  <c r="BW35" i="3"/>
  <c r="BQ35" i="3"/>
  <c r="BN35" i="3"/>
  <c r="AP35" i="3"/>
  <c r="AU35" i="3"/>
  <c r="AI35" i="3"/>
  <c r="Z35" i="3"/>
  <c r="BB35" i="3"/>
  <c r="BT35" i="3"/>
  <c r="BK35" i="3"/>
  <c r="AZ35" i="3"/>
  <c r="BA35" i="3"/>
  <c r="AT35" i="3"/>
  <c r="AN35" i="3"/>
  <c r="AM35" i="3"/>
  <c r="BD35" i="3"/>
  <c r="AC35" i="3"/>
  <c r="BU35" i="3"/>
  <c r="AQ35" i="3"/>
  <c r="BO35" i="3"/>
  <c r="AA35" i="3"/>
  <c r="AG35" i="3"/>
  <c r="AL35" i="3"/>
  <c r="AW35" i="3"/>
  <c r="AY35" i="3"/>
  <c r="AD35" i="3"/>
  <c r="AE35" i="3"/>
  <c r="AF35" i="3"/>
  <c r="AR35" i="3"/>
  <c r="BF35" i="3"/>
  <c r="AB35" i="3"/>
  <c r="BL35" i="3"/>
  <c r="AS35" i="3"/>
  <c r="BG35" i="3"/>
  <c r="BR35" i="3"/>
  <c r="BV35" i="3"/>
  <c r="BM35" i="3"/>
  <c r="AJ35" i="3"/>
  <c r="BP35" i="3"/>
  <c r="AO35" i="3"/>
  <c r="AX35" i="3"/>
  <c r="BS35" i="3"/>
  <c r="AH35" i="3"/>
  <c r="AZ15" i="8"/>
  <c r="X15" i="8"/>
  <c r="AE15" i="8"/>
  <c r="AW25" i="8"/>
  <c r="AW26" i="8" s="1"/>
  <c r="Q14" i="8"/>
  <c r="AK14" i="8"/>
  <c r="AK25" i="8" s="1"/>
  <c r="AK26" i="8" s="1"/>
  <c r="AX14" i="8"/>
  <c r="AC14" i="8"/>
  <c r="AC25" i="8" s="1"/>
  <c r="AC26" i="8" s="1"/>
  <c r="AY14" i="8"/>
  <c r="AA14" i="8"/>
  <c r="AA25" i="8" s="1"/>
  <c r="AA26" i="8" s="1"/>
  <c r="AD14" i="8"/>
  <c r="AZ14" i="8"/>
  <c r="BE14" i="8"/>
  <c r="AG14" i="8"/>
  <c r="AG25" i="8" s="1"/>
  <c r="AG26" i="8" s="1"/>
  <c r="BC14" i="8"/>
  <c r="AH14" i="8"/>
  <c r="AH25" i="8" s="1"/>
  <c r="AH26" i="8" s="1"/>
  <c r="AI14" i="8"/>
  <c r="BF14" i="8"/>
  <c r="I16" i="8"/>
  <c r="R15" i="8"/>
  <c r="AD15" i="8"/>
  <c r="AY15" i="8"/>
  <c r="AI15" i="8"/>
  <c r="I39" i="6"/>
  <c r="M14" i="8"/>
  <c r="M25" i="8" s="1"/>
  <c r="M26" i="8" s="1"/>
  <c r="AF14" i="8"/>
  <c r="AF25" i="8" s="1"/>
  <c r="AF26" i="8" s="1"/>
  <c r="BA14" i="8"/>
  <c r="AQ14" i="8"/>
  <c r="O14" i="8"/>
  <c r="I14" i="8"/>
  <c r="R14" i="8"/>
  <c r="AT14" i="8"/>
  <c r="AT25" i="8" s="1"/>
  <c r="AT26" i="8" s="1"/>
  <c r="Y14" i="8"/>
  <c r="Y25" i="8" s="1"/>
  <c r="Y26" i="8" s="1"/>
  <c r="L14" i="8"/>
  <c r="L25" i="8" s="1"/>
  <c r="L26" i="8" s="1"/>
  <c r="AJ14" i="8"/>
  <c r="V14" i="8"/>
  <c r="V25" i="8" s="1"/>
  <c r="V26" i="8" s="1"/>
  <c r="AN14" i="8"/>
  <c r="H40" i="6"/>
  <c r="H15" i="6"/>
  <c r="H16" i="6"/>
  <c r="H41" i="6"/>
  <c r="AS6" i="3"/>
  <c r="AN6" i="3"/>
  <c r="BH6" i="3"/>
  <c r="AW6" i="3"/>
  <c r="BI6" i="3"/>
  <c r="BS6" i="3"/>
  <c r="AP6" i="3"/>
  <c r="AX6" i="3"/>
  <c r="AT6" i="3"/>
  <c r="BG6" i="3"/>
  <c r="BR6" i="3"/>
  <c r="AJ6" i="3"/>
  <c r="BJ6" i="3"/>
  <c r="AL6" i="3"/>
  <c r="AR6" i="3"/>
  <c r="BV6" i="3"/>
  <c r="AH6" i="3"/>
  <c r="AZ6" i="3"/>
  <c r="AI6" i="3"/>
  <c r="AM6" i="3"/>
  <c r="AQ6" i="3"/>
  <c r="BU6" i="3"/>
  <c r="AV6" i="3"/>
  <c r="AY6" i="3"/>
  <c r="BC6" i="3"/>
  <c r="AB6" i="3"/>
  <c r="BN6" i="3"/>
  <c r="AA6" i="3"/>
  <c r="AG6" i="3"/>
  <c r="AC6" i="3"/>
  <c r="AF6" i="3"/>
  <c r="AU6" i="3"/>
  <c r="BK6" i="3"/>
  <c r="AD6" i="3"/>
  <c r="BE6" i="3"/>
  <c r="AK6" i="3"/>
  <c r="BF6" i="3"/>
  <c r="BM6" i="3"/>
  <c r="BA6" i="3"/>
  <c r="BB6" i="3"/>
  <c r="BP6" i="3"/>
  <c r="BT6" i="3"/>
  <c r="BL6" i="3"/>
  <c r="BD6" i="3"/>
  <c r="BW6" i="3"/>
  <c r="BO6" i="3"/>
  <c r="BQ6" i="3"/>
  <c r="AE6" i="3"/>
  <c r="AO6" i="3"/>
  <c r="Z6" i="3"/>
  <c r="I38" i="6"/>
  <c r="AQ15" i="8"/>
  <c r="AV15" i="8"/>
  <c r="H38" i="8"/>
  <c r="H13" i="8"/>
  <c r="K14" i="8"/>
  <c r="AR14" i="8"/>
  <c r="AR25" i="8" s="1"/>
  <c r="AR26" i="8" s="1"/>
  <c r="T14" i="8"/>
  <c r="T25" i="8" s="1"/>
  <c r="T26" i="8" s="1"/>
  <c r="AU14" i="8"/>
  <c r="AE14" i="8"/>
  <c r="J14" i="8"/>
  <c r="J25" i="8" s="1"/>
  <c r="J26" i="8" s="1"/>
  <c r="AL14" i="8"/>
  <c r="AL25" i="8" s="1"/>
  <c r="AL26" i="8" s="1"/>
  <c r="AM14" i="8"/>
  <c r="AB14" i="8"/>
  <c r="Z14" i="8"/>
  <c r="Z25" i="8" s="1"/>
  <c r="Z26" i="8" s="1"/>
  <c r="BB14" i="8"/>
  <c r="BB25" i="8" s="1"/>
  <c r="BB26" i="8" s="1"/>
  <c r="AP14" i="8"/>
  <c r="AP25" i="8" s="1"/>
  <c r="AP26" i="8" s="1"/>
  <c r="AB25" i="8" l="1"/>
  <c r="AB26" i="8" s="1"/>
  <c r="AE25" i="8"/>
  <c r="AE26" i="8" s="1"/>
  <c r="K25" i="8"/>
  <c r="K26" i="8" s="1"/>
  <c r="AJ25" i="8"/>
  <c r="AJ26" i="8" s="1"/>
  <c r="R25" i="8"/>
  <c r="R26" i="8" s="1"/>
  <c r="BA25" i="8"/>
  <c r="BA26" i="8" s="1"/>
  <c r="Q25" i="8"/>
  <c r="Q26" i="8" s="1"/>
  <c r="AO25" i="8"/>
  <c r="AO26" i="8" s="1"/>
  <c r="H42" i="8"/>
  <c r="EB45" i="3"/>
  <c r="EB40" i="3"/>
  <c r="EB41" i="3"/>
  <c r="AM25" i="8"/>
  <c r="AM26" i="8" s="1"/>
  <c r="W25" i="8"/>
  <c r="W26" i="8" s="1"/>
  <c r="BD25" i="8"/>
  <c r="BD26" i="8" s="1"/>
  <c r="EB44" i="3"/>
  <c r="AN25" i="8"/>
  <c r="AN26" i="8" s="1"/>
  <c r="BF25" i="8"/>
  <c r="BF26" i="8" s="1"/>
  <c r="AX25" i="8"/>
  <c r="AX26" i="8" s="1"/>
  <c r="P25" i="8"/>
  <c r="P26" i="8" s="1"/>
  <c r="N25" i="8"/>
  <c r="N26" i="8" s="1"/>
  <c r="EB42" i="3"/>
  <c r="EB43" i="3"/>
  <c r="H43" i="8"/>
  <c r="X25" i="8"/>
  <c r="X26" i="8" s="1"/>
  <c r="BC25" i="8"/>
  <c r="BC26" i="8" s="1"/>
  <c r="EA45" i="7"/>
  <c r="CN45" i="7"/>
  <c r="DD45" i="7"/>
  <c r="DT45" i="7"/>
  <c r="CS45" i="7"/>
  <c r="DI45" i="7"/>
  <c r="DY45" i="7"/>
  <c r="CH45" i="7"/>
  <c r="CX45" i="7"/>
  <c r="DN45" i="7"/>
  <c r="CQ45" i="7"/>
  <c r="DG45" i="7"/>
  <c r="DW45" i="7"/>
  <c r="CR45" i="7"/>
  <c r="DH45" i="7"/>
  <c r="DX45" i="7"/>
  <c r="CG45" i="7"/>
  <c r="CW45" i="7"/>
  <c r="DM45" i="7"/>
  <c r="CL45" i="7"/>
  <c r="DB45" i="7"/>
  <c r="DR45" i="7"/>
  <c r="CE45" i="7"/>
  <c r="CU45" i="7"/>
  <c r="DK45" i="7"/>
  <c r="CV45" i="7"/>
  <c r="CK45" i="7"/>
  <c r="DQ45" i="7"/>
  <c r="DF45" i="7"/>
  <c r="CI45" i="7"/>
  <c r="DO45" i="7"/>
  <c r="CZ45" i="7"/>
  <c r="CO45" i="7"/>
  <c r="DU45" i="7"/>
  <c r="CD45" i="7"/>
  <c r="DJ45" i="7"/>
  <c r="CM45" i="7"/>
  <c r="DS45" i="7"/>
  <c r="CJ45" i="7"/>
  <c r="DE45" i="7"/>
  <c r="DZ45" i="7"/>
  <c r="DC45" i="7"/>
  <c r="DL45" i="7"/>
  <c r="CP45" i="7"/>
  <c r="DP45" i="7"/>
  <c r="CT45" i="7"/>
  <c r="CF45" i="7"/>
  <c r="DA45" i="7"/>
  <c r="DV45" i="7"/>
  <c r="CY45" i="7"/>
  <c r="Z129" i="3"/>
  <c r="Z86" i="3"/>
  <c r="K16" i="3"/>
  <c r="J16" i="3"/>
  <c r="J59" i="3" s="1"/>
  <c r="J102" i="3" s="1"/>
  <c r="BG16" i="3"/>
  <c r="AF16" i="3"/>
  <c r="AU16" i="3"/>
  <c r="AT16" i="3"/>
  <c r="AP16" i="3"/>
  <c r="AA16" i="3"/>
  <c r="BR16" i="3"/>
  <c r="AS16" i="3"/>
  <c r="AN16" i="3"/>
  <c r="BW16" i="3"/>
  <c r="AO16" i="3"/>
  <c r="BL16" i="3"/>
  <c r="BU16" i="3"/>
  <c r="AD16" i="3"/>
  <c r="BH16" i="3"/>
  <c r="AR16" i="3"/>
  <c r="BA16" i="3"/>
  <c r="AH16" i="3"/>
  <c r="BS16" i="3"/>
  <c r="AZ16" i="3"/>
  <c r="AJ16" i="3"/>
  <c r="AW16" i="3"/>
  <c r="BE16" i="3"/>
  <c r="AB16" i="3"/>
  <c r="BP16" i="3"/>
  <c r="BQ16" i="3"/>
  <c r="BM16" i="3"/>
  <c r="BD16" i="3"/>
  <c r="AV16" i="3"/>
  <c r="AI16" i="3"/>
  <c r="BB16" i="3"/>
  <c r="BN16" i="3"/>
  <c r="AE16" i="3"/>
  <c r="AY16" i="3"/>
  <c r="AG16" i="3"/>
  <c r="AM16" i="3"/>
  <c r="BC16" i="3"/>
  <c r="Z16" i="3"/>
  <c r="BT16" i="3"/>
  <c r="AC16" i="3"/>
  <c r="AK16" i="3"/>
  <c r="BJ16" i="3"/>
  <c r="AX16" i="3"/>
  <c r="AL16" i="3"/>
  <c r="BK16" i="3"/>
  <c r="BO16" i="3"/>
  <c r="AQ16" i="3"/>
  <c r="BV16" i="3"/>
  <c r="BI16" i="3"/>
  <c r="BF16" i="3"/>
  <c r="H17" i="8"/>
  <c r="Y83" i="7"/>
  <c r="K126" i="7"/>
  <c r="J9" i="3"/>
  <c r="J52" i="3" s="1"/>
  <c r="J95" i="3" s="1"/>
  <c r="K9" i="3"/>
  <c r="BG9" i="3"/>
  <c r="AI9" i="3"/>
  <c r="BT9" i="3"/>
  <c r="BN9" i="3"/>
  <c r="BR9" i="3"/>
  <c r="BK9" i="3"/>
  <c r="BP9" i="3"/>
  <c r="AA9" i="3"/>
  <c r="BE9" i="3"/>
  <c r="AL9" i="3"/>
  <c r="BV9" i="3"/>
  <c r="AU9" i="3"/>
  <c r="AZ9" i="3"/>
  <c r="BM9" i="3"/>
  <c r="AY9" i="3"/>
  <c r="AR9" i="3"/>
  <c r="AN9" i="3"/>
  <c r="BU9" i="3"/>
  <c r="BC9" i="3"/>
  <c r="BA9" i="3"/>
  <c r="BI9" i="3"/>
  <c r="AC9" i="3"/>
  <c r="AB9" i="3"/>
  <c r="BQ9" i="3"/>
  <c r="BB9" i="3"/>
  <c r="AH9" i="3"/>
  <c r="AG9" i="3"/>
  <c r="AT9" i="3"/>
  <c r="BW9" i="3"/>
  <c r="AM9" i="3"/>
  <c r="BD9" i="3"/>
  <c r="BL9" i="3"/>
  <c r="BF9" i="3"/>
  <c r="AV9" i="3"/>
  <c r="AS9" i="3"/>
  <c r="AQ9" i="3"/>
  <c r="Z9" i="3"/>
  <c r="BO9" i="3"/>
  <c r="AF9" i="3"/>
  <c r="AW9" i="3"/>
  <c r="AO9" i="3"/>
  <c r="AP9" i="3"/>
  <c r="AX9" i="3"/>
  <c r="AJ9" i="3"/>
  <c r="AE9" i="3"/>
  <c r="AK9" i="3"/>
  <c r="AD9" i="3"/>
  <c r="BS9" i="3"/>
  <c r="BH9" i="3"/>
  <c r="BJ9" i="3"/>
  <c r="K78" i="3"/>
  <c r="Y35" i="3"/>
  <c r="CC35" i="3"/>
  <c r="J27" i="3"/>
  <c r="J70" i="3" s="1"/>
  <c r="J113" i="3" s="1"/>
  <c r="K27" i="3"/>
  <c r="BL27" i="3"/>
  <c r="AD27" i="3"/>
  <c r="AH27" i="3"/>
  <c r="BG27" i="3"/>
  <c r="AG27" i="3"/>
  <c r="BV27" i="3"/>
  <c r="AZ27" i="3"/>
  <c r="BO27" i="3"/>
  <c r="AU27" i="3"/>
  <c r="BC27" i="3"/>
  <c r="AB27" i="3"/>
  <c r="BT27" i="3"/>
  <c r="AN27" i="3"/>
  <c r="AQ27" i="3"/>
  <c r="BS27" i="3"/>
  <c r="BM27" i="3"/>
  <c r="AL27" i="3"/>
  <c r="BA27" i="3"/>
  <c r="AM27" i="3"/>
  <c r="BD27" i="3"/>
  <c r="AP27" i="3"/>
  <c r="AA27" i="3"/>
  <c r="BP27" i="3"/>
  <c r="AT27" i="3"/>
  <c r="BN27" i="3"/>
  <c r="AO27" i="3"/>
  <c r="AR27" i="3"/>
  <c r="AV27" i="3"/>
  <c r="AI27" i="3"/>
  <c r="BW27" i="3"/>
  <c r="BE27" i="3"/>
  <c r="AX27" i="3"/>
  <c r="BU27" i="3"/>
  <c r="AF27" i="3"/>
  <c r="BF27" i="3"/>
  <c r="AY27" i="3"/>
  <c r="AK27" i="3"/>
  <c r="BH27" i="3"/>
  <c r="AC27" i="3"/>
  <c r="AS27" i="3"/>
  <c r="BJ27" i="3"/>
  <c r="BI27" i="3"/>
  <c r="AW27" i="3"/>
  <c r="AE27" i="3"/>
  <c r="Z27" i="3"/>
  <c r="BR27" i="3"/>
  <c r="AJ27" i="3"/>
  <c r="BQ27" i="3"/>
  <c r="BK27" i="3"/>
  <c r="BB27" i="3"/>
  <c r="K18" i="3"/>
  <c r="J18" i="3"/>
  <c r="J61" i="3" s="1"/>
  <c r="J104" i="3" s="1"/>
  <c r="AW18" i="3"/>
  <c r="AS18" i="3"/>
  <c r="AI18" i="3"/>
  <c r="BR18" i="3"/>
  <c r="AC18" i="3"/>
  <c r="BS18" i="3"/>
  <c r="BO18" i="3"/>
  <c r="BF18" i="3"/>
  <c r="AD18" i="3"/>
  <c r="AU18" i="3"/>
  <c r="BU18" i="3"/>
  <c r="AP18" i="3"/>
  <c r="AQ18" i="3"/>
  <c r="BJ18" i="3"/>
  <c r="BH18" i="3"/>
  <c r="BK18" i="3"/>
  <c r="AN18" i="3"/>
  <c r="BQ18" i="3"/>
  <c r="BT18" i="3"/>
  <c r="BP18" i="3"/>
  <c r="BV18" i="3"/>
  <c r="AB18" i="3"/>
  <c r="BE18" i="3"/>
  <c r="BA18" i="3"/>
  <c r="AM18" i="3"/>
  <c r="BB18" i="3"/>
  <c r="AT18" i="3"/>
  <c r="AR18" i="3"/>
  <c r="BI18" i="3"/>
  <c r="AH18" i="3"/>
  <c r="AK18" i="3"/>
  <c r="AJ18" i="3"/>
  <c r="AL18" i="3"/>
  <c r="AY18" i="3"/>
  <c r="AV18" i="3"/>
  <c r="BN18" i="3"/>
  <c r="AA18" i="3"/>
  <c r="AO18" i="3"/>
  <c r="AZ18" i="3"/>
  <c r="BL18" i="3"/>
  <c r="BG18" i="3"/>
  <c r="Z18" i="3"/>
  <c r="BD18" i="3"/>
  <c r="AX18" i="3"/>
  <c r="AF18" i="3"/>
  <c r="AE18" i="3"/>
  <c r="BC18" i="3"/>
  <c r="AG18" i="3"/>
  <c r="BM18" i="3"/>
  <c r="BW18" i="3"/>
  <c r="Y25" i="3"/>
  <c r="K68" i="3"/>
  <c r="CC25" i="3"/>
  <c r="H18" i="8"/>
  <c r="Y87" i="7"/>
  <c r="K130" i="7"/>
  <c r="Z128" i="3"/>
  <c r="Z85" i="3"/>
  <c r="K34" i="3"/>
  <c r="J34" i="3"/>
  <c r="J77" i="3" s="1"/>
  <c r="J120" i="3" s="1"/>
  <c r="BD34" i="3"/>
  <c r="BS34" i="3"/>
  <c r="AC34" i="3"/>
  <c r="BF34" i="3"/>
  <c r="AG34" i="3"/>
  <c r="BL34" i="3"/>
  <c r="AP34" i="3"/>
  <c r="BQ34" i="3"/>
  <c r="BU34" i="3"/>
  <c r="AI34" i="3"/>
  <c r="BH34" i="3"/>
  <c r="BP34" i="3"/>
  <c r="BB34" i="3"/>
  <c r="AH34" i="3"/>
  <c r="BG34" i="3"/>
  <c r="BT34" i="3"/>
  <c r="BK34" i="3"/>
  <c r="AR34" i="3"/>
  <c r="AL34" i="3"/>
  <c r="AS34" i="3"/>
  <c r="AA34" i="3"/>
  <c r="BR34" i="3"/>
  <c r="AV34" i="3"/>
  <c r="BW34" i="3"/>
  <c r="AJ34" i="3"/>
  <c r="BI34" i="3"/>
  <c r="BE34" i="3"/>
  <c r="AZ34" i="3"/>
  <c r="BC34" i="3"/>
  <c r="BJ34" i="3"/>
  <c r="BM34" i="3"/>
  <c r="BA34" i="3"/>
  <c r="AU34" i="3"/>
  <c r="Z34" i="3"/>
  <c r="AY34" i="3"/>
  <c r="BN34" i="3"/>
  <c r="AB34" i="3"/>
  <c r="AK34" i="3"/>
  <c r="AO34" i="3"/>
  <c r="AX34" i="3"/>
  <c r="AW34" i="3"/>
  <c r="AN34" i="3"/>
  <c r="AE34" i="3"/>
  <c r="AT34" i="3"/>
  <c r="AQ34" i="3"/>
  <c r="BV34" i="3"/>
  <c r="AF34" i="3"/>
  <c r="BO34" i="3"/>
  <c r="AD34" i="3"/>
  <c r="AM34" i="3"/>
  <c r="K30" i="3"/>
  <c r="J30" i="3"/>
  <c r="J73" i="3" s="1"/>
  <c r="J116" i="3" s="1"/>
  <c r="AY30" i="3"/>
  <c r="AK30" i="3"/>
  <c r="BG30" i="3"/>
  <c r="BA30" i="3"/>
  <c r="AF30" i="3"/>
  <c r="AQ30" i="3"/>
  <c r="AM30" i="3"/>
  <c r="BQ30" i="3"/>
  <c r="AN30" i="3"/>
  <c r="BR30" i="3"/>
  <c r="AP30" i="3"/>
  <c r="AJ30" i="3"/>
  <c r="AG30" i="3"/>
  <c r="BL30" i="3"/>
  <c r="BI30" i="3"/>
  <c r="AO30" i="3"/>
  <c r="AU30" i="3"/>
  <c r="BO30" i="3"/>
  <c r="AE30" i="3"/>
  <c r="AL30" i="3"/>
  <c r="AZ30" i="3"/>
  <c r="AI30" i="3"/>
  <c r="AR30" i="3"/>
  <c r="AX30" i="3"/>
  <c r="AA30" i="3"/>
  <c r="AD30" i="3"/>
  <c r="BP30" i="3"/>
  <c r="BF30" i="3"/>
  <c r="BS30" i="3"/>
  <c r="BB30" i="3"/>
  <c r="BH30" i="3"/>
  <c r="BK30" i="3"/>
  <c r="AV30" i="3"/>
  <c r="BN30" i="3"/>
  <c r="AS30" i="3"/>
  <c r="BJ30" i="3"/>
  <c r="BM30" i="3"/>
  <c r="AW30" i="3"/>
  <c r="AT30" i="3"/>
  <c r="AB30" i="3"/>
  <c r="AH30" i="3"/>
  <c r="BV30" i="3"/>
  <c r="BD30" i="3"/>
  <c r="AC30" i="3"/>
  <c r="Z30" i="3"/>
  <c r="BU30" i="3"/>
  <c r="BT30" i="3"/>
  <c r="BW30" i="3"/>
  <c r="BE30" i="3"/>
  <c r="BC30" i="3"/>
  <c r="K7" i="3"/>
  <c r="J7" i="3"/>
  <c r="J50" i="3" s="1"/>
  <c r="J93" i="3" s="1"/>
  <c r="AQ7" i="3"/>
  <c r="BN7" i="3"/>
  <c r="AW6" i="6" s="1"/>
  <c r="BD7" i="3"/>
  <c r="AX7" i="3"/>
  <c r="BB7" i="3"/>
  <c r="AS7" i="3"/>
  <c r="AR7" i="3"/>
  <c r="BP7" i="3"/>
  <c r="AY6" i="6" s="1"/>
  <c r="AI7" i="3"/>
  <c r="AL7" i="3"/>
  <c r="U6" i="6" s="1"/>
  <c r="Z7" i="3"/>
  <c r="I6" i="6" s="1"/>
  <c r="AG7" i="3"/>
  <c r="P6" i="6" s="1"/>
  <c r="BS7" i="3"/>
  <c r="AM7" i="3"/>
  <c r="V6" i="6" s="1"/>
  <c r="BO7" i="3"/>
  <c r="AX6" i="6" s="1"/>
  <c r="BR7" i="3"/>
  <c r="BA6" i="6" s="1"/>
  <c r="BA7" i="3"/>
  <c r="AH7" i="3"/>
  <c r="Q6" i="6" s="1"/>
  <c r="AV7" i="3"/>
  <c r="BK7" i="3"/>
  <c r="AT6" i="6" s="1"/>
  <c r="BJ7" i="3"/>
  <c r="AB7" i="3"/>
  <c r="K6" i="6" s="1"/>
  <c r="AD7" i="3"/>
  <c r="BU7" i="3"/>
  <c r="BD6" i="6" s="1"/>
  <c r="AA7" i="3"/>
  <c r="BI7" i="3"/>
  <c r="AR6" i="6" s="1"/>
  <c r="AF7" i="3"/>
  <c r="BW7" i="3"/>
  <c r="BG7" i="3"/>
  <c r="AK7" i="3"/>
  <c r="T6" i="6" s="1"/>
  <c r="BC7" i="3"/>
  <c r="AN7" i="3"/>
  <c r="W6" i="6" s="1"/>
  <c r="BV7" i="3"/>
  <c r="BT7" i="3"/>
  <c r="BC6" i="6" s="1"/>
  <c r="AP7" i="3"/>
  <c r="Y6" i="6" s="1"/>
  <c r="BE7" i="3"/>
  <c r="AN6" i="6" s="1"/>
  <c r="AY7" i="3"/>
  <c r="AC7" i="3"/>
  <c r="L6" i="6" s="1"/>
  <c r="AU7" i="3"/>
  <c r="BQ7" i="3"/>
  <c r="AZ6" i="6" s="1"/>
  <c r="AJ7" i="3"/>
  <c r="BM7" i="3"/>
  <c r="AW7" i="3"/>
  <c r="AZ7" i="3"/>
  <c r="AI6" i="6" s="1"/>
  <c r="AT7" i="3"/>
  <c r="BF7" i="3"/>
  <c r="AO6" i="6" s="1"/>
  <c r="BH7" i="3"/>
  <c r="AQ6" i="6" s="1"/>
  <c r="BL7" i="3"/>
  <c r="AU6" i="6" s="1"/>
  <c r="AO7" i="3"/>
  <c r="X6" i="6" s="1"/>
  <c r="AE7" i="3"/>
  <c r="N6" i="6" s="1"/>
  <c r="AJ6" i="6"/>
  <c r="BF6" i="6"/>
  <c r="Z6" i="6"/>
  <c r="AS6" i="6"/>
  <c r="AC6" i="6"/>
  <c r="AD25" i="8"/>
  <c r="AD26" i="8" s="1"/>
  <c r="BE25" i="8"/>
  <c r="BE26" i="8" s="1"/>
  <c r="U25" i="8"/>
  <c r="U26" i="8" s="1"/>
  <c r="K20" i="3"/>
  <c r="J20" i="3"/>
  <c r="J63" i="3" s="1"/>
  <c r="J106" i="3" s="1"/>
  <c r="BI20" i="3"/>
  <c r="BJ20" i="3"/>
  <c r="AS20" i="3"/>
  <c r="BU20" i="3"/>
  <c r="AH20" i="3"/>
  <c r="AN20" i="3"/>
  <c r="BK20" i="3"/>
  <c r="AL20" i="3"/>
  <c r="AK20" i="3"/>
  <c r="AU20" i="3"/>
  <c r="BA20" i="3"/>
  <c r="AT20" i="3"/>
  <c r="AG20" i="3"/>
  <c r="BG20" i="3"/>
  <c r="BD20" i="3"/>
  <c r="AZ20" i="3"/>
  <c r="AA20" i="3"/>
  <c r="BM20" i="3"/>
  <c r="AI20" i="3"/>
  <c r="AD20" i="3"/>
  <c r="AW20" i="3"/>
  <c r="AV20" i="3"/>
  <c r="BP20" i="3"/>
  <c r="Z20" i="3"/>
  <c r="BT20" i="3"/>
  <c r="BN20" i="3"/>
  <c r="AJ20" i="3"/>
  <c r="BS20" i="3"/>
  <c r="BV20" i="3"/>
  <c r="AP20" i="3"/>
  <c r="AF20" i="3"/>
  <c r="AM20" i="3"/>
  <c r="BQ20" i="3"/>
  <c r="AC20" i="3"/>
  <c r="BO20" i="3"/>
  <c r="BL20" i="3"/>
  <c r="BE20" i="3"/>
  <c r="AB20" i="3"/>
  <c r="AX20" i="3"/>
  <c r="AQ20" i="3"/>
  <c r="BC20" i="3"/>
  <c r="AO20" i="3"/>
  <c r="BW20" i="3"/>
  <c r="BH20" i="3"/>
  <c r="BR20" i="3"/>
  <c r="AE20" i="3"/>
  <c r="BF20" i="3"/>
  <c r="AR20" i="3"/>
  <c r="BB20" i="3"/>
  <c r="AY20" i="3"/>
  <c r="K39" i="3"/>
  <c r="J39" i="3"/>
  <c r="J82" i="3" s="1"/>
  <c r="J125" i="3" s="1"/>
  <c r="BJ39" i="3"/>
  <c r="AS7" i="6" s="1"/>
  <c r="AA39" i="3"/>
  <c r="J7" i="6" s="1"/>
  <c r="AR39" i="3"/>
  <c r="AA7" i="6" s="1"/>
  <c r="Z39" i="3"/>
  <c r="I7" i="6" s="1"/>
  <c r="BV39" i="3"/>
  <c r="BE7" i="6" s="1"/>
  <c r="AK39" i="3"/>
  <c r="T7" i="6" s="1"/>
  <c r="AE39" i="3"/>
  <c r="N7" i="6" s="1"/>
  <c r="BB39" i="3"/>
  <c r="AK7" i="6" s="1"/>
  <c r="AF39" i="3"/>
  <c r="O7" i="6" s="1"/>
  <c r="AP39" i="3"/>
  <c r="Y7" i="6" s="1"/>
  <c r="BI39" i="3"/>
  <c r="AR7" i="6" s="1"/>
  <c r="BD39" i="3"/>
  <c r="AM7" i="6" s="1"/>
  <c r="AY39" i="3"/>
  <c r="AH7" i="6" s="1"/>
  <c r="BF39" i="3"/>
  <c r="AO7" i="6" s="1"/>
  <c r="AH39" i="3"/>
  <c r="Q7" i="6" s="1"/>
  <c r="AQ39" i="3"/>
  <c r="Z7" i="6" s="1"/>
  <c r="BE39" i="3"/>
  <c r="AN7" i="6" s="1"/>
  <c r="BL39" i="3"/>
  <c r="AU7" i="6" s="1"/>
  <c r="BO39" i="3"/>
  <c r="AX7" i="6" s="1"/>
  <c r="BK39" i="3"/>
  <c r="AT7" i="6" s="1"/>
  <c r="AI39" i="3"/>
  <c r="R7" i="6" s="1"/>
  <c r="BR39" i="3"/>
  <c r="BA7" i="6" s="1"/>
  <c r="AO39" i="3"/>
  <c r="X7" i="6" s="1"/>
  <c r="AL39" i="3"/>
  <c r="U7" i="6" s="1"/>
  <c r="AJ39" i="3"/>
  <c r="S7" i="6" s="1"/>
  <c r="AX39" i="3"/>
  <c r="AG7" i="6" s="1"/>
  <c r="BG39" i="3"/>
  <c r="AP7" i="6" s="1"/>
  <c r="AN39" i="3"/>
  <c r="W7" i="6" s="1"/>
  <c r="BW39" i="3"/>
  <c r="BF7" i="6" s="1"/>
  <c r="AU39" i="3"/>
  <c r="AD7" i="6" s="1"/>
  <c r="AZ39" i="3"/>
  <c r="AI7" i="6" s="1"/>
  <c r="AM39" i="3"/>
  <c r="V7" i="6" s="1"/>
  <c r="BU39" i="3"/>
  <c r="BD7" i="6" s="1"/>
  <c r="BC39" i="3"/>
  <c r="AL7" i="6" s="1"/>
  <c r="AV39" i="3"/>
  <c r="AE7" i="6" s="1"/>
  <c r="AC39" i="3"/>
  <c r="L7" i="6" s="1"/>
  <c r="AS39" i="3"/>
  <c r="AB7" i="6" s="1"/>
  <c r="BN39" i="3"/>
  <c r="AW7" i="6" s="1"/>
  <c r="BT39" i="3"/>
  <c r="BC7" i="6" s="1"/>
  <c r="BM39" i="3"/>
  <c r="AV7" i="6" s="1"/>
  <c r="AB39" i="3"/>
  <c r="K7" i="6" s="1"/>
  <c r="AT39" i="3"/>
  <c r="AC7" i="6" s="1"/>
  <c r="AD39" i="3"/>
  <c r="M7" i="6" s="1"/>
  <c r="BP39" i="3"/>
  <c r="AY7" i="6" s="1"/>
  <c r="BS39" i="3"/>
  <c r="BB7" i="6" s="1"/>
  <c r="BQ39" i="3"/>
  <c r="AZ7" i="6" s="1"/>
  <c r="AW39" i="3"/>
  <c r="AF7" i="6" s="1"/>
  <c r="BH39" i="3"/>
  <c r="AQ7" i="6" s="1"/>
  <c r="BA39" i="3"/>
  <c r="AJ7" i="6" s="1"/>
  <c r="AG39" i="3"/>
  <c r="P7" i="6" s="1"/>
  <c r="Y84" i="7"/>
  <c r="K127" i="7"/>
  <c r="DY42" i="7"/>
  <c r="CD42" i="7"/>
  <c r="CT42" i="7"/>
  <c r="DJ42" i="7"/>
  <c r="DZ42" i="7"/>
  <c r="CI42" i="7"/>
  <c r="CY42" i="7"/>
  <c r="DO42" i="7"/>
  <c r="CN42" i="7"/>
  <c r="DD42" i="7"/>
  <c r="DT42" i="7"/>
  <c r="CK42" i="7"/>
  <c r="DA42" i="7"/>
  <c r="DQ42" i="7"/>
  <c r="CH42" i="7"/>
  <c r="CX42" i="7"/>
  <c r="DN42" i="7"/>
  <c r="CM42" i="7"/>
  <c r="DC42" i="7"/>
  <c r="DS42" i="7"/>
  <c r="CR42" i="7"/>
  <c r="DH42" i="7"/>
  <c r="DX42" i="7"/>
  <c r="CO42" i="7"/>
  <c r="DE42" i="7"/>
  <c r="DU42" i="7"/>
  <c r="CL42" i="7"/>
  <c r="DR42" i="7"/>
  <c r="DG42" i="7"/>
  <c r="CV42" i="7"/>
  <c r="CS42" i="7"/>
  <c r="CP42" i="7"/>
  <c r="DV42" i="7"/>
  <c r="CE42" i="7"/>
  <c r="DK42" i="7"/>
  <c r="CZ42" i="7"/>
  <c r="CW42" i="7"/>
  <c r="DF42" i="7"/>
  <c r="EA42" i="7"/>
  <c r="CJ42" i="7"/>
  <c r="DM42" i="7"/>
  <c r="CQ42" i="7"/>
  <c r="DL42" i="7"/>
  <c r="CU42" i="7"/>
  <c r="DP42" i="7"/>
  <c r="CG42" i="7"/>
  <c r="DB42" i="7"/>
  <c r="DW42" i="7"/>
  <c r="CF42" i="7"/>
  <c r="DI42" i="7"/>
  <c r="EA43" i="7"/>
  <c r="CR43" i="7"/>
  <c r="DH43" i="7"/>
  <c r="DX43" i="7"/>
  <c r="CG43" i="7"/>
  <c r="CW43" i="7"/>
  <c r="DM43" i="7"/>
  <c r="CL43" i="7"/>
  <c r="DB43" i="7"/>
  <c r="DR43" i="7"/>
  <c r="CM43" i="7"/>
  <c r="DC43" i="7"/>
  <c r="DS43" i="7"/>
  <c r="CF43" i="7"/>
  <c r="CV43" i="7"/>
  <c r="DL43" i="7"/>
  <c r="CK43" i="7"/>
  <c r="DA43" i="7"/>
  <c r="DQ43" i="7"/>
  <c r="CP43" i="7"/>
  <c r="DF43" i="7"/>
  <c r="DV43" i="7"/>
  <c r="CQ43" i="7"/>
  <c r="DG43" i="7"/>
  <c r="DW43" i="7"/>
  <c r="CZ43" i="7"/>
  <c r="CO43" i="7"/>
  <c r="DU43" i="7"/>
  <c r="CD43" i="7"/>
  <c r="DJ43" i="7"/>
  <c r="CE43" i="7"/>
  <c r="DK43" i="7"/>
  <c r="DD43" i="7"/>
  <c r="CS43" i="7"/>
  <c r="DY43" i="7"/>
  <c r="CH43" i="7"/>
  <c r="DN43" i="7"/>
  <c r="CI43" i="7"/>
  <c r="DO43" i="7"/>
  <c r="DT43" i="7"/>
  <c r="CX43" i="7"/>
  <c r="CJ43" i="7"/>
  <c r="DE43" i="7"/>
  <c r="DZ43" i="7"/>
  <c r="CU43" i="7"/>
  <c r="CN43" i="7"/>
  <c r="DI43" i="7"/>
  <c r="CY43" i="7"/>
  <c r="DP43" i="7"/>
  <c r="CT43" i="7"/>
  <c r="J21" i="3"/>
  <c r="J64" i="3" s="1"/>
  <c r="J107" i="3" s="1"/>
  <c r="K21" i="3"/>
  <c r="AC21" i="3"/>
  <c r="Z21" i="3"/>
  <c r="AB21" i="3"/>
  <c r="AD21" i="3"/>
  <c r="BF21" i="3"/>
  <c r="BB21" i="3"/>
  <c r="BK21" i="3"/>
  <c r="AE21" i="3"/>
  <c r="AK21" i="3"/>
  <c r="AS21" i="3"/>
  <c r="AZ21" i="3"/>
  <c r="BM21" i="3"/>
  <c r="BC21" i="3"/>
  <c r="AJ21" i="3"/>
  <c r="BD21" i="3"/>
  <c r="BW21" i="3"/>
  <c r="BG21" i="3"/>
  <c r="BO21" i="3"/>
  <c r="AV21" i="3"/>
  <c r="AH21" i="3"/>
  <c r="BQ21" i="3"/>
  <c r="AA21" i="3"/>
  <c r="BR21" i="3"/>
  <c r="AY21" i="3"/>
  <c r="BU21" i="3"/>
  <c r="BS21" i="3"/>
  <c r="AQ21" i="3"/>
  <c r="BP21" i="3"/>
  <c r="AO21" i="3"/>
  <c r="AT21" i="3"/>
  <c r="BL21" i="3"/>
  <c r="BE21" i="3"/>
  <c r="AI21" i="3"/>
  <c r="AM21" i="3"/>
  <c r="BN21" i="3"/>
  <c r="BH21" i="3"/>
  <c r="AN21" i="3"/>
  <c r="AF21" i="3"/>
  <c r="AR21" i="3"/>
  <c r="BI21" i="3"/>
  <c r="BJ21" i="3"/>
  <c r="AG21" i="3"/>
  <c r="AP21" i="3"/>
  <c r="AL21" i="3"/>
  <c r="AX21" i="3"/>
  <c r="BA21" i="3"/>
  <c r="BV21" i="3"/>
  <c r="AU21" i="3"/>
  <c r="BT21" i="3"/>
  <c r="AW21" i="3"/>
  <c r="K32" i="3"/>
  <c r="J32" i="3"/>
  <c r="J75" i="3" s="1"/>
  <c r="J118" i="3" s="1"/>
  <c r="BS32" i="3"/>
  <c r="AF32" i="3"/>
  <c r="BC32" i="3"/>
  <c r="BO32" i="3"/>
  <c r="AR32" i="3"/>
  <c r="AW32" i="3"/>
  <c r="AS32" i="3"/>
  <c r="BJ32" i="3"/>
  <c r="BW32" i="3"/>
  <c r="BG32" i="3"/>
  <c r="BF32" i="3"/>
  <c r="Z32" i="3"/>
  <c r="AI32" i="3"/>
  <c r="AZ32" i="3"/>
  <c r="AP32" i="3"/>
  <c r="BK32" i="3"/>
  <c r="BB32" i="3"/>
  <c r="AU32" i="3"/>
  <c r="AO32" i="3"/>
  <c r="BU32" i="3"/>
  <c r="AJ32" i="3"/>
  <c r="BT32" i="3"/>
  <c r="AX32" i="3"/>
  <c r="AK32" i="3"/>
  <c r="AY32" i="3"/>
  <c r="BM32" i="3"/>
  <c r="BI32" i="3"/>
  <c r="AT32" i="3"/>
  <c r="AV32" i="3"/>
  <c r="AE32" i="3"/>
  <c r="AG32" i="3"/>
  <c r="AA32" i="3"/>
  <c r="AB32" i="3"/>
  <c r="BE32" i="3"/>
  <c r="BP32" i="3"/>
  <c r="AQ32" i="3"/>
  <c r="AL32" i="3"/>
  <c r="BH32" i="3"/>
  <c r="AD32" i="3"/>
  <c r="BA32" i="3"/>
  <c r="BQ32" i="3"/>
  <c r="BR32" i="3"/>
  <c r="BL32" i="3"/>
  <c r="AH32" i="3"/>
  <c r="AC32" i="3"/>
  <c r="BD32" i="3"/>
  <c r="AM32" i="3"/>
  <c r="BN32" i="3"/>
  <c r="BV32" i="3"/>
  <c r="AN32" i="3"/>
  <c r="K11" i="3"/>
  <c r="J11" i="3"/>
  <c r="J54" i="3" s="1"/>
  <c r="J97" i="3" s="1"/>
  <c r="BE11" i="3"/>
  <c r="AA11" i="3"/>
  <c r="BI11" i="3"/>
  <c r="BH11" i="3"/>
  <c r="AX11" i="3"/>
  <c r="BD11" i="3"/>
  <c r="BG11" i="3"/>
  <c r="BM11" i="3"/>
  <c r="AB11" i="3"/>
  <c r="AL11" i="3"/>
  <c r="BC11" i="3"/>
  <c r="AH11" i="3"/>
  <c r="BU11" i="3"/>
  <c r="Z11" i="3"/>
  <c r="AJ11" i="3"/>
  <c r="BO11" i="3"/>
  <c r="BS11" i="3"/>
  <c r="AP11" i="3"/>
  <c r="BF11" i="3"/>
  <c r="AU11" i="3"/>
  <c r="BT11" i="3"/>
  <c r="BP11" i="3"/>
  <c r="AY11" i="3"/>
  <c r="BK11" i="3"/>
  <c r="AZ11" i="3"/>
  <c r="AR11" i="3"/>
  <c r="AG11" i="3"/>
  <c r="BW11" i="3"/>
  <c r="AK11" i="3"/>
  <c r="BA11" i="3"/>
  <c r="AW11" i="3"/>
  <c r="BL11" i="3"/>
  <c r="AT11" i="3"/>
  <c r="AE11" i="3"/>
  <c r="AQ11" i="3"/>
  <c r="AM11" i="3"/>
  <c r="BN11" i="3"/>
  <c r="AD11" i="3"/>
  <c r="BV11" i="3"/>
  <c r="BB11" i="3"/>
  <c r="BQ11" i="3"/>
  <c r="AV11" i="3"/>
  <c r="AI11" i="3"/>
  <c r="AS11" i="3"/>
  <c r="BJ11" i="3"/>
  <c r="AO11" i="3"/>
  <c r="BR11" i="3"/>
  <c r="AC11" i="3"/>
  <c r="AN11" i="3"/>
  <c r="AF11" i="3"/>
  <c r="AM6" i="6"/>
  <c r="AD6" i="6"/>
  <c r="BE6" i="6"/>
  <c r="S6" i="6"/>
  <c r="AF6" i="6"/>
  <c r="Y88" i="7"/>
  <c r="K131" i="7"/>
  <c r="K23" i="3"/>
  <c r="J23" i="3"/>
  <c r="J66" i="3" s="1"/>
  <c r="J109" i="3" s="1"/>
  <c r="BP23" i="3"/>
  <c r="AO23" i="3"/>
  <c r="AR23" i="3"/>
  <c r="AY23" i="3"/>
  <c r="AS23" i="3"/>
  <c r="BR23" i="3"/>
  <c r="AH23" i="3"/>
  <c r="AF23" i="3"/>
  <c r="BO23" i="3"/>
  <c r="BS23" i="3"/>
  <c r="BT23" i="3"/>
  <c r="Z23" i="3"/>
  <c r="AM23" i="3"/>
  <c r="BC23" i="3"/>
  <c r="BM23" i="3"/>
  <c r="AW23" i="3"/>
  <c r="AZ23" i="3"/>
  <c r="BN23" i="3"/>
  <c r="BU23" i="3"/>
  <c r="AN23" i="3"/>
  <c r="AU23" i="3"/>
  <c r="AA23" i="3"/>
  <c r="AE23" i="3"/>
  <c r="AK23" i="3"/>
  <c r="AC23" i="3"/>
  <c r="BD23" i="3"/>
  <c r="BL23" i="3"/>
  <c r="BA23" i="3"/>
  <c r="AQ23" i="3"/>
  <c r="AJ23" i="3"/>
  <c r="BG23" i="3"/>
  <c r="BE23" i="3"/>
  <c r="BI23" i="3"/>
  <c r="AT23" i="3"/>
  <c r="AX23" i="3"/>
  <c r="AL23" i="3"/>
  <c r="AB23" i="3"/>
  <c r="AV23" i="3"/>
  <c r="BJ23" i="3"/>
  <c r="BQ23" i="3"/>
  <c r="BK23" i="3"/>
  <c r="BW23" i="3"/>
  <c r="BH23" i="3"/>
  <c r="AD23" i="3"/>
  <c r="BF23" i="3"/>
  <c r="AP23" i="3"/>
  <c r="BB23" i="3"/>
  <c r="BV23" i="3"/>
  <c r="AG23" i="3"/>
  <c r="AI23" i="3"/>
  <c r="Z131" i="3"/>
  <c r="Z88" i="3"/>
  <c r="DY40" i="7"/>
  <c r="CH40" i="7"/>
  <c r="CX40" i="7"/>
  <c r="DN40" i="7"/>
  <c r="CM40" i="7"/>
  <c r="DC40" i="7"/>
  <c r="DS40" i="7"/>
  <c r="CR40" i="7"/>
  <c r="DH40" i="7"/>
  <c r="DX40" i="7"/>
  <c r="CG40" i="7"/>
  <c r="CW40" i="7"/>
  <c r="DM40" i="7"/>
  <c r="CL40" i="7"/>
  <c r="DB40" i="7"/>
  <c r="DR40" i="7"/>
  <c r="CQ40" i="7"/>
  <c r="DG40" i="7"/>
  <c r="DW40" i="7"/>
  <c r="CF40" i="7"/>
  <c r="CV40" i="7"/>
  <c r="DL40" i="7"/>
  <c r="CK40" i="7"/>
  <c r="DA40" i="7"/>
  <c r="DQ40" i="7"/>
  <c r="CP40" i="7"/>
  <c r="DV40" i="7"/>
  <c r="CE40" i="7"/>
  <c r="DK40" i="7"/>
  <c r="CZ40" i="7"/>
  <c r="CO40" i="7"/>
  <c r="DU40" i="7"/>
  <c r="CT40" i="7"/>
  <c r="DZ40" i="7"/>
  <c r="CI40" i="7"/>
  <c r="DO40" i="7"/>
  <c r="DD40" i="7"/>
  <c r="CS40" i="7"/>
  <c r="CD40" i="7"/>
  <c r="CY40" i="7"/>
  <c r="DT40" i="7"/>
  <c r="DF40" i="7"/>
  <c r="EA40" i="7"/>
  <c r="CJ40" i="7"/>
  <c r="DE40" i="7"/>
  <c r="DJ40" i="7"/>
  <c r="CN40" i="7"/>
  <c r="DI40" i="7"/>
  <c r="CU40" i="7"/>
  <c r="DP40" i="7"/>
  <c r="Z126" i="3"/>
  <c r="Z83" i="3"/>
  <c r="Y85" i="7"/>
  <c r="K128" i="7"/>
  <c r="Z130" i="3"/>
  <c r="Z87" i="3"/>
  <c r="AI14" i="3"/>
  <c r="K14" i="3"/>
  <c r="J14" i="3"/>
  <c r="J57" i="3" s="1"/>
  <c r="J100" i="3" s="1"/>
  <c r="BE14" i="3"/>
  <c r="BF14" i="3"/>
  <c r="BH14" i="3"/>
  <c r="AX14" i="3"/>
  <c r="AH14" i="3"/>
  <c r="BG14" i="3"/>
  <c r="BU14" i="3"/>
  <c r="AR14" i="3"/>
  <c r="BR14" i="3"/>
  <c r="AK14" i="3"/>
  <c r="AO14" i="3"/>
  <c r="BK14" i="3"/>
  <c r="AG14" i="3"/>
  <c r="BT14" i="3"/>
  <c r="Z14" i="3"/>
  <c r="BB14" i="3"/>
  <c r="BA14" i="3"/>
  <c r="BO14" i="3"/>
  <c r="AB14" i="3"/>
  <c r="BL14" i="3"/>
  <c r="AV14" i="3"/>
  <c r="BS14" i="3"/>
  <c r="BW14" i="3"/>
  <c r="AE14" i="3"/>
  <c r="AW14" i="3"/>
  <c r="BV14" i="3"/>
  <c r="AT14" i="3"/>
  <c r="AN14" i="3"/>
  <c r="AC14" i="3"/>
  <c r="AS14" i="3"/>
  <c r="AL14" i="3"/>
  <c r="BD14" i="3"/>
  <c r="BQ14" i="3"/>
  <c r="BI14" i="3"/>
  <c r="BP14" i="3"/>
  <c r="BM14" i="3"/>
  <c r="BC14" i="3"/>
  <c r="AQ14" i="3"/>
  <c r="BJ14" i="3"/>
  <c r="AD14" i="3"/>
  <c r="AU14" i="3"/>
  <c r="BN14" i="3"/>
  <c r="AF14" i="3"/>
  <c r="AJ14" i="3"/>
  <c r="AM14" i="3"/>
  <c r="AZ14" i="3"/>
  <c r="AA14" i="3"/>
  <c r="AP14" i="3"/>
  <c r="AY14" i="3"/>
  <c r="DY44" i="7"/>
  <c r="CP44" i="7"/>
  <c r="DF44" i="7"/>
  <c r="DV44" i="7"/>
  <c r="CE44" i="7"/>
  <c r="CU44" i="7"/>
  <c r="DK44" i="7"/>
  <c r="EA44" i="7"/>
  <c r="CJ44" i="7"/>
  <c r="CZ44" i="7"/>
  <c r="DP44" i="7"/>
  <c r="CO44" i="7"/>
  <c r="DE44" i="7"/>
  <c r="DU44" i="7"/>
  <c r="CD44" i="7"/>
  <c r="CT44" i="7"/>
  <c r="DJ44" i="7"/>
  <c r="DZ44" i="7"/>
  <c r="CI44" i="7"/>
  <c r="CY44" i="7"/>
  <c r="DO44" i="7"/>
  <c r="CN44" i="7"/>
  <c r="DD44" i="7"/>
  <c r="DT44" i="7"/>
  <c r="CS44" i="7"/>
  <c r="DI44" i="7"/>
  <c r="CH44" i="7"/>
  <c r="DN44" i="7"/>
  <c r="DC44" i="7"/>
  <c r="CR44" i="7"/>
  <c r="DX44" i="7"/>
  <c r="CW44" i="7"/>
  <c r="CL44" i="7"/>
  <c r="DR44" i="7"/>
  <c r="DG44" i="7"/>
  <c r="CV44" i="7"/>
  <c r="DA44" i="7"/>
  <c r="CQ44" i="7"/>
  <c r="DL44" i="7"/>
  <c r="CK44" i="7"/>
  <c r="CX44" i="7"/>
  <c r="DS44" i="7"/>
  <c r="DM44" i="7"/>
  <c r="DB44" i="7"/>
  <c r="DW44" i="7"/>
  <c r="CF44" i="7"/>
  <c r="DQ44" i="7"/>
  <c r="CM44" i="7"/>
  <c r="DH44" i="7"/>
  <c r="CG44" i="7"/>
  <c r="Y86" i="7"/>
  <c r="K129" i="7"/>
  <c r="K24" i="3"/>
  <c r="J24" i="3"/>
  <c r="J67" i="3" s="1"/>
  <c r="J110" i="3" s="1"/>
  <c r="BV24" i="3"/>
  <c r="BE9" i="6" s="1"/>
  <c r="BD24" i="3"/>
  <c r="AM9" i="6" s="1"/>
  <c r="BJ24" i="3"/>
  <c r="AS9" i="6" s="1"/>
  <c r="AE24" i="3"/>
  <c r="N9" i="6" s="1"/>
  <c r="AN24" i="3"/>
  <c r="W9" i="6" s="1"/>
  <c r="BK24" i="3"/>
  <c r="AT9" i="6" s="1"/>
  <c r="BL24" i="3"/>
  <c r="AU9" i="6" s="1"/>
  <c r="AA24" i="3"/>
  <c r="J9" i="6" s="1"/>
  <c r="AZ24" i="3"/>
  <c r="AI9" i="6" s="1"/>
  <c r="AK24" i="3"/>
  <c r="T9" i="6" s="1"/>
  <c r="BU24" i="3"/>
  <c r="BD9" i="6" s="1"/>
  <c r="AC24" i="3"/>
  <c r="L9" i="6" s="1"/>
  <c r="AQ24" i="3"/>
  <c r="Z9" i="6" s="1"/>
  <c r="BP24" i="3"/>
  <c r="AY9" i="6" s="1"/>
  <c r="BT24" i="3"/>
  <c r="BC9" i="6" s="1"/>
  <c r="AI24" i="3"/>
  <c r="R9" i="6" s="1"/>
  <c r="AW24" i="3"/>
  <c r="AF9" i="6" s="1"/>
  <c r="Z24" i="3"/>
  <c r="I9" i="6" s="1"/>
  <c r="AT24" i="3"/>
  <c r="AC9" i="6" s="1"/>
  <c r="AV24" i="3"/>
  <c r="AE9" i="6" s="1"/>
  <c r="AH24" i="3"/>
  <c r="Q9" i="6" s="1"/>
  <c r="AM24" i="3"/>
  <c r="V9" i="6" s="1"/>
  <c r="BR24" i="3"/>
  <c r="BA9" i="6" s="1"/>
  <c r="BN24" i="3"/>
  <c r="AW9" i="6" s="1"/>
  <c r="AD24" i="3"/>
  <c r="M9" i="6" s="1"/>
  <c r="BO24" i="3"/>
  <c r="AX9" i="6" s="1"/>
  <c r="AP24" i="3"/>
  <c r="Y9" i="6" s="1"/>
  <c r="BW24" i="3"/>
  <c r="BF9" i="6" s="1"/>
  <c r="AU24" i="3"/>
  <c r="AD9" i="6" s="1"/>
  <c r="BS24" i="3"/>
  <c r="BB9" i="6" s="1"/>
  <c r="AY24" i="3"/>
  <c r="AH9" i="6" s="1"/>
  <c r="AL24" i="3"/>
  <c r="U9" i="6" s="1"/>
  <c r="BA24" i="3"/>
  <c r="AJ9" i="6" s="1"/>
  <c r="BH24" i="3"/>
  <c r="AQ9" i="6" s="1"/>
  <c r="AX24" i="3"/>
  <c r="AG9" i="6" s="1"/>
  <c r="AR24" i="3"/>
  <c r="AA9" i="6" s="1"/>
  <c r="BM24" i="3"/>
  <c r="AV9" i="6" s="1"/>
  <c r="AB24" i="3"/>
  <c r="K9" i="6" s="1"/>
  <c r="AJ24" i="3"/>
  <c r="S9" i="6" s="1"/>
  <c r="BC24" i="3"/>
  <c r="AL9" i="6" s="1"/>
  <c r="BQ24" i="3"/>
  <c r="AZ9" i="6" s="1"/>
  <c r="AG24" i="3"/>
  <c r="P9" i="6" s="1"/>
  <c r="BE24" i="3"/>
  <c r="AN9" i="6" s="1"/>
  <c r="BG24" i="3"/>
  <c r="AP9" i="6" s="1"/>
  <c r="AF24" i="3"/>
  <c r="O9" i="6" s="1"/>
  <c r="AS24" i="3"/>
  <c r="AB9" i="6" s="1"/>
  <c r="BI24" i="3"/>
  <c r="AR9" i="6" s="1"/>
  <c r="BF24" i="3"/>
  <c r="AO9" i="6" s="1"/>
  <c r="AO24" i="3"/>
  <c r="X9" i="6" s="1"/>
  <c r="BB24" i="3"/>
  <c r="AK9" i="6" s="1"/>
  <c r="K31" i="3"/>
  <c r="J31" i="3"/>
  <c r="J74" i="3" s="1"/>
  <c r="J117" i="3" s="1"/>
  <c r="BW31" i="3"/>
  <c r="BR31" i="3"/>
  <c r="Z31" i="3"/>
  <c r="AW31" i="3"/>
  <c r="AE31" i="3"/>
  <c r="AX31" i="3"/>
  <c r="AO31" i="3"/>
  <c r="BC31" i="3"/>
  <c r="AA31" i="3"/>
  <c r="BM31" i="3"/>
  <c r="BG31" i="3"/>
  <c r="BT31" i="3"/>
  <c r="AY31" i="3"/>
  <c r="BN31" i="3"/>
  <c r="AG31" i="3"/>
  <c r="BF31" i="3"/>
  <c r="BH31" i="3"/>
  <c r="AH31" i="3"/>
  <c r="AI31" i="3"/>
  <c r="AS31" i="3"/>
  <c r="AT31" i="3"/>
  <c r="BS31" i="3"/>
  <c r="BB31" i="3"/>
  <c r="AF31" i="3"/>
  <c r="BO31" i="3"/>
  <c r="BP31" i="3"/>
  <c r="BA31" i="3"/>
  <c r="BL31" i="3"/>
  <c r="AL31" i="3"/>
  <c r="BV31" i="3"/>
  <c r="AV31" i="3"/>
  <c r="AP31" i="3"/>
  <c r="BD31" i="3"/>
  <c r="AD31" i="3"/>
  <c r="AM31" i="3"/>
  <c r="BU31" i="3"/>
  <c r="AR31" i="3"/>
  <c r="BK31" i="3"/>
  <c r="AN31" i="3"/>
  <c r="BJ31" i="3"/>
  <c r="AC31" i="3"/>
  <c r="AZ31" i="3"/>
  <c r="BI31" i="3"/>
  <c r="BQ31" i="3"/>
  <c r="AJ31" i="3"/>
  <c r="AB31" i="3"/>
  <c r="AK31" i="3"/>
  <c r="AU31" i="3"/>
  <c r="AQ31" i="3"/>
  <c r="BE31" i="3"/>
  <c r="J33" i="3"/>
  <c r="J76" i="3" s="1"/>
  <c r="J119" i="3" s="1"/>
  <c r="K33" i="3"/>
  <c r="AK33" i="3"/>
  <c r="AM33" i="3"/>
  <c r="AX33" i="3"/>
  <c r="AJ33" i="3"/>
  <c r="AR33" i="3"/>
  <c r="AO33" i="3"/>
  <c r="AQ33" i="3"/>
  <c r="BD33" i="3"/>
  <c r="BB33" i="3"/>
  <c r="AT33" i="3"/>
  <c r="AL33" i="3"/>
  <c r="AN33" i="3"/>
  <c r="AS33" i="3"/>
  <c r="AF33" i="3"/>
  <c r="AA33" i="3"/>
  <c r="BJ33" i="3"/>
  <c r="AY33" i="3"/>
  <c r="AZ33" i="3"/>
  <c r="Z33" i="3"/>
  <c r="BK33" i="3"/>
  <c r="BE33" i="3"/>
  <c r="AB33" i="3"/>
  <c r="BM33" i="3"/>
  <c r="BC33" i="3"/>
  <c r="BV33" i="3"/>
  <c r="BL33" i="3"/>
  <c r="AH33" i="3"/>
  <c r="AG33" i="3"/>
  <c r="AE33" i="3"/>
  <c r="BN33" i="3"/>
  <c r="BO33" i="3"/>
  <c r="BH33" i="3"/>
  <c r="BU33" i="3"/>
  <c r="BF33" i="3"/>
  <c r="BQ33" i="3"/>
  <c r="AW33" i="3"/>
  <c r="BG33" i="3"/>
  <c r="AD33" i="3"/>
  <c r="AV33" i="3"/>
  <c r="AU33" i="3"/>
  <c r="BA33" i="3"/>
  <c r="BT33" i="3"/>
  <c r="BI33" i="3"/>
  <c r="AC33" i="3"/>
  <c r="BW33" i="3"/>
  <c r="BP33" i="3"/>
  <c r="AP33" i="3"/>
  <c r="AI33" i="3"/>
  <c r="BS33" i="3"/>
  <c r="BR33" i="3"/>
  <c r="K12" i="3"/>
  <c r="J12" i="3"/>
  <c r="J55" i="3" s="1"/>
  <c r="J98" i="3" s="1"/>
  <c r="AH12" i="3"/>
  <c r="BA12" i="3"/>
  <c r="Z12" i="3"/>
  <c r="AA12" i="3"/>
  <c r="BR12" i="3"/>
  <c r="AX12" i="3"/>
  <c r="AQ12" i="3"/>
  <c r="BV12" i="3"/>
  <c r="BH12" i="3"/>
  <c r="BG12" i="3"/>
  <c r="AG12" i="3"/>
  <c r="AZ12" i="3"/>
  <c r="BK12" i="3"/>
  <c r="AD12" i="3"/>
  <c r="BQ12" i="3"/>
  <c r="BT12" i="3"/>
  <c r="AW12" i="3"/>
  <c r="BE12" i="3"/>
  <c r="BW12" i="3"/>
  <c r="AJ12" i="3"/>
  <c r="AU12" i="3"/>
  <c r="BU12" i="3"/>
  <c r="BS12" i="3"/>
  <c r="BM12" i="3"/>
  <c r="BD12" i="3"/>
  <c r="AP12" i="3"/>
  <c r="AO12" i="3"/>
  <c r="AB12" i="3"/>
  <c r="AN12" i="3"/>
  <c r="BL12" i="3"/>
  <c r="AS12" i="3"/>
  <c r="AT12" i="3"/>
  <c r="AK12" i="3"/>
  <c r="BP12" i="3"/>
  <c r="AL12" i="3"/>
  <c r="AR12" i="3"/>
  <c r="BF12" i="3"/>
  <c r="AY12" i="3"/>
  <c r="BJ12" i="3"/>
  <c r="BC12" i="3"/>
  <c r="AE12" i="3"/>
  <c r="AI12" i="3"/>
  <c r="BN12" i="3"/>
  <c r="AF12" i="3"/>
  <c r="BI12" i="3"/>
  <c r="AM12" i="3"/>
  <c r="AC12" i="3"/>
  <c r="BO12" i="3"/>
  <c r="BB12" i="3"/>
  <c r="AV12" i="3"/>
  <c r="EA41" i="7"/>
  <c r="CF41" i="7"/>
  <c r="CV41" i="7"/>
  <c r="DL41" i="7"/>
  <c r="CK41" i="7"/>
  <c r="DA41" i="7"/>
  <c r="DQ41" i="7"/>
  <c r="CP41" i="7"/>
  <c r="DF41" i="7"/>
  <c r="DV41" i="7"/>
  <c r="CI41" i="7"/>
  <c r="CY41" i="7"/>
  <c r="DO41" i="7"/>
  <c r="CJ41" i="7"/>
  <c r="CZ41" i="7"/>
  <c r="DP41" i="7"/>
  <c r="CO41" i="7"/>
  <c r="DE41" i="7"/>
  <c r="DU41" i="7"/>
  <c r="CD41" i="7"/>
  <c r="CT41" i="7"/>
  <c r="DJ41" i="7"/>
  <c r="DZ41" i="7"/>
  <c r="CM41" i="7"/>
  <c r="DC41" i="7"/>
  <c r="DS41" i="7"/>
  <c r="DD41" i="7"/>
  <c r="CS41" i="7"/>
  <c r="DY41" i="7"/>
  <c r="CH41" i="7"/>
  <c r="DN41" i="7"/>
  <c r="DG41" i="7"/>
  <c r="DH41" i="7"/>
  <c r="CW41" i="7"/>
  <c r="CL41" i="7"/>
  <c r="DR41" i="7"/>
  <c r="CE41" i="7"/>
  <c r="DK41" i="7"/>
  <c r="CR41" i="7"/>
  <c r="DM41" i="7"/>
  <c r="CU41" i="7"/>
  <c r="DT41" i="7"/>
  <c r="CX41" i="7"/>
  <c r="DW41" i="7"/>
  <c r="DX41" i="7"/>
  <c r="CG41" i="7"/>
  <c r="DB41" i="7"/>
  <c r="CN41" i="7"/>
  <c r="DI41" i="7"/>
  <c r="CQ41" i="7"/>
  <c r="K19" i="3"/>
  <c r="J19" i="3"/>
  <c r="J62" i="3" s="1"/>
  <c r="J105" i="3" s="1"/>
  <c r="AD19" i="3"/>
  <c r="BQ19" i="3"/>
  <c r="AA19" i="3"/>
  <c r="AO19" i="3"/>
  <c r="BM19" i="3"/>
  <c r="BP19" i="3"/>
  <c r="BF19" i="3"/>
  <c r="BS19" i="3"/>
  <c r="AE19" i="3"/>
  <c r="BR19" i="3"/>
  <c r="BL19" i="3"/>
  <c r="AN19" i="3"/>
  <c r="AQ19" i="3"/>
  <c r="AT19" i="3"/>
  <c r="AY19" i="3"/>
  <c r="AH19" i="3"/>
  <c r="AB19" i="3"/>
  <c r="BH19" i="3"/>
  <c r="AV19" i="3"/>
  <c r="AR19" i="3"/>
  <c r="AJ19" i="3"/>
  <c r="BG19" i="3"/>
  <c r="BU19" i="3"/>
  <c r="AG19" i="3"/>
  <c r="BI19" i="3"/>
  <c r="BN19" i="3"/>
  <c r="BV19" i="3"/>
  <c r="BT19" i="3"/>
  <c r="BW19" i="3"/>
  <c r="AZ19" i="3"/>
  <c r="BJ19" i="3"/>
  <c r="BD19" i="3"/>
  <c r="BO19" i="3"/>
  <c r="AF19" i="3"/>
  <c r="AX19" i="3"/>
  <c r="BB19" i="3"/>
  <c r="Z19" i="3"/>
  <c r="AL19" i="3"/>
  <c r="AU19" i="3"/>
  <c r="BC19" i="3"/>
  <c r="BK19" i="3"/>
  <c r="AW19" i="3"/>
  <c r="BA19" i="3"/>
  <c r="BE19" i="3"/>
  <c r="AP19" i="3"/>
  <c r="AK19" i="3"/>
  <c r="AS19" i="3"/>
  <c r="AI19" i="3"/>
  <c r="AM19" i="3"/>
  <c r="AC19" i="3"/>
  <c r="K26" i="3"/>
  <c r="J26" i="3"/>
  <c r="J69" i="3" s="1"/>
  <c r="J112" i="3" s="1"/>
  <c r="BC26" i="3"/>
  <c r="Z26" i="3"/>
  <c r="AW26" i="3"/>
  <c r="AT26" i="3"/>
  <c r="AQ26" i="3"/>
  <c r="BE26" i="3"/>
  <c r="AC26" i="3"/>
  <c r="BF26" i="3"/>
  <c r="AS26" i="3"/>
  <c r="AL26" i="3"/>
  <c r="AA26" i="3"/>
  <c r="AZ26" i="3"/>
  <c r="AR26" i="3"/>
  <c r="AG26" i="3"/>
  <c r="BH26" i="3"/>
  <c r="AF26" i="3"/>
  <c r="AX26" i="3"/>
  <c r="AB26" i="3"/>
  <c r="BW26" i="3"/>
  <c r="BV26" i="3"/>
  <c r="AV26" i="3"/>
  <c r="BL26" i="3"/>
  <c r="AE26" i="3"/>
  <c r="BB26" i="3"/>
  <c r="BU26" i="3"/>
  <c r="AY26" i="3"/>
  <c r="BS26" i="3"/>
  <c r="BK26" i="3"/>
  <c r="BO26" i="3"/>
  <c r="BN26" i="3"/>
  <c r="BJ26" i="3"/>
  <c r="AD26" i="3"/>
  <c r="AM26" i="3"/>
  <c r="AH26" i="3"/>
  <c r="AN26" i="3"/>
  <c r="AP26" i="3"/>
  <c r="AJ26" i="3"/>
  <c r="BG26" i="3"/>
  <c r="AK26" i="3"/>
  <c r="AO26" i="3"/>
  <c r="BI26" i="3"/>
  <c r="BR26" i="3"/>
  <c r="BQ26" i="3"/>
  <c r="AU26" i="3"/>
  <c r="BM26" i="3"/>
  <c r="BA26" i="3"/>
  <c r="BP26" i="3"/>
  <c r="AI26" i="3"/>
  <c r="BT26" i="3"/>
  <c r="BD26" i="3"/>
  <c r="Z127" i="3"/>
  <c r="Z84" i="3"/>
  <c r="J13" i="3"/>
  <c r="J56" i="3" s="1"/>
  <c r="J99" i="3" s="1"/>
  <c r="K13" i="3"/>
  <c r="Z13" i="3"/>
  <c r="AL13" i="3"/>
  <c r="BT13" i="3"/>
  <c r="AY13" i="3"/>
  <c r="AK13" i="3"/>
  <c r="AB13" i="3"/>
  <c r="AM13" i="3"/>
  <c r="AR13" i="3"/>
  <c r="BE13" i="3"/>
  <c r="AJ13" i="3"/>
  <c r="BA13" i="3"/>
  <c r="AT13" i="3"/>
  <c r="AQ13" i="3"/>
  <c r="AD13" i="3"/>
  <c r="BB13" i="3"/>
  <c r="AP13" i="3"/>
  <c r="BC13" i="3"/>
  <c r="AW13" i="3"/>
  <c r="AV13" i="3"/>
  <c r="AI13" i="3"/>
  <c r="AH13" i="3"/>
  <c r="AO13" i="3"/>
  <c r="BR13" i="3"/>
  <c r="AA13" i="3"/>
  <c r="BV13" i="3"/>
  <c r="AN13" i="3"/>
  <c r="AG13" i="3"/>
  <c r="AF13" i="3"/>
  <c r="BU13" i="3"/>
  <c r="BF13" i="3"/>
  <c r="BL13" i="3"/>
  <c r="BJ13" i="3"/>
  <c r="AU13" i="3"/>
  <c r="BH13" i="3"/>
  <c r="BW13" i="3"/>
  <c r="BI13" i="3"/>
  <c r="AZ13" i="3"/>
  <c r="BS13" i="3"/>
  <c r="BK13" i="3"/>
  <c r="AS13" i="3"/>
  <c r="BD13" i="3"/>
  <c r="BG13" i="3"/>
  <c r="BM13" i="3"/>
  <c r="BQ13" i="3"/>
  <c r="AX13" i="3"/>
  <c r="BO13" i="3"/>
  <c r="BP13" i="3"/>
  <c r="BN13" i="3"/>
  <c r="AE13" i="3"/>
  <c r="AC13" i="3"/>
  <c r="J17" i="3"/>
  <c r="J60" i="3" s="1"/>
  <c r="J103" i="3" s="1"/>
  <c r="K17" i="3"/>
  <c r="AG17" i="3"/>
  <c r="BW17" i="3"/>
  <c r="BP17" i="3"/>
  <c r="BQ17" i="3"/>
  <c r="BF17" i="3"/>
  <c r="BA17" i="3"/>
  <c r="BB17" i="3"/>
  <c r="AU17" i="3"/>
  <c r="BS17" i="3"/>
  <c r="AF17" i="3"/>
  <c r="BV17" i="3"/>
  <c r="BK17" i="3"/>
  <c r="AI17" i="3"/>
  <c r="AY17" i="3"/>
  <c r="AN17" i="3"/>
  <c r="AK17" i="3"/>
  <c r="Z17" i="3"/>
  <c r="AO17" i="3"/>
  <c r="BI17" i="3"/>
  <c r="BT17" i="3"/>
  <c r="BD17" i="3"/>
  <c r="AE17" i="3"/>
  <c r="BH17" i="3"/>
  <c r="AR17" i="3"/>
  <c r="BN17" i="3"/>
  <c r="AL17" i="3"/>
  <c r="AP17" i="3"/>
  <c r="BC17" i="3"/>
  <c r="AT17" i="3"/>
  <c r="AJ17" i="3"/>
  <c r="AX17" i="3"/>
  <c r="BU17" i="3"/>
  <c r="AW17" i="3"/>
  <c r="BR17" i="3"/>
  <c r="BM17" i="3"/>
  <c r="BE17" i="3"/>
  <c r="AB17" i="3"/>
  <c r="AV17" i="3"/>
  <c r="AM17" i="3"/>
  <c r="AQ17" i="3"/>
  <c r="BG17" i="3"/>
  <c r="AC17" i="3"/>
  <c r="BL17" i="3"/>
  <c r="AS17" i="3"/>
  <c r="BO17" i="3"/>
  <c r="AH17" i="3"/>
  <c r="BJ17" i="3"/>
  <c r="AD17" i="3"/>
  <c r="AZ17" i="3"/>
  <c r="AA17" i="3"/>
  <c r="K28" i="3"/>
  <c r="J28" i="3"/>
  <c r="J71" i="3" s="1"/>
  <c r="J114" i="3" s="1"/>
  <c r="AO28" i="3"/>
  <c r="AY28" i="3"/>
  <c r="AV28" i="3"/>
  <c r="AG28" i="3"/>
  <c r="AK28" i="3"/>
  <c r="AD28" i="3"/>
  <c r="BP28" i="3"/>
  <c r="AS28" i="3"/>
  <c r="BA28" i="3"/>
  <c r="BO28" i="3"/>
  <c r="BF28" i="3"/>
  <c r="AM28" i="3"/>
  <c r="AP28" i="3"/>
  <c r="AH28" i="3"/>
  <c r="BS28" i="3"/>
  <c r="AZ28" i="3"/>
  <c r="AT28" i="3"/>
  <c r="BK28" i="3"/>
  <c r="BG28" i="3"/>
  <c r="BR28" i="3"/>
  <c r="BD28" i="3"/>
  <c r="AR28" i="3"/>
  <c r="AN28" i="3"/>
  <c r="BB28" i="3"/>
  <c r="BU28" i="3"/>
  <c r="AJ28" i="3"/>
  <c r="BM28" i="3"/>
  <c r="BE28" i="3"/>
  <c r="BC28" i="3"/>
  <c r="AC28" i="3"/>
  <c r="AB28" i="3"/>
  <c r="AX28" i="3"/>
  <c r="AF28" i="3"/>
  <c r="BN28" i="3"/>
  <c r="BV28" i="3"/>
  <c r="AU28" i="3"/>
  <c r="AL28" i="3"/>
  <c r="BL28" i="3"/>
  <c r="BJ28" i="3"/>
  <c r="AA28" i="3"/>
  <c r="BW28" i="3"/>
  <c r="BT28" i="3"/>
  <c r="AQ28" i="3"/>
  <c r="BQ28" i="3"/>
  <c r="BH28" i="3"/>
  <c r="Z28" i="3"/>
  <c r="BI28" i="3"/>
  <c r="AW28" i="3"/>
  <c r="AI28" i="3"/>
  <c r="AE28" i="3"/>
  <c r="Y6" i="3"/>
  <c r="B6" i="11"/>
  <c r="K49" i="3"/>
  <c r="CC6" i="3"/>
  <c r="B55" i="11"/>
  <c r="AU25" i="8"/>
  <c r="AU26" i="8" s="1"/>
  <c r="O25" i="8"/>
  <c r="O26" i="8" s="1"/>
  <c r="M6" i="6"/>
  <c r="AP6" i="6"/>
  <c r="BB6" i="6"/>
  <c r="AL6" i="6"/>
  <c r="H15" i="8"/>
  <c r="H40" i="8"/>
  <c r="AQ25" i="8"/>
  <c r="AQ26" i="8" s="1"/>
  <c r="AI25" i="8"/>
  <c r="AI26" i="8" s="1"/>
  <c r="AZ25" i="8"/>
  <c r="AZ26" i="8" s="1"/>
  <c r="AY25" i="8"/>
  <c r="AY26" i="8" s="1"/>
  <c r="H16" i="8"/>
  <c r="H41" i="8"/>
  <c r="AK6" i="6"/>
  <c r="J6" i="6"/>
  <c r="AH6" i="6"/>
  <c r="AG6" i="6"/>
  <c r="AB6" i="6"/>
  <c r="I39" i="8"/>
  <c r="J38" i="6"/>
  <c r="I25" i="8"/>
  <c r="I26" i="8" s="1"/>
  <c r="O6" i="6"/>
  <c r="AE6" i="6"/>
  <c r="R6" i="6"/>
  <c r="AA6" i="6"/>
  <c r="H39" i="8"/>
  <c r="H14" i="8"/>
  <c r="J38" i="8"/>
  <c r="AV25" i="8"/>
  <c r="AV26" i="8" s="1"/>
  <c r="AV6" i="6"/>
  <c r="J39" i="6"/>
  <c r="EB44" i="7" l="1"/>
  <c r="EB45" i="7"/>
  <c r="EB41" i="7"/>
  <c r="EB40" i="7"/>
  <c r="EB43" i="7"/>
  <c r="EB42" i="7"/>
  <c r="K55" i="3"/>
  <c r="B8" i="11"/>
  <c r="Y12" i="3"/>
  <c r="CC12" i="3"/>
  <c r="K74" i="3"/>
  <c r="Y31" i="3"/>
  <c r="CC31" i="3"/>
  <c r="Y21" i="3"/>
  <c r="K64" i="3"/>
  <c r="CC21" i="3"/>
  <c r="CD35" i="3"/>
  <c r="DR35" i="3"/>
  <c r="DB35" i="3"/>
  <c r="DQ35" i="3"/>
  <c r="DA35" i="3"/>
  <c r="CK35" i="3"/>
  <c r="DS35" i="3"/>
  <c r="DC35" i="3"/>
  <c r="CM35" i="3"/>
  <c r="DD35" i="3"/>
  <c r="CZ35" i="3"/>
  <c r="CV35" i="3"/>
  <c r="CL35" i="3"/>
  <c r="DZ35" i="3"/>
  <c r="DF35" i="3"/>
  <c r="DM35" i="3"/>
  <c r="CS35" i="3"/>
  <c r="DW35" i="3"/>
  <c r="CY35" i="3"/>
  <c r="CE35" i="3"/>
  <c r="DP35" i="3"/>
  <c r="CN35" i="3"/>
  <c r="DH35" i="3"/>
  <c r="DV35" i="3"/>
  <c r="CX35" i="3"/>
  <c r="DI35" i="3"/>
  <c r="CO35" i="3"/>
  <c r="DO35" i="3"/>
  <c r="CU35" i="3"/>
  <c r="DT35" i="3"/>
  <c r="CP35" i="3"/>
  <c r="CF35" i="3"/>
  <c r="DN35" i="3"/>
  <c r="DY35" i="3"/>
  <c r="DE35" i="3"/>
  <c r="CG35" i="3"/>
  <c r="DK35" i="3"/>
  <c r="CQ35" i="3"/>
  <c r="CR35" i="3"/>
  <c r="CH35" i="3"/>
  <c r="CT35" i="3"/>
  <c r="DJ35" i="3"/>
  <c r="DU35" i="3"/>
  <c r="CW35" i="3"/>
  <c r="EA35" i="3"/>
  <c r="DG35" i="3"/>
  <c r="CI35" i="3"/>
  <c r="CJ35" i="3"/>
  <c r="DL35" i="3"/>
  <c r="DX35" i="3"/>
  <c r="X5" i="6"/>
  <c r="BF5" i="6"/>
  <c r="W5" i="6"/>
  <c r="BA5" i="6"/>
  <c r="Z126" i="7"/>
  <c r="I69" i="8" s="1"/>
  <c r="Z83" i="7"/>
  <c r="V8" i="6"/>
  <c r="K8" i="6"/>
  <c r="AB8" i="6"/>
  <c r="Y26" i="3"/>
  <c r="K69" i="3"/>
  <c r="CC26" i="3"/>
  <c r="K62" i="3"/>
  <c r="Y19" i="3"/>
  <c r="CC19" i="3"/>
  <c r="H9" i="6"/>
  <c r="H34" i="6"/>
  <c r="Y14" i="3"/>
  <c r="B9" i="11"/>
  <c r="K57" i="3"/>
  <c r="CC14" i="3"/>
  <c r="I64" i="6"/>
  <c r="I66" i="6"/>
  <c r="K66" i="3"/>
  <c r="Y23" i="3"/>
  <c r="CC23" i="3"/>
  <c r="Y11" i="3"/>
  <c r="K54" i="3"/>
  <c r="CC11" i="3"/>
  <c r="K75" i="3"/>
  <c r="Y32" i="3"/>
  <c r="CC32" i="3"/>
  <c r="Z127" i="7"/>
  <c r="Z84" i="7"/>
  <c r="Y39" i="3"/>
  <c r="B11" i="11"/>
  <c r="K82" i="3"/>
  <c r="CC39" i="3"/>
  <c r="K63" i="3"/>
  <c r="Y20" i="3"/>
  <c r="CC20" i="3"/>
  <c r="DT25" i="3"/>
  <c r="DD25" i="3"/>
  <c r="CN25" i="3"/>
  <c r="DW25" i="3"/>
  <c r="DG25" i="3"/>
  <c r="CQ25" i="3"/>
  <c r="DV25" i="3"/>
  <c r="CP25" i="3"/>
  <c r="DE25" i="3"/>
  <c r="DZ25" i="3"/>
  <c r="CT25" i="3"/>
  <c r="DI25" i="3"/>
  <c r="DP25" i="3"/>
  <c r="CZ25" i="3"/>
  <c r="CJ25" i="3"/>
  <c r="DS25" i="3"/>
  <c r="DC25" i="3"/>
  <c r="CM25" i="3"/>
  <c r="DN25" i="3"/>
  <c r="CH25" i="3"/>
  <c r="CW25" i="3"/>
  <c r="DR25" i="3"/>
  <c r="CL25" i="3"/>
  <c r="DA25" i="3"/>
  <c r="DL25" i="3"/>
  <c r="DH25" i="3"/>
  <c r="EA25" i="3"/>
  <c r="CU25" i="3"/>
  <c r="CX25" i="3"/>
  <c r="CG25" i="3"/>
  <c r="DQ25" i="3"/>
  <c r="CD25" i="3"/>
  <c r="CV25" i="3"/>
  <c r="DO25" i="3"/>
  <c r="CI25" i="3"/>
  <c r="DU25" i="3"/>
  <c r="DJ25" i="3"/>
  <c r="CS25" i="3"/>
  <c r="CR25" i="3"/>
  <c r="DK25" i="3"/>
  <c r="CE25" i="3"/>
  <c r="DM25" i="3"/>
  <c r="DB25" i="3"/>
  <c r="CK25" i="3"/>
  <c r="DX25" i="3"/>
  <c r="CF25" i="3"/>
  <c r="CY25" i="3"/>
  <c r="DF25" i="3"/>
  <c r="CO25" i="3"/>
  <c r="DY25" i="3"/>
  <c r="BB5" i="6"/>
  <c r="BB25" i="6" s="1"/>
  <c r="BB26" i="6" s="1"/>
  <c r="S5" i="6"/>
  <c r="AF5" i="6"/>
  <c r="AU5" i="6"/>
  <c r="AC5" i="6"/>
  <c r="AC25" i="6" s="1"/>
  <c r="AC26" i="6" s="1"/>
  <c r="AJ5" i="6"/>
  <c r="AA5" i="6"/>
  <c r="AD5" i="6"/>
  <c r="AD25" i="6" s="1"/>
  <c r="AD26" i="6" s="1"/>
  <c r="J5" i="6"/>
  <c r="J25" i="6" s="1"/>
  <c r="J26" i="6" s="1"/>
  <c r="AW5" i="6"/>
  <c r="Y9" i="3"/>
  <c r="B57" i="11"/>
  <c r="B10" i="11"/>
  <c r="K52" i="3"/>
  <c r="CC9" i="3"/>
  <c r="Z8" i="6"/>
  <c r="AG8" i="6"/>
  <c r="BC8" i="6"/>
  <c r="P8" i="6"/>
  <c r="AK8" i="6"/>
  <c r="AV8" i="6"/>
  <c r="AN8" i="6"/>
  <c r="BB8" i="6"/>
  <c r="AQ8" i="6"/>
  <c r="X8" i="6"/>
  <c r="BA8" i="6"/>
  <c r="AD8" i="6"/>
  <c r="K59" i="3"/>
  <c r="Y16" i="3"/>
  <c r="CC16" i="3"/>
  <c r="B56" i="11"/>
  <c r="B27" i="11"/>
  <c r="K67" i="3"/>
  <c r="B12" i="11"/>
  <c r="B58" i="11"/>
  <c r="Y24" i="3"/>
  <c r="CC24" i="3"/>
  <c r="AQ5" i="6"/>
  <c r="I5" i="6"/>
  <c r="AK5" i="6"/>
  <c r="AI5" i="6"/>
  <c r="AP5" i="6"/>
  <c r="U8" i="6"/>
  <c r="AM8" i="6"/>
  <c r="AA8" i="6"/>
  <c r="AA25" i="6" s="1"/>
  <c r="AA26" i="6" s="1"/>
  <c r="AC8" i="6"/>
  <c r="BA25" i="6"/>
  <c r="BA26" i="6" s="1"/>
  <c r="Y49" i="3"/>
  <c r="K92" i="3"/>
  <c r="B26" i="11"/>
  <c r="AZ5" i="6"/>
  <c r="Y17" i="3"/>
  <c r="K60" i="3"/>
  <c r="CC17" i="3"/>
  <c r="Y13" i="3"/>
  <c r="K56" i="3"/>
  <c r="CC13" i="3"/>
  <c r="Z129" i="7"/>
  <c r="Z86" i="7"/>
  <c r="Z128" i="7"/>
  <c r="Z85" i="7"/>
  <c r="K111" i="3"/>
  <c r="Y68" i="3"/>
  <c r="K70" i="3"/>
  <c r="Y27" i="3"/>
  <c r="CC27" i="3"/>
  <c r="K121" i="3"/>
  <c r="Y78" i="3"/>
  <c r="M5" i="6"/>
  <c r="M25" i="6" s="1"/>
  <c r="M26" i="6" s="1"/>
  <c r="AG5" i="6"/>
  <c r="AG25" i="6" s="1"/>
  <c r="AG26" i="6" s="1"/>
  <c r="O5" i="6"/>
  <c r="AB5" i="6"/>
  <c r="AB25" i="6" s="1"/>
  <c r="AB26" i="6" s="1"/>
  <c r="AM5" i="6"/>
  <c r="AM25" i="6" s="1"/>
  <c r="AM26" i="6" s="1"/>
  <c r="P5" i="6"/>
  <c r="K5" i="6"/>
  <c r="K25" i="6" s="1"/>
  <c r="K26" i="6" s="1"/>
  <c r="AL5" i="6"/>
  <c r="AL25" i="6" s="1"/>
  <c r="AL26" i="6" s="1"/>
  <c r="AH5" i="6"/>
  <c r="BE5" i="6"/>
  <c r="AY5" i="6"/>
  <c r="BC5" i="6"/>
  <c r="BC25" i="6" s="1"/>
  <c r="BC26" i="6" s="1"/>
  <c r="AO8" i="6"/>
  <c r="AX8" i="6"/>
  <c r="AS8" i="6"/>
  <c r="I8" i="6"/>
  <c r="AH8" i="6"/>
  <c r="R8" i="6"/>
  <c r="AZ8" i="6"/>
  <c r="AF8" i="6"/>
  <c r="AF25" i="6" s="1"/>
  <c r="AF26" i="6" s="1"/>
  <c r="Q8" i="6"/>
  <c r="M8" i="6"/>
  <c r="BF8" i="6"/>
  <c r="BF25" i="6" s="1"/>
  <c r="BF26" i="6" s="1"/>
  <c r="J8" i="6"/>
  <c r="O8" i="6"/>
  <c r="I42" i="6"/>
  <c r="AA129" i="3"/>
  <c r="AA86" i="3"/>
  <c r="R25" i="6"/>
  <c r="R26" i="6" s="1"/>
  <c r="DX6" i="3"/>
  <c r="CO6" i="3"/>
  <c r="DE6" i="3"/>
  <c r="DU6" i="3"/>
  <c r="CD6" i="3"/>
  <c r="CT6" i="3"/>
  <c r="DJ6" i="3"/>
  <c r="DZ6" i="3"/>
  <c r="CM6" i="3"/>
  <c r="DC6" i="3"/>
  <c r="DS6" i="3"/>
  <c r="CF6" i="3"/>
  <c r="CV6" i="3"/>
  <c r="DL6" i="3"/>
  <c r="CS6" i="3"/>
  <c r="DI6" i="3"/>
  <c r="DY6" i="3"/>
  <c r="CH6" i="3"/>
  <c r="CX6" i="3"/>
  <c r="DN6" i="3"/>
  <c r="CG6" i="3"/>
  <c r="CW6" i="3"/>
  <c r="DM6" i="3"/>
  <c r="DQ6" i="3"/>
  <c r="CP6" i="3"/>
  <c r="DV6" i="3"/>
  <c r="CE6" i="3"/>
  <c r="CY6" i="3"/>
  <c r="DW6" i="3"/>
  <c r="CZ6" i="3"/>
  <c r="DT6" i="3"/>
  <c r="DB6" i="3"/>
  <c r="CI6" i="3"/>
  <c r="DG6" i="3"/>
  <c r="EA6" i="3"/>
  <c r="CJ6" i="3"/>
  <c r="DD6" i="3"/>
  <c r="CK6" i="3"/>
  <c r="DF6" i="3"/>
  <c r="CQ6" i="3"/>
  <c r="DK6" i="3"/>
  <c r="CN6" i="3"/>
  <c r="DH6" i="3"/>
  <c r="DA6" i="3"/>
  <c r="CL6" i="3"/>
  <c r="DR6" i="3"/>
  <c r="CU6" i="3"/>
  <c r="DO6" i="3"/>
  <c r="CR6" i="3"/>
  <c r="DP6" i="3"/>
  <c r="AA84" i="3"/>
  <c r="I41" i="6"/>
  <c r="AA127" i="3"/>
  <c r="J65" i="6" s="1"/>
  <c r="I67" i="6"/>
  <c r="I69" i="6"/>
  <c r="AA131" i="3"/>
  <c r="J64" i="6" s="1"/>
  <c r="AA88" i="3"/>
  <c r="I40" i="6"/>
  <c r="H32" i="6"/>
  <c r="H7" i="6"/>
  <c r="AA128" i="3"/>
  <c r="AA85" i="3"/>
  <c r="N5" i="6"/>
  <c r="N25" i="6" s="1"/>
  <c r="N26" i="6" s="1"/>
  <c r="AO5" i="6"/>
  <c r="AR5" i="6"/>
  <c r="AN5" i="6"/>
  <c r="AN25" i="6" s="1"/>
  <c r="AN26" i="6" s="1"/>
  <c r="BE8" i="6"/>
  <c r="BE25" i="6" s="1"/>
  <c r="BE26" i="6" s="1"/>
  <c r="AW8" i="6"/>
  <c r="AI8" i="6"/>
  <c r="AU8" i="6"/>
  <c r="AZ25" i="6"/>
  <c r="AZ26" i="6" s="1"/>
  <c r="P25" i="6"/>
  <c r="P26" i="6" s="1"/>
  <c r="B43" i="11"/>
  <c r="Z5" i="6"/>
  <c r="K71" i="3"/>
  <c r="Y28" i="3"/>
  <c r="CC28" i="3"/>
  <c r="Y33" i="3"/>
  <c r="K76" i="3"/>
  <c r="CC33" i="3"/>
  <c r="AA130" i="3"/>
  <c r="AA87" i="3"/>
  <c r="I43" i="6"/>
  <c r="AA83" i="3"/>
  <c r="AA126" i="3"/>
  <c r="Z131" i="7"/>
  <c r="I66" i="8" s="1"/>
  <c r="Z88" i="7"/>
  <c r="L8" i="6"/>
  <c r="Y7" i="3"/>
  <c r="B7" i="11"/>
  <c r="B18" i="11" s="1"/>
  <c r="K50" i="3"/>
  <c r="CC7" i="3"/>
  <c r="Y30" i="3"/>
  <c r="K73" i="3"/>
  <c r="CC30" i="3"/>
  <c r="Y34" i="3"/>
  <c r="K77" i="3"/>
  <c r="CC34" i="3"/>
  <c r="Z130" i="7"/>
  <c r="Z87" i="7"/>
  <c r="Y18" i="3"/>
  <c r="K61" i="3"/>
  <c r="CC18" i="3"/>
  <c r="AS5" i="6"/>
  <c r="T5" i="6"/>
  <c r="T25" i="6" s="1"/>
  <c r="T26" i="6" s="1"/>
  <c r="Y5" i="6"/>
  <c r="Y25" i="6" s="1"/>
  <c r="Y26" i="6" s="1"/>
  <c r="AX5" i="6"/>
  <c r="AX25" i="6" s="1"/>
  <c r="AX26" i="6" s="1"/>
  <c r="AE5" i="6"/>
  <c r="AE25" i="6" s="1"/>
  <c r="AE26" i="6" s="1"/>
  <c r="V5" i="6"/>
  <c r="V25" i="6" s="1"/>
  <c r="V26" i="6" s="1"/>
  <c r="Q5" i="6"/>
  <c r="Q25" i="6" s="1"/>
  <c r="Q26" i="6" s="1"/>
  <c r="L5" i="6"/>
  <c r="L25" i="6" s="1"/>
  <c r="L26" i="6" s="1"/>
  <c r="BD5" i="6"/>
  <c r="AV5" i="6"/>
  <c r="U5" i="6"/>
  <c r="AT5" i="6"/>
  <c r="R5" i="6"/>
  <c r="AR8" i="6"/>
  <c r="AT8" i="6"/>
  <c r="T8" i="6"/>
  <c r="AL8" i="6"/>
  <c r="N8" i="6"/>
  <c r="AE8" i="6"/>
  <c r="AY8" i="6"/>
  <c r="S8" i="6"/>
  <c r="AJ8" i="6"/>
  <c r="AJ25" i="6" s="1"/>
  <c r="AJ26" i="6" s="1"/>
  <c r="BD8" i="6"/>
  <c r="BD25" i="6" s="1"/>
  <c r="BD26" i="6" s="1"/>
  <c r="W8" i="6"/>
  <c r="W25" i="6" s="1"/>
  <c r="W26" i="6" s="1"/>
  <c r="Y8" i="6"/>
  <c r="AP8" i="6"/>
  <c r="AP25" i="6" s="1"/>
  <c r="AP26" i="6" s="1"/>
  <c r="I68" i="6"/>
  <c r="H25" i="8"/>
  <c r="H26" i="8" s="1"/>
  <c r="H50" i="8"/>
  <c r="H31" i="6"/>
  <c r="J39" i="8"/>
  <c r="K39" i="6"/>
  <c r="K38" i="8"/>
  <c r="K38" i="6"/>
  <c r="H6" i="6"/>
  <c r="AK25" i="6" l="1"/>
  <c r="AK26" i="6" s="1"/>
  <c r="Z25" i="6"/>
  <c r="Z26" i="6" s="1"/>
  <c r="AU25" i="6"/>
  <c r="AU26" i="6" s="1"/>
  <c r="AH25" i="6"/>
  <c r="AH26" i="6" s="1"/>
  <c r="X25" i="6"/>
  <c r="X26" i="6" s="1"/>
  <c r="AV25" i="6"/>
  <c r="AV26" i="6" s="1"/>
  <c r="AR25" i="6"/>
  <c r="AR26" i="6" s="1"/>
  <c r="O25" i="6"/>
  <c r="O26" i="6" s="1"/>
  <c r="AQ25" i="6"/>
  <c r="AQ26" i="6" s="1"/>
  <c r="EB35" i="3"/>
  <c r="AT25" i="6"/>
  <c r="AT26" i="6" s="1"/>
  <c r="AO25" i="6"/>
  <c r="AO26" i="6" s="1"/>
  <c r="EB6" i="3"/>
  <c r="AI25" i="6"/>
  <c r="AI26" i="6" s="1"/>
  <c r="AW25" i="6"/>
  <c r="AW26" i="6" s="1"/>
  <c r="S25" i="6"/>
  <c r="S26" i="6" s="1"/>
  <c r="J43" i="6"/>
  <c r="AB83" i="3"/>
  <c r="AB126" i="3"/>
  <c r="DO33" i="3"/>
  <c r="CY33" i="3"/>
  <c r="CI33" i="3"/>
  <c r="DQ33" i="3"/>
  <c r="DA33" i="3"/>
  <c r="CK33" i="3"/>
  <c r="DJ33" i="3"/>
  <c r="DX33" i="3"/>
  <c r="CR33" i="3"/>
  <c r="DF33" i="3"/>
  <c r="CV33" i="3"/>
  <c r="DD33" i="3"/>
  <c r="EA33" i="3"/>
  <c r="DK33" i="3"/>
  <c r="CU33" i="3"/>
  <c r="CE33" i="3"/>
  <c r="DM33" i="3"/>
  <c r="CW33" i="3"/>
  <c r="CG33" i="3"/>
  <c r="DB33" i="3"/>
  <c r="DP33" i="3"/>
  <c r="CJ33" i="3"/>
  <c r="CX33" i="3"/>
  <c r="DT33" i="3"/>
  <c r="CF33" i="3"/>
  <c r="DS33" i="3"/>
  <c r="CM33" i="3"/>
  <c r="DE33" i="3"/>
  <c r="DR33" i="3"/>
  <c r="CZ33" i="3"/>
  <c r="CH33" i="3"/>
  <c r="DG33" i="3"/>
  <c r="DY33" i="3"/>
  <c r="CS33" i="3"/>
  <c r="CT33" i="3"/>
  <c r="DV33" i="3"/>
  <c r="CN33" i="3"/>
  <c r="CD33" i="3"/>
  <c r="DC33" i="3"/>
  <c r="DU33" i="3"/>
  <c r="CO33" i="3"/>
  <c r="CL33" i="3"/>
  <c r="DN33" i="3"/>
  <c r="DL33" i="3"/>
  <c r="DW33" i="3"/>
  <c r="CQ33" i="3"/>
  <c r="DI33" i="3"/>
  <c r="DZ33" i="3"/>
  <c r="DH33" i="3"/>
  <c r="CP33" i="3"/>
  <c r="DN28" i="3"/>
  <c r="CX28" i="3"/>
  <c r="CH28" i="3"/>
  <c r="DL28" i="3"/>
  <c r="CV28" i="3"/>
  <c r="CF28" i="3"/>
  <c r="CW28" i="3"/>
  <c r="DS28" i="3"/>
  <c r="CM28" i="3"/>
  <c r="CS28" i="3"/>
  <c r="DQ28" i="3"/>
  <c r="CY28" i="3"/>
  <c r="DZ28" i="3"/>
  <c r="DJ28" i="3"/>
  <c r="CT28" i="3"/>
  <c r="DX28" i="3"/>
  <c r="DH28" i="3"/>
  <c r="CR28" i="3"/>
  <c r="DU28" i="3"/>
  <c r="CO28" i="3"/>
  <c r="DK28" i="3"/>
  <c r="CE28" i="3"/>
  <c r="DW28" i="3"/>
  <c r="DA28" i="3"/>
  <c r="CI28" i="3"/>
  <c r="DV28" i="3"/>
  <c r="DF28" i="3"/>
  <c r="CP28" i="3"/>
  <c r="DT28" i="3"/>
  <c r="DD28" i="3"/>
  <c r="CN28" i="3"/>
  <c r="DM28" i="3"/>
  <c r="CG28" i="3"/>
  <c r="DC28" i="3"/>
  <c r="DY28" i="3"/>
  <c r="DG28" i="3"/>
  <c r="CK28" i="3"/>
  <c r="CL28" i="3"/>
  <c r="DE28" i="3"/>
  <c r="CQ28" i="3"/>
  <c r="DP28" i="3"/>
  <c r="EA28" i="3"/>
  <c r="DO28" i="3"/>
  <c r="DR28" i="3"/>
  <c r="CZ28" i="3"/>
  <c r="CU28" i="3"/>
  <c r="DB28" i="3"/>
  <c r="CJ28" i="3"/>
  <c r="DI28" i="3"/>
  <c r="CD28" i="3"/>
  <c r="EB28" i="3" s="1"/>
  <c r="DW13" i="3"/>
  <c r="CQ13" i="3"/>
  <c r="DR13" i="3"/>
  <c r="DB13" i="3"/>
  <c r="CL13" i="3"/>
  <c r="DP13" i="3"/>
  <c r="CZ13" i="3"/>
  <c r="CJ13" i="3"/>
  <c r="DA13" i="3"/>
  <c r="CM13" i="3"/>
  <c r="DS13" i="3"/>
  <c r="CD13" i="3"/>
  <c r="EB13" i="3" s="1"/>
  <c r="CO13" i="3"/>
  <c r="DU13" i="3"/>
  <c r="CY13" i="3"/>
  <c r="DN13" i="3"/>
  <c r="CX13" i="3"/>
  <c r="CH13" i="3"/>
  <c r="DL13" i="3"/>
  <c r="CV13" i="3"/>
  <c r="CF13" i="3"/>
  <c r="DI13" i="3"/>
  <c r="DG13" i="3"/>
  <c r="DZ13" i="3"/>
  <c r="DJ13" i="3"/>
  <c r="CT13" i="3"/>
  <c r="DX13" i="3"/>
  <c r="DH13" i="3"/>
  <c r="CR13" i="3"/>
  <c r="DF13" i="3"/>
  <c r="CN13" i="3"/>
  <c r="CS13" i="3"/>
  <c r="DK13" i="3"/>
  <c r="DM13" i="3"/>
  <c r="CP13" i="3"/>
  <c r="DQ13" i="3"/>
  <c r="CE13" i="3"/>
  <c r="EA13" i="3"/>
  <c r="CG13" i="3"/>
  <c r="CI13" i="3"/>
  <c r="DT13" i="3"/>
  <c r="DY13" i="3"/>
  <c r="CU13" i="3"/>
  <c r="CW13" i="3"/>
  <c r="DO13" i="3"/>
  <c r="DV13" i="3"/>
  <c r="DD13" i="3"/>
  <c r="CK13" i="3"/>
  <c r="DC13" i="3"/>
  <c r="DE13" i="3"/>
  <c r="K103" i="3"/>
  <c r="Y60" i="3"/>
  <c r="K102" i="3"/>
  <c r="Y59" i="3"/>
  <c r="B45" i="11"/>
  <c r="K106" i="3"/>
  <c r="Y63" i="3"/>
  <c r="DX14" i="3"/>
  <c r="CH14" i="3"/>
  <c r="DN14" i="3"/>
  <c r="CJ14" i="3"/>
  <c r="DP14" i="3"/>
  <c r="DY14" i="3"/>
  <c r="DI14" i="3"/>
  <c r="CS14" i="3"/>
  <c r="EA14" i="3"/>
  <c r="DK14" i="3"/>
  <c r="CU14" i="3"/>
  <c r="CE14" i="3"/>
  <c r="DB14" i="3"/>
  <c r="DD14" i="3"/>
  <c r="CP14" i="3"/>
  <c r="DV14" i="3"/>
  <c r="CR14" i="3"/>
  <c r="DU14" i="3"/>
  <c r="DE14" i="3"/>
  <c r="CO14" i="3"/>
  <c r="DW14" i="3"/>
  <c r="DG14" i="3"/>
  <c r="CQ14" i="3"/>
  <c r="CX14" i="3"/>
  <c r="DF14" i="3"/>
  <c r="DH14" i="3"/>
  <c r="CW14" i="3"/>
  <c r="DO14" i="3"/>
  <c r="CI14" i="3"/>
  <c r="DJ14" i="3"/>
  <c r="DL14" i="3"/>
  <c r="DQ14" i="3"/>
  <c r="CK14" i="3"/>
  <c r="DC14" i="3"/>
  <c r="DR14" i="3"/>
  <c r="CF14" i="3"/>
  <c r="DT14" i="3"/>
  <c r="CD14" i="3"/>
  <c r="EB14" i="3" s="1"/>
  <c r="DM14" i="3"/>
  <c r="CG14" i="3"/>
  <c r="CY14" i="3"/>
  <c r="CL14" i="3"/>
  <c r="DZ14" i="3"/>
  <c r="CN14" i="3"/>
  <c r="CZ14" i="3"/>
  <c r="DA14" i="3"/>
  <c r="DS14" i="3"/>
  <c r="CM14" i="3"/>
  <c r="CT14" i="3"/>
  <c r="CV14" i="3"/>
  <c r="I43" i="8"/>
  <c r="AA126" i="7"/>
  <c r="J69" i="8" s="1"/>
  <c r="AA83" i="7"/>
  <c r="K98" i="3"/>
  <c r="Y55" i="3"/>
  <c r="AS25" i="6"/>
  <c r="AS26" i="6" s="1"/>
  <c r="AA87" i="7"/>
  <c r="AA130" i="7"/>
  <c r="EA7" i="3"/>
  <c r="CN7" i="3"/>
  <c r="DD7" i="3"/>
  <c r="DT7" i="3"/>
  <c r="CS7" i="3"/>
  <c r="DI7" i="3"/>
  <c r="DY7" i="3"/>
  <c r="CD7" i="3"/>
  <c r="CL7" i="3"/>
  <c r="DB7" i="3"/>
  <c r="DR7" i="3"/>
  <c r="CI7" i="3"/>
  <c r="CY7" i="3"/>
  <c r="DO7" i="3"/>
  <c r="CR7" i="3"/>
  <c r="DH7" i="3"/>
  <c r="DX7" i="3"/>
  <c r="CG7" i="3"/>
  <c r="CW7" i="3"/>
  <c r="DM7" i="3"/>
  <c r="CF7" i="3"/>
  <c r="CV7" i="3"/>
  <c r="DL7" i="3"/>
  <c r="DE7" i="3"/>
  <c r="CT7" i="3"/>
  <c r="DN7" i="3"/>
  <c r="CU7" i="3"/>
  <c r="DS7" i="3"/>
  <c r="CJ7" i="3"/>
  <c r="CK7" i="3"/>
  <c r="DQ7" i="3"/>
  <c r="CX7" i="3"/>
  <c r="DV7" i="3"/>
  <c r="CE7" i="3"/>
  <c r="DC7" i="3"/>
  <c r="DW7" i="3"/>
  <c r="CZ7" i="3"/>
  <c r="CO7" i="3"/>
  <c r="DU7" i="3"/>
  <c r="CH7" i="3"/>
  <c r="DF7" i="3"/>
  <c r="DZ7" i="3"/>
  <c r="CM7" i="3"/>
  <c r="EB7" i="3" s="1"/>
  <c r="DG7" i="3"/>
  <c r="DP7" i="3"/>
  <c r="DA7" i="3"/>
  <c r="CP7" i="3"/>
  <c r="DJ7" i="3"/>
  <c r="CQ7" i="3"/>
  <c r="DK7" i="3"/>
  <c r="AA131" i="7"/>
  <c r="J66" i="8" s="1"/>
  <c r="AA88" i="7"/>
  <c r="I40" i="8"/>
  <c r="K119" i="3"/>
  <c r="Y76" i="3"/>
  <c r="B64" i="11"/>
  <c r="AB128" i="3"/>
  <c r="AB85" i="3"/>
  <c r="J42" i="6"/>
  <c r="AB86" i="3"/>
  <c r="AB129" i="3"/>
  <c r="H33" i="6"/>
  <c r="H50" i="6" s="1"/>
  <c r="H8" i="6"/>
  <c r="Z121" i="3"/>
  <c r="Z78" i="3"/>
  <c r="K113" i="3"/>
  <c r="Y70" i="3"/>
  <c r="I42" i="8"/>
  <c r="AA129" i="7"/>
  <c r="J68" i="8" s="1"/>
  <c r="AA86" i="7"/>
  <c r="K99" i="3"/>
  <c r="Y56" i="3"/>
  <c r="Z92" i="3"/>
  <c r="Z49" i="3"/>
  <c r="DY24" i="3"/>
  <c r="DI24" i="3"/>
  <c r="CS24" i="3"/>
  <c r="DX24" i="3"/>
  <c r="DH24" i="3"/>
  <c r="CR24" i="3"/>
  <c r="DW24" i="3"/>
  <c r="CQ24" i="3"/>
  <c r="DF24" i="3"/>
  <c r="EA24" i="3"/>
  <c r="CU24" i="3"/>
  <c r="DR24" i="3"/>
  <c r="CL24" i="3"/>
  <c r="CD24" i="3"/>
  <c r="DU24" i="3"/>
  <c r="DE24" i="3"/>
  <c r="CO24" i="3"/>
  <c r="DT24" i="3"/>
  <c r="DD24" i="3"/>
  <c r="CN24" i="3"/>
  <c r="DO24" i="3"/>
  <c r="CI24" i="3"/>
  <c r="CX24" i="3"/>
  <c r="DS24" i="3"/>
  <c r="CM24" i="3"/>
  <c r="DJ24" i="3"/>
  <c r="DQ24" i="3"/>
  <c r="DA24" i="3"/>
  <c r="CK24" i="3"/>
  <c r="DP24" i="3"/>
  <c r="CZ24" i="3"/>
  <c r="CJ24" i="3"/>
  <c r="DG24" i="3"/>
  <c r="DV24" i="3"/>
  <c r="CP24" i="3"/>
  <c r="DK24" i="3"/>
  <c r="CE24" i="3"/>
  <c r="DB24" i="3"/>
  <c r="CG24" i="3"/>
  <c r="CY24" i="3"/>
  <c r="DZ24" i="3"/>
  <c r="DL24" i="3"/>
  <c r="DN24" i="3"/>
  <c r="CT24" i="3"/>
  <c r="DM24" i="3"/>
  <c r="CV24" i="3"/>
  <c r="CH24" i="3"/>
  <c r="CW24" i="3"/>
  <c r="CF24" i="3"/>
  <c r="DC24" i="3"/>
  <c r="K110" i="3"/>
  <c r="Y67" i="3"/>
  <c r="B44" i="11"/>
  <c r="DY9" i="3"/>
  <c r="CL9" i="3"/>
  <c r="DB9" i="3"/>
  <c r="DR9" i="3"/>
  <c r="CQ9" i="3"/>
  <c r="DG9" i="3"/>
  <c r="DW9" i="3"/>
  <c r="CJ9" i="3"/>
  <c r="CZ9" i="3"/>
  <c r="DP9" i="3"/>
  <c r="CO9" i="3"/>
  <c r="DE9" i="3"/>
  <c r="DU9" i="3"/>
  <c r="CP9" i="3"/>
  <c r="DF9" i="3"/>
  <c r="DV9" i="3"/>
  <c r="CE9" i="3"/>
  <c r="CU9" i="3"/>
  <c r="DK9" i="3"/>
  <c r="EA9" i="3"/>
  <c r="CD9" i="3"/>
  <c r="CT9" i="3"/>
  <c r="DJ9" i="3"/>
  <c r="DZ9" i="3"/>
  <c r="CX9" i="3"/>
  <c r="DC9" i="3"/>
  <c r="CF9" i="3"/>
  <c r="DD9" i="3"/>
  <c r="DX9" i="3"/>
  <c r="CS9" i="3"/>
  <c r="DM9" i="3"/>
  <c r="DN9" i="3"/>
  <c r="CI9" i="3"/>
  <c r="DO9" i="3"/>
  <c r="CN9" i="3"/>
  <c r="DH9" i="3"/>
  <c r="CW9" i="3"/>
  <c r="DQ9" i="3"/>
  <c r="CM9" i="3"/>
  <c r="DS9" i="3"/>
  <c r="CR9" i="3"/>
  <c r="DL9" i="3"/>
  <c r="CG9" i="3"/>
  <c r="DA9" i="3"/>
  <c r="CH9" i="3"/>
  <c r="CY9" i="3"/>
  <c r="CV9" i="3"/>
  <c r="DT9" i="3"/>
  <c r="CK9" i="3"/>
  <c r="DI9" i="3"/>
  <c r="CD39" i="3"/>
  <c r="DW39" i="3"/>
  <c r="DG39" i="3"/>
  <c r="CQ39" i="3"/>
  <c r="DZ39" i="3"/>
  <c r="DJ39" i="3"/>
  <c r="CT39" i="3"/>
  <c r="DY39" i="3"/>
  <c r="DI39" i="3"/>
  <c r="CS39" i="3"/>
  <c r="DL39" i="3"/>
  <c r="DH39" i="3"/>
  <c r="CJ39" i="3"/>
  <c r="DK39" i="3"/>
  <c r="CM39" i="3"/>
  <c r="DR39" i="3"/>
  <c r="CX39" i="3"/>
  <c r="DU39" i="3"/>
  <c r="DA39" i="3"/>
  <c r="CG39" i="3"/>
  <c r="CR39" i="3"/>
  <c r="DT39" i="3"/>
  <c r="EA39" i="3"/>
  <c r="DC39" i="3"/>
  <c r="CI39" i="3"/>
  <c r="DN39" i="3"/>
  <c r="CP39" i="3"/>
  <c r="DQ39" i="3"/>
  <c r="CW39" i="3"/>
  <c r="CV39" i="3"/>
  <c r="DP39" i="3"/>
  <c r="DD39" i="3"/>
  <c r="DS39" i="3"/>
  <c r="CY39" i="3"/>
  <c r="CE39" i="3"/>
  <c r="DF39" i="3"/>
  <c r="CL39" i="3"/>
  <c r="DM39" i="3"/>
  <c r="CO39" i="3"/>
  <c r="CF39" i="3"/>
  <c r="CZ39" i="3"/>
  <c r="DO39" i="3"/>
  <c r="CU39" i="3"/>
  <c r="DV39" i="3"/>
  <c r="DB39" i="3"/>
  <c r="CH39" i="3"/>
  <c r="DE39" i="3"/>
  <c r="CK39" i="3"/>
  <c r="DX39" i="3"/>
  <c r="CN39" i="3"/>
  <c r="I41" i="8"/>
  <c r="AA127" i="7"/>
  <c r="AA84" i="7"/>
  <c r="K118" i="3"/>
  <c r="Y75" i="3"/>
  <c r="K109" i="3"/>
  <c r="Y66" i="3"/>
  <c r="Y57" i="3"/>
  <c r="K100" i="3"/>
  <c r="K105" i="3"/>
  <c r="Y62" i="3"/>
  <c r="DS21" i="3"/>
  <c r="DC21" i="3"/>
  <c r="CM21" i="3"/>
  <c r="DV21" i="3"/>
  <c r="DF21" i="3"/>
  <c r="CP21" i="3"/>
  <c r="DU21" i="3"/>
  <c r="DE21" i="3"/>
  <c r="CO21" i="3"/>
  <c r="DT21" i="3"/>
  <c r="DD21" i="3"/>
  <c r="CN21" i="3"/>
  <c r="DO21" i="3"/>
  <c r="CY21" i="3"/>
  <c r="CI21" i="3"/>
  <c r="DR21" i="3"/>
  <c r="DB21" i="3"/>
  <c r="CL21" i="3"/>
  <c r="DQ21" i="3"/>
  <c r="DA21" i="3"/>
  <c r="CK21" i="3"/>
  <c r="DP21" i="3"/>
  <c r="CZ21" i="3"/>
  <c r="CJ21" i="3"/>
  <c r="EA21" i="3"/>
  <c r="DK21" i="3"/>
  <c r="CU21" i="3"/>
  <c r="CE21" i="3"/>
  <c r="EB21" i="3" s="1"/>
  <c r="DN21" i="3"/>
  <c r="CX21" i="3"/>
  <c r="CH21" i="3"/>
  <c r="DM21" i="3"/>
  <c r="CW21" i="3"/>
  <c r="CG21" i="3"/>
  <c r="DL21" i="3"/>
  <c r="CV21" i="3"/>
  <c r="CF21" i="3"/>
  <c r="DG21" i="3"/>
  <c r="CT21" i="3"/>
  <c r="DX21" i="3"/>
  <c r="CQ21" i="3"/>
  <c r="DY21" i="3"/>
  <c r="DH21" i="3"/>
  <c r="DZ21" i="3"/>
  <c r="DI21" i="3"/>
  <c r="CR21" i="3"/>
  <c r="DW21" i="3"/>
  <c r="DJ21" i="3"/>
  <c r="CS21" i="3"/>
  <c r="CD21" i="3"/>
  <c r="CD31" i="3"/>
  <c r="DM31" i="3"/>
  <c r="DO31" i="3"/>
  <c r="DG31" i="3"/>
  <c r="CQ31" i="3"/>
  <c r="DZ31" i="3"/>
  <c r="DB31" i="3"/>
  <c r="CL31" i="3"/>
  <c r="DI31" i="3"/>
  <c r="CS31" i="3"/>
  <c r="DD31" i="3"/>
  <c r="CJ31" i="3"/>
  <c r="CF31" i="3"/>
  <c r="DU31" i="3"/>
  <c r="DS31" i="3"/>
  <c r="DC31" i="3"/>
  <c r="CI31" i="3"/>
  <c r="DF31" i="3"/>
  <c r="CH31" i="3"/>
  <c r="DA31" i="3"/>
  <c r="CG31" i="3"/>
  <c r="CV31" i="3"/>
  <c r="DQ31" i="3"/>
  <c r="DK31" i="3"/>
  <c r="CY31" i="3"/>
  <c r="CE31" i="3"/>
  <c r="CX31" i="3"/>
  <c r="DX31" i="3"/>
  <c r="CW31" i="3"/>
  <c r="CN31" i="3"/>
  <c r="CR31" i="3"/>
  <c r="EA31" i="3"/>
  <c r="DT31" i="3"/>
  <c r="CU31" i="3"/>
  <c r="DR31" i="3"/>
  <c r="CT31" i="3"/>
  <c r="DP31" i="3"/>
  <c r="CO31" i="3"/>
  <c r="DV31" i="3"/>
  <c r="DN31" i="3"/>
  <c r="DY31" i="3"/>
  <c r="DW31" i="3"/>
  <c r="DL31" i="3"/>
  <c r="CM31" i="3"/>
  <c r="DJ31" i="3"/>
  <c r="CP31" i="3"/>
  <c r="DE31" i="3"/>
  <c r="CK31" i="3"/>
  <c r="CZ31" i="3"/>
  <c r="DH31" i="3"/>
  <c r="DW12" i="3"/>
  <c r="DG12" i="3"/>
  <c r="CQ12" i="3"/>
  <c r="DM12" i="3"/>
  <c r="CW12" i="3"/>
  <c r="CI12" i="3"/>
  <c r="DH12" i="3"/>
  <c r="CN12" i="3"/>
  <c r="DR12" i="3"/>
  <c r="CG12" i="3"/>
  <c r="DD12" i="3"/>
  <c r="CH12" i="3"/>
  <c r="DF12" i="3"/>
  <c r="DS12" i="3"/>
  <c r="DC12" i="3"/>
  <c r="DY12" i="3"/>
  <c r="DI12" i="3"/>
  <c r="CS12" i="3"/>
  <c r="CM12" i="3"/>
  <c r="DP12" i="3"/>
  <c r="CT12" i="3"/>
  <c r="DZ12" i="3"/>
  <c r="DO12" i="3"/>
  <c r="CY12" i="3"/>
  <c r="DU12" i="3"/>
  <c r="DE12" i="3"/>
  <c r="CR12" i="3"/>
  <c r="DX12" i="3"/>
  <c r="CU12" i="3"/>
  <c r="CE12" i="3"/>
  <c r="CJ12" i="3"/>
  <c r="CD12" i="3"/>
  <c r="CK12" i="3"/>
  <c r="DT12" i="3"/>
  <c r="CL12" i="3"/>
  <c r="DV12" i="3"/>
  <c r="DQ12" i="3"/>
  <c r="CZ12" i="3"/>
  <c r="DB12" i="3"/>
  <c r="CO12" i="3"/>
  <c r="CP12" i="3"/>
  <c r="EA12" i="3"/>
  <c r="DA12" i="3"/>
  <c r="DJ12" i="3"/>
  <c r="CV12" i="3"/>
  <c r="CX12" i="3"/>
  <c r="DK12" i="3"/>
  <c r="CF12" i="3"/>
  <c r="DL12" i="3"/>
  <c r="DN12" i="3"/>
  <c r="Y77" i="3"/>
  <c r="K120" i="3"/>
  <c r="DT18" i="3"/>
  <c r="CD18" i="3"/>
  <c r="CL18" i="3"/>
  <c r="DR18" i="3"/>
  <c r="CN18" i="3"/>
  <c r="DM18" i="3"/>
  <c r="CW18" i="3"/>
  <c r="CG18" i="3"/>
  <c r="DO18" i="3"/>
  <c r="CY18" i="3"/>
  <c r="CI18" i="3"/>
  <c r="DF18" i="3"/>
  <c r="CZ18" i="3"/>
  <c r="CT18" i="3"/>
  <c r="DZ18" i="3"/>
  <c r="CV18" i="3"/>
  <c r="DY18" i="3"/>
  <c r="DI18" i="3"/>
  <c r="CS18" i="3"/>
  <c r="EA18" i="3"/>
  <c r="DK18" i="3"/>
  <c r="CU18" i="3"/>
  <c r="CE18" i="3"/>
  <c r="DB18" i="3"/>
  <c r="DL18" i="3"/>
  <c r="DA18" i="3"/>
  <c r="DS18" i="3"/>
  <c r="CM18" i="3"/>
  <c r="CP18" i="3"/>
  <c r="CJ18" i="3"/>
  <c r="DX18" i="3"/>
  <c r="DU18" i="3"/>
  <c r="CO18" i="3"/>
  <c r="DG18" i="3"/>
  <c r="CX18" i="3"/>
  <c r="CR18" i="3"/>
  <c r="DJ18" i="3"/>
  <c r="CF18" i="3"/>
  <c r="DQ18" i="3"/>
  <c r="CK18" i="3"/>
  <c r="DC18" i="3"/>
  <c r="DN18" i="3"/>
  <c r="DH18" i="3"/>
  <c r="DD18" i="3"/>
  <c r="DE18" i="3"/>
  <c r="DW18" i="3"/>
  <c r="CQ18" i="3"/>
  <c r="CH18" i="3"/>
  <c r="DV18" i="3"/>
  <c r="DP18" i="3"/>
  <c r="CD30" i="3"/>
  <c r="DX30" i="3"/>
  <c r="DH30" i="3"/>
  <c r="CR30" i="3"/>
  <c r="EA30" i="3"/>
  <c r="DK30" i="3"/>
  <c r="CU30" i="3"/>
  <c r="CE30" i="3"/>
  <c r="DN30" i="3"/>
  <c r="CX30" i="3"/>
  <c r="CH30" i="3"/>
  <c r="DQ30" i="3"/>
  <c r="CG30" i="3"/>
  <c r="CS30" i="3"/>
  <c r="DD30" i="3"/>
  <c r="CJ30" i="3"/>
  <c r="DO30" i="3"/>
  <c r="CQ30" i="3"/>
  <c r="DV30" i="3"/>
  <c r="DB30" i="3"/>
  <c r="DU30" i="3"/>
  <c r="CK30" i="3"/>
  <c r="DY30" i="3"/>
  <c r="DT30" i="3"/>
  <c r="CZ30" i="3"/>
  <c r="CF30" i="3"/>
  <c r="DG30" i="3"/>
  <c r="CM30" i="3"/>
  <c r="DR30" i="3"/>
  <c r="CT30" i="3"/>
  <c r="DE30" i="3"/>
  <c r="DM30" i="3"/>
  <c r="DP30" i="3"/>
  <c r="CV30" i="3"/>
  <c r="DW30" i="3"/>
  <c r="DC30" i="3"/>
  <c r="CI30" i="3"/>
  <c r="DJ30" i="3"/>
  <c r="CP30" i="3"/>
  <c r="CO30" i="3"/>
  <c r="DI30" i="3"/>
  <c r="DL30" i="3"/>
  <c r="CN30" i="3"/>
  <c r="DS30" i="3"/>
  <c r="CY30" i="3"/>
  <c r="DZ30" i="3"/>
  <c r="DF30" i="3"/>
  <c r="CL30" i="3"/>
  <c r="DA30" i="3"/>
  <c r="CW30" i="3"/>
  <c r="K93" i="3"/>
  <c r="Y50" i="3"/>
  <c r="AB130" i="3"/>
  <c r="AB87" i="3"/>
  <c r="AY25" i="6"/>
  <c r="AY26" i="6" s="1"/>
  <c r="I68" i="8"/>
  <c r="I25" i="6"/>
  <c r="I26" i="6" s="1"/>
  <c r="H30" i="6"/>
  <c r="H5" i="6"/>
  <c r="H25" i="6" s="1"/>
  <c r="H26" i="6" s="1"/>
  <c r="DT20" i="3"/>
  <c r="DD20" i="3"/>
  <c r="CN20" i="3"/>
  <c r="DW20" i="3"/>
  <c r="DG20" i="3"/>
  <c r="CQ20" i="3"/>
  <c r="DZ20" i="3"/>
  <c r="DJ20" i="3"/>
  <c r="CT20" i="3"/>
  <c r="DY20" i="3"/>
  <c r="DI20" i="3"/>
  <c r="CS20" i="3"/>
  <c r="DP20" i="3"/>
  <c r="CZ20" i="3"/>
  <c r="CJ20" i="3"/>
  <c r="DS20" i="3"/>
  <c r="DC20" i="3"/>
  <c r="CM20" i="3"/>
  <c r="DV20" i="3"/>
  <c r="DF20" i="3"/>
  <c r="CP20" i="3"/>
  <c r="DU20" i="3"/>
  <c r="DE20" i="3"/>
  <c r="CO20" i="3"/>
  <c r="DL20" i="3"/>
  <c r="CV20" i="3"/>
  <c r="CF20" i="3"/>
  <c r="DO20" i="3"/>
  <c r="CY20" i="3"/>
  <c r="CI20" i="3"/>
  <c r="DR20" i="3"/>
  <c r="DB20" i="3"/>
  <c r="CL20" i="3"/>
  <c r="DQ20" i="3"/>
  <c r="DA20" i="3"/>
  <c r="CK20" i="3"/>
  <c r="EA20" i="3"/>
  <c r="DN20" i="3"/>
  <c r="CW20" i="3"/>
  <c r="DX20" i="3"/>
  <c r="DK20" i="3"/>
  <c r="CX20" i="3"/>
  <c r="CG20" i="3"/>
  <c r="DH20" i="3"/>
  <c r="CU20" i="3"/>
  <c r="CH20" i="3"/>
  <c r="CD20" i="3"/>
  <c r="CR20" i="3"/>
  <c r="CE20" i="3"/>
  <c r="DM20" i="3"/>
  <c r="K125" i="3"/>
  <c r="Y82" i="3"/>
  <c r="I67" i="8"/>
  <c r="EA11" i="3"/>
  <c r="CJ11" i="3"/>
  <c r="CZ11" i="3"/>
  <c r="DP11" i="3"/>
  <c r="CO11" i="3"/>
  <c r="DE11" i="3"/>
  <c r="DU11" i="3"/>
  <c r="CH11" i="3"/>
  <c r="CX11" i="3"/>
  <c r="DN11" i="3"/>
  <c r="CE11" i="3"/>
  <c r="CU11" i="3"/>
  <c r="DK11" i="3"/>
  <c r="CN11" i="3"/>
  <c r="DD11" i="3"/>
  <c r="DT11" i="3"/>
  <c r="CD11" i="3"/>
  <c r="CS11" i="3"/>
  <c r="DI11" i="3"/>
  <c r="DY11" i="3"/>
  <c r="CR11" i="3"/>
  <c r="DH11" i="3"/>
  <c r="DX11" i="3"/>
  <c r="DA11" i="3"/>
  <c r="CP11" i="3"/>
  <c r="DJ11" i="3"/>
  <c r="CM11" i="3"/>
  <c r="DG11" i="3"/>
  <c r="CF11" i="3"/>
  <c r="CG11" i="3"/>
  <c r="DM11" i="3"/>
  <c r="CT11" i="3"/>
  <c r="DR11" i="3"/>
  <c r="CQ11" i="3"/>
  <c r="DO11" i="3"/>
  <c r="CV11" i="3"/>
  <c r="CK11" i="3"/>
  <c r="DQ11" i="3"/>
  <c r="DB11" i="3"/>
  <c r="DV11" i="3"/>
  <c r="CY11" i="3"/>
  <c r="DS11" i="3"/>
  <c r="DL11" i="3"/>
  <c r="CW11" i="3"/>
  <c r="CL11" i="3"/>
  <c r="DF11" i="3"/>
  <c r="DZ11" i="3"/>
  <c r="CI11" i="3"/>
  <c r="DC11" i="3"/>
  <c r="DW11" i="3"/>
  <c r="CD26" i="3"/>
  <c r="DW26" i="3"/>
  <c r="DG26" i="3"/>
  <c r="CQ26" i="3"/>
  <c r="DZ26" i="3"/>
  <c r="DJ26" i="3"/>
  <c r="CT26" i="3"/>
  <c r="DU26" i="3"/>
  <c r="CO26" i="3"/>
  <c r="DD26" i="3"/>
  <c r="DY26" i="3"/>
  <c r="CS26" i="3"/>
  <c r="DH26" i="3"/>
  <c r="EA26" i="3"/>
  <c r="DC26" i="3"/>
  <c r="CI26" i="3"/>
  <c r="DN26" i="3"/>
  <c r="CP26" i="3"/>
  <c r="DE26" i="3"/>
  <c r="DL26" i="3"/>
  <c r="DQ26" i="3"/>
  <c r="DX26" i="3"/>
  <c r="CJ26" i="3"/>
  <c r="DS26" i="3"/>
  <c r="CY26" i="3"/>
  <c r="CE26" i="3"/>
  <c r="DF26" i="3"/>
  <c r="CL26" i="3"/>
  <c r="CW26" i="3"/>
  <c r="CV26" i="3"/>
  <c r="DI26" i="3"/>
  <c r="DP26" i="3"/>
  <c r="DO26" i="3"/>
  <c r="CU26" i="3"/>
  <c r="DV26" i="3"/>
  <c r="DB26" i="3"/>
  <c r="CH26" i="3"/>
  <c r="CG26" i="3"/>
  <c r="CN26" i="3"/>
  <c r="DA26" i="3"/>
  <c r="CZ26" i="3"/>
  <c r="DK26" i="3"/>
  <c r="CM26" i="3"/>
  <c r="DR26" i="3"/>
  <c r="CX26" i="3"/>
  <c r="DM26" i="3"/>
  <c r="DT26" i="3"/>
  <c r="CF26" i="3"/>
  <c r="CK26" i="3"/>
  <c r="CR26" i="3"/>
  <c r="EB26" i="3"/>
  <c r="K107" i="3"/>
  <c r="Y64" i="3"/>
  <c r="I76" i="8"/>
  <c r="I77" i="8" s="1"/>
  <c r="K114" i="3"/>
  <c r="Y71" i="3"/>
  <c r="J41" i="6"/>
  <c r="AB84" i="3"/>
  <c r="AB127" i="3"/>
  <c r="K65" i="6" s="1"/>
  <c r="J66" i="6"/>
  <c r="J68" i="6"/>
  <c r="Z111" i="3"/>
  <c r="Z68" i="3"/>
  <c r="B28" i="11"/>
  <c r="DS16" i="3"/>
  <c r="DC16" i="3"/>
  <c r="CM16" i="3"/>
  <c r="DU16" i="3"/>
  <c r="DE16" i="3"/>
  <c r="CO16" i="3"/>
  <c r="CF16" i="3"/>
  <c r="DL16" i="3"/>
  <c r="CP16" i="3"/>
  <c r="DV16" i="3"/>
  <c r="DH16" i="3"/>
  <c r="DB16" i="3"/>
  <c r="DO16" i="3"/>
  <c r="CY16" i="3"/>
  <c r="CI16" i="3"/>
  <c r="DQ16" i="3"/>
  <c r="DA16" i="3"/>
  <c r="CK16" i="3"/>
  <c r="CN16" i="3"/>
  <c r="DT16" i="3"/>
  <c r="CX16" i="3"/>
  <c r="EA16" i="3"/>
  <c r="DK16" i="3"/>
  <c r="CU16" i="3"/>
  <c r="CE16" i="3"/>
  <c r="DM16" i="3"/>
  <c r="CW16" i="3"/>
  <c r="CG16" i="3"/>
  <c r="CV16" i="3"/>
  <c r="DG16" i="3"/>
  <c r="CS16" i="3"/>
  <c r="CH16" i="3"/>
  <c r="CZ16" i="3"/>
  <c r="CT16" i="3"/>
  <c r="CQ16" i="3"/>
  <c r="DF16" i="3"/>
  <c r="CD16" i="3"/>
  <c r="DP16" i="3"/>
  <c r="DJ16" i="3"/>
  <c r="DY16" i="3"/>
  <c r="DN16" i="3"/>
  <c r="CJ16" i="3"/>
  <c r="DX16" i="3"/>
  <c r="DR16" i="3"/>
  <c r="DW16" i="3"/>
  <c r="DI16" i="3"/>
  <c r="DD16" i="3"/>
  <c r="CR16" i="3"/>
  <c r="CL16" i="3"/>
  <c r="DZ16" i="3"/>
  <c r="K95" i="3"/>
  <c r="Y52" i="3"/>
  <c r="U25" i="6"/>
  <c r="U26" i="6" s="1"/>
  <c r="Y61" i="3"/>
  <c r="K104" i="3"/>
  <c r="CD34" i="3"/>
  <c r="DN34" i="3"/>
  <c r="CX34" i="3"/>
  <c r="CH34" i="3"/>
  <c r="DL34" i="3"/>
  <c r="CV34" i="3"/>
  <c r="CF34" i="3"/>
  <c r="DA34" i="3"/>
  <c r="DO34" i="3"/>
  <c r="CI34" i="3"/>
  <c r="CW34" i="3"/>
  <c r="CE34" i="3"/>
  <c r="CU34" i="3"/>
  <c r="DJ34" i="3"/>
  <c r="CP34" i="3"/>
  <c r="DP34" i="3"/>
  <c r="CR34" i="3"/>
  <c r="DQ34" i="3"/>
  <c r="DW34" i="3"/>
  <c r="DU34" i="3"/>
  <c r="CG34" i="3"/>
  <c r="DS34" i="3"/>
  <c r="DZ34" i="3"/>
  <c r="DF34" i="3"/>
  <c r="CL34" i="3"/>
  <c r="DH34" i="3"/>
  <c r="CN34" i="3"/>
  <c r="DI34" i="3"/>
  <c r="DG34" i="3"/>
  <c r="DM34" i="3"/>
  <c r="DK34" i="3"/>
  <c r="CM34" i="3"/>
  <c r="DV34" i="3"/>
  <c r="DB34" i="3"/>
  <c r="DX34" i="3"/>
  <c r="DD34" i="3"/>
  <c r="CJ34" i="3"/>
  <c r="CS34" i="3"/>
  <c r="CY34" i="3"/>
  <c r="DE34" i="3"/>
  <c r="DC34" i="3"/>
  <c r="DR34" i="3"/>
  <c r="CT34" i="3"/>
  <c r="DT34" i="3"/>
  <c r="CZ34" i="3"/>
  <c r="DY34" i="3"/>
  <c r="CK34" i="3"/>
  <c r="CQ34" i="3"/>
  <c r="CO34" i="3"/>
  <c r="EA34" i="3"/>
  <c r="Y73" i="3"/>
  <c r="K116" i="3"/>
  <c r="J67" i="6"/>
  <c r="J69" i="6"/>
  <c r="AB88" i="3"/>
  <c r="J40" i="6"/>
  <c r="AB131" i="3"/>
  <c r="K64" i="6" s="1"/>
  <c r="CD27" i="3"/>
  <c r="EB27" i="3" s="1"/>
  <c r="EA27" i="3"/>
  <c r="DK27" i="3"/>
  <c r="DY27" i="3"/>
  <c r="DI27" i="3"/>
  <c r="DN27" i="3"/>
  <c r="CP27" i="3"/>
  <c r="DL27" i="3"/>
  <c r="CO27" i="3"/>
  <c r="DJ27" i="3"/>
  <c r="DX27" i="3"/>
  <c r="CE27" i="3"/>
  <c r="CJ27" i="3"/>
  <c r="CI27" i="3"/>
  <c r="DS27" i="3"/>
  <c r="CY27" i="3"/>
  <c r="DE27" i="3"/>
  <c r="CX27" i="3"/>
  <c r="DT27" i="3"/>
  <c r="CK27" i="3"/>
  <c r="CN27" i="3"/>
  <c r="CM27" i="3"/>
  <c r="DP27" i="3"/>
  <c r="DO27" i="3"/>
  <c r="DU27" i="3"/>
  <c r="DA27" i="3"/>
  <c r="CT27" i="3"/>
  <c r="DD27" i="3"/>
  <c r="CG27" i="3"/>
  <c r="CF27" i="3"/>
  <c r="DR27" i="3"/>
  <c r="CZ27" i="3"/>
  <c r="DG27" i="3"/>
  <c r="DQ27" i="3"/>
  <c r="DV27" i="3"/>
  <c r="CL27" i="3"/>
  <c r="CW27" i="3"/>
  <c r="DZ27" i="3"/>
  <c r="DH27" i="3"/>
  <c r="DB27" i="3"/>
  <c r="CQ27" i="3"/>
  <c r="DW27" i="3"/>
  <c r="DC27" i="3"/>
  <c r="DM27" i="3"/>
  <c r="DF27" i="3"/>
  <c r="CH27" i="3"/>
  <c r="CS27" i="3"/>
  <c r="CV27" i="3"/>
  <c r="CU27" i="3"/>
  <c r="CR27" i="3"/>
  <c r="AA85" i="7"/>
  <c r="AA128" i="7"/>
  <c r="EA17" i="3"/>
  <c r="CU17" i="3"/>
  <c r="DR17" i="3"/>
  <c r="DB17" i="3"/>
  <c r="CL17" i="3"/>
  <c r="DP17" i="3"/>
  <c r="CZ17" i="3"/>
  <c r="CJ17" i="3"/>
  <c r="DE17" i="3"/>
  <c r="CQ17" i="3"/>
  <c r="DW17" i="3"/>
  <c r="CK17" i="3"/>
  <c r="DQ17" i="3"/>
  <c r="DC17" i="3"/>
  <c r="DN17" i="3"/>
  <c r="CX17" i="3"/>
  <c r="CH17" i="3"/>
  <c r="DL17" i="3"/>
  <c r="CV17" i="3"/>
  <c r="CF17" i="3"/>
  <c r="CG17" i="3"/>
  <c r="DM17" i="3"/>
  <c r="CE17" i="3"/>
  <c r="DK17" i="3"/>
  <c r="DZ17" i="3"/>
  <c r="DJ17" i="3"/>
  <c r="CT17" i="3"/>
  <c r="DX17" i="3"/>
  <c r="DH17" i="3"/>
  <c r="CR17" i="3"/>
  <c r="CM17" i="3"/>
  <c r="DT17" i="3"/>
  <c r="CW17" i="3"/>
  <c r="CY17" i="3"/>
  <c r="CS17" i="3"/>
  <c r="DS17" i="3"/>
  <c r="DV17" i="3"/>
  <c r="DD17" i="3"/>
  <c r="DU17" i="3"/>
  <c r="DG17" i="3"/>
  <c r="DA17" i="3"/>
  <c r="DF17" i="3"/>
  <c r="CN17" i="3"/>
  <c r="DO17" i="3"/>
  <c r="CD17" i="3"/>
  <c r="DI17" i="3"/>
  <c r="CP17" i="3"/>
  <c r="CO17" i="3"/>
  <c r="CI17" i="3"/>
  <c r="DY17" i="3"/>
  <c r="B14" i="11"/>
  <c r="C12" i="11" s="1"/>
  <c r="B46" i="11"/>
  <c r="EB25" i="3"/>
  <c r="DP32" i="3"/>
  <c r="CZ32" i="3"/>
  <c r="CJ32" i="3"/>
  <c r="DR32" i="3"/>
  <c r="DB32" i="3"/>
  <c r="CL32" i="3"/>
  <c r="DK32" i="3"/>
  <c r="CE32" i="3"/>
  <c r="DA32" i="3"/>
  <c r="DO32" i="3"/>
  <c r="CI32" i="3"/>
  <c r="CW32" i="3"/>
  <c r="DL32" i="3"/>
  <c r="CV32" i="3"/>
  <c r="CF32" i="3"/>
  <c r="DN32" i="3"/>
  <c r="CX32" i="3"/>
  <c r="CH32" i="3"/>
  <c r="DC32" i="3"/>
  <c r="DY32" i="3"/>
  <c r="CS32" i="3"/>
  <c r="DG32" i="3"/>
  <c r="DM32" i="3"/>
  <c r="CO32" i="3"/>
  <c r="DX32" i="3"/>
  <c r="DH32" i="3"/>
  <c r="CR32" i="3"/>
  <c r="DZ32" i="3"/>
  <c r="DJ32" i="3"/>
  <c r="CT32" i="3"/>
  <c r="EA32" i="3"/>
  <c r="CU32" i="3"/>
  <c r="DQ32" i="3"/>
  <c r="CK32" i="3"/>
  <c r="CY32" i="3"/>
  <c r="CG32" i="3"/>
  <c r="DU32" i="3"/>
  <c r="CN32" i="3"/>
  <c r="DS32" i="3"/>
  <c r="CQ32" i="3"/>
  <c r="CD32" i="3"/>
  <c r="DV32" i="3"/>
  <c r="CM32" i="3"/>
  <c r="DE32" i="3"/>
  <c r="DT32" i="3"/>
  <c r="DF32" i="3"/>
  <c r="DI32" i="3"/>
  <c r="DD32" i="3"/>
  <c r="CP32" i="3"/>
  <c r="DW32" i="3"/>
  <c r="K97" i="3"/>
  <c r="Y54" i="3"/>
  <c r="CD23" i="3"/>
  <c r="DV23" i="3"/>
  <c r="DF23" i="3"/>
  <c r="CP23" i="3"/>
  <c r="DU23" i="3"/>
  <c r="DE23" i="3"/>
  <c r="CO23" i="3"/>
  <c r="DP23" i="3"/>
  <c r="CJ23" i="3"/>
  <c r="CY23" i="3"/>
  <c r="DL23" i="3"/>
  <c r="CF23" i="3"/>
  <c r="DC23" i="3"/>
  <c r="DN23" i="3"/>
  <c r="CT23" i="3"/>
  <c r="DQ23" i="3"/>
  <c r="CW23" i="3"/>
  <c r="DX23" i="3"/>
  <c r="DW23" i="3"/>
  <c r="CI23" i="3"/>
  <c r="CN23" i="3"/>
  <c r="CU23" i="3"/>
  <c r="DJ23" i="3"/>
  <c r="CL23" i="3"/>
  <c r="DM23" i="3"/>
  <c r="CS23" i="3"/>
  <c r="DH23" i="3"/>
  <c r="DO23" i="3"/>
  <c r="DT23" i="3"/>
  <c r="EA23" i="3"/>
  <c r="CM23" i="3"/>
  <c r="DZ23" i="3"/>
  <c r="DB23" i="3"/>
  <c r="CH23" i="3"/>
  <c r="DI23" i="3"/>
  <c r="CK23" i="3"/>
  <c r="CZ23" i="3"/>
  <c r="DG23" i="3"/>
  <c r="DD23" i="3"/>
  <c r="DS23" i="3"/>
  <c r="CE23" i="3"/>
  <c r="DR23" i="3"/>
  <c r="CX23" i="3"/>
  <c r="DY23" i="3"/>
  <c r="DA23" i="3"/>
  <c r="CG23" i="3"/>
  <c r="CR23" i="3"/>
  <c r="CQ23" i="3"/>
  <c r="CV23" i="3"/>
  <c r="DK23" i="3"/>
  <c r="CE19" i="3"/>
  <c r="DU19" i="3"/>
  <c r="DE19" i="3"/>
  <c r="CO19" i="3"/>
  <c r="DT19" i="3"/>
  <c r="DD19" i="3"/>
  <c r="CN19" i="3"/>
  <c r="DW19" i="3"/>
  <c r="DG19" i="3"/>
  <c r="CQ19" i="3"/>
  <c r="DV19" i="3"/>
  <c r="DF19" i="3"/>
  <c r="CP19" i="3"/>
  <c r="CD19" i="3"/>
  <c r="DM19" i="3"/>
  <c r="CS19" i="3"/>
  <c r="DP19" i="3"/>
  <c r="CV19" i="3"/>
  <c r="EA19" i="3"/>
  <c r="DC19" i="3"/>
  <c r="CI19" i="3"/>
  <c r="DJ19" i="3"/>
  <c r="CL19" i="3"/>
  <c r="DI19" i="3"/>
  <c r="CK19" i="3"/>
  <c r="DL19" i="3"/>
  <c r="CR19" i="3"/>
  <c r="DS19" i="3"/>
  <c r="CY19" i="3"/>
  <c r="DZ19" i="3"/>
  <c r="DB19" i="3"/>
  <c r="CH19" i="3"/>
  <c r="DY19" i="3"/>
  <c r="DA19" i="3"/>
  <c r="CG19" i="3"/>
  <c r="DH19" i="3"/>
  <c r="CJ19" i="3"/>
  <c r="DO19" i="3"/>
  <c r="CU19" i="3"/>
  <c r="DR19" i="3"/>
  <c r="CX19" i="3"/>
  <c r="DQ19" i="3"/>
  <c r="CW19" i="3"/>
  <c r="DX19" i="3"/>
  <c r="CZ19" i="3"/>
  <c r="CF19" i="3"/>
  <c r="DK19" i="3"/>
  <c r="CM19" i="3"/>
  <c r="DN19" i="3"/>
  <c r="CT19" i="3"/>
  <c r="Y69" i="3"/>
  <c r="K112" i="3"/>
  <c r="K117" i="3"/>
  <c r="Y74" i="3"/>
  <c r="C8" i="11"/>
  <c r="L38" i="8"/>
  <c r="K39" i="8"/>
  <c r="L39" i="6"/>
  <c r="L38" i="6"/>
  <c r="EB39" i="3" l="1"/>
  <c r="EB18" i="3"/>
  <c r="J67" i="8"/>
  <c r="J76" i="8" s="1"/>
  <c r="J77" i="8" s="1"/>
  <c r="EB24" i="3"/>
  <c r="EB30" i="3"/>
  <c r="EB23" i="3"/>
  <c r="C11" i="11"/>
  <c r="C7" i="11"/>
  <c r="EB34" i="3"/>
  <c r="EB11" i="3"/>
  <c r="EB12" i="3"/>
  <c r="EB32" i="3"/>
  <c r="EB20" i="3"/>
  <c r="EB19" i="3"/>
  <c r="EB17" i="3"/>
  <c r="EB16" i="3"/>
  <c r="EB31" i="3"/>
  <c r="EB9" i="3"/>
  <c r="EB33" i="3"/>
  <c r="AC131" i="3"/>
  <c r="L64" i="6" s="1"/>
  <c r="K40" i="6"/>
  <c r="AC88" i="3"/>
  <c r="AA68" i="3"/>
  <c r="AA111" i="3"/>
  <c r="B50" i="11"/>
  <c r="Z120" i="3"/>
  <c r="Z77" i="3"/>
  <c r="Z118" i="3"/>
  <c r="Z75" i="3"/>
  <c r="Z99" i="3"/>
  <c r="Z56" i="3"/>
  <c r="K42" i="6"/>
  <c r="AC129" i="3"/>
  <c r="AC86" i="3"/>
  <c r="I50" i="8"/>
  <c r="J43" i="8"/>
  <c r="AB126" i="7"/>
  <c r="K69" i="8" s="1"/>
  <c r="AB83" i="7"/>
  <c r="K67" i="6"/>
  <c r="K69" i="6"/>
  <c r="Z97" i="3"/>
  <c r="Z54" i="3"/>
  <c r="Z93" i="3"/>
  <c r="I57" i="6" s="1"/>
  <c r="Z50" i="3"/>
  <c r="K66" i="6"/>
  <c r="K68" i="6"/>
  <c r="Z112" i="3"/>
  <c r="Z69" i="3"/>
  <c r="C5" i="11"/>
  <c r="C14" i="11"/>
  <c r="C13" i="11"/>
  <c r="C17" i="11" s="1"/>
  <c r="C6" i="11"/>
  <c r="Z116" i="3"/>
  <c r="Z73" i="3"/>
  <c r="Z95" i="3"/>
  <c r="Z52" i="3"/>
  <c r="K41" i="6"/>
  <c r="AC127" i="3"/>
  <c r="L65" i="6" s="1"/>
  <c r="AC84" i="3"/>
  <c r="Z114" i="3"/>
  <c r="Z71" i="3"/>
  <c r="Z107" i="3"/>
  <c r="Z64" i="3"/>
  <c r="AC130" i="3"/>
  <c r="AC87" i="3"/>
  <c r="Z100" i="3"/>
  <c r="Z57" i="3"/>
  <c r="Z110" i="3"/>
  <c r="I60" i="6" s="1"/>
  <c r="Z67" i="3"/>
  <c r="Z113" i="3"/>
  <c r="Z70" i="3"/>
  <c r="AB131" i="7"/>
  <c r="K66" i="8" s="1"/>
  <c r="AB88" i="7"/>
  <c r="J40" i="8"/>
  <c r="C45" i="11"/>
  <c r="Z103" i="3"/>
  <c r="Z60" i="3"/>
  <c r="K43" i="6"/>
  <c r="AC126" i="3"/>
  <c r="AC83" i="3"/>
  <c r="C27" i="11"/>
  <c r="C28" i="11"/>
  <c r="Z125" i="3"/>
  <c r="I58" i="6" s="1"/>
  <c r="Z82" i="3"/>
  <c r="AA121" i="3"/>
  <c r="AA78" i="3"/>
  <c r="AC85" i="3"/>
  <c r="AC128" i="3"/>
  <c r="AB130" i="7"/>
  <c r="AB87" i="7"/>
  <c r="Z117" i="3"/>
  <c r="Z74" i="3"/>
  <c r="C10" i="11"/>
  <c r="AB128" i="7"/>
  <c r="AB85" i="7"/>
  <c r="Z104" i="3"/>
  <c r="Z61" i="3"/>
  <c r="C26" i="11"/>
  <c r="C9" i="11"/>
  <c r="Z105" i="3"/>
  <c r="Z62" i="3"/>
  <c r="Z109" i="3"/>
  <c r="Z66" i="3"/>
  <c r="AB84" i="7"/>
  <c r="J41" i="8"/>
  <c r="AB127" i="7"/>
  <c r="K67" i="8" s="1"/>
  <c r="AA92" i="3"/>
  <c r="I31" i="6"/>
  <c r="AA49" i="3"/>
  <c r="J42" i="8"/>
  <c r="AB129" i="7"/>
  <c r="AB86" i="7"/>
  <c r="Z119" i="3"/>
  <c r="Z76" i="3"/>
  <c r="Z98" i="3"/>
  <c r="Z55" i="3"/>
  <c r="Z106" i="3"/>
  <c r="Z63" i="3"/>
  <c r="Z102" i="3"/>
  <c r="Z59" i="3"/>
  <c r="M38" i="8"/>
  <c r="M38" i="6"/>
  <c r="M39" i="6"/>
  <c r="L39" i="8"/>
  <c r="I56" i="6" l="1"/>
  <c r="AB92" i="3"/>
  <c r="AB49" i="3"/>
  <c r="AA105" i="3"/>
  <c r="AA62" i="3"/>
  <c r="AA104" i="3"/>
  <c r="AA61" i="3"/>
  <c r="L67" i="6"/>
  <c r="L69" i="6"/>
  <c r="AA113" i="3"/>
  <c r="AA70" i="3"/>
  <c r="AA107" i="3"/>
  <c r="AA64" i="3"/>
  <c r="AD127" i="3"/>
  <c r="M65" i="6" s="1"/>
  <c r="AD84" i="3"/>
  <c r="L41" i="6"/>
  <c r="AA59" i="3"/>
  <c r="AA102" i="3"/>
  <c r="I33" i="6"/>
  <c r="AA98" i="3"/>
  <c r="AA55" i="3"/>
  <c r="K42" i="8"/>
  <c r="AC86" i="7"/>
  <c r="AC129" i="7"/>
  <c r="I52" i="8"/>
  <c r="I51" i="8"/>
  <c r="AA99" i="3"/>
  <c r="AA56" i="3"/>
  <c r="C49" i="11"/>
  <c r="C59" i="11"/>
  <c r="C47" i="11"/>
  <c r="C63" i="11"/>
  <c r="C61" i="11"/>
  <c r="C60" i="11"/>
  <c r="C62" i="11"/>
  <c r="C48" i="11"/>
  <c r="C55" i="11"/>
  <c r="C56" i="11"/>
  <c r="C43" i="11"/>
  <c r="C58" i="11"/>
  <c r="C57" i="11"/>
  <c r="AC127" i="7"/>
  <c r="L67" i="8" s="1"/>
  <c r="AC84" i="7"/>
  <c r="K41" i="8"/>
  <c r="AA117" i="3"/>
  <c r="AA74" i="3"/>
  <c r="J50" i="8"/>
  <c r="J52" i="8" s="1"/>
  <c r="AA73" i="3"/>
  <c r="AA116" i="3"/>
  <c r="AA97" i="3"/>
  <c r="AA54" i="3"/>
  <c r="K43" i="8"/>
  <c r="AC126" i="7"/>
  <c r="L69" i="8" s="1"/>
  <c r="AC83" i="7"/>
  <c r="L42" i="6"/>
  <c r="AD129" i="3"/>
  <c r="AD86" i="3"/>
  <c r="AA77" i="3"/>
  <c r="AA120" i="3"/>
  <c r="J51" i="8"/>
  <c r="I59" i="6"/>
  <c r="I76" i="6" s="1"/>
  <c r="I77" i="6" s="1"/>
  <c r="K68" i="8"/>
  <c r="K76" i="8" s="1"/>
  <c r="K77" i="8" s="1"/>
  <c r="AA109" i="3"/>
  <c r="AA66" i="3"/>
  <c r="AC128" i="7"/>
  <c r="AC85" i="7"/>
  <c r="AD85" i="3"/>
  <c r="AD128" i="3"/>
  <c r="AA103" i="3"/>
  <c r="AA60" i="3"/>
  <c r="AC131" i="7"/>
  <c r="L66" i="8" s="1"/>
  <c r="AC88" i="7"/>
  <c r="K40" i="8"/>
  <c r="I34" i="6"/>
  <c r="AA67" i="3"/>
  <c r="AA110" i="3"/>
  <c r="J60" i="6" s="1"/>
  <c r="AD130" i="3"/>
  <c r="AD87" i="3"/>
  <c r="AA71" i="3"/>
  <c r="AA114" i="3"/>
  <c r="L66" i="6"/>
  <c r="L68" i="6"/>
  <c r="C44" i="11"/>
  <c r="AB111" i="3"/>
  <c r="AB68" i="3"/>
  <c r="C46" i="11"/>
  <c r="AA100" i="3"/>
  <c r="AA57" i="3"/>
  <c r="AA63" i="3"/>
  <c r="AA106" i="3"/>
  <c r="AA119" i="3"/>
  <c r="AA76" i="3"/>
  <c r="AC130" i="7"/>
  <c r="AC87" i="7"/>
  <c r="AB121" i="3"/>
  <c r="AB78" i="3"/>
  <c r="I32" i="6"/>
  <c r="AA125" i="3"/>
  <c r="J58" i="6" s="1"/>
  <c r="AA82" i="3"/>
  <c r="L43" i="6"/>
  <c r="AD126" i="3"/>
  <c r="AD83" i="3"/>
  <c r="I30" i="6"/>
  <c r="AA95" i="3"/>
  <c r="AA52" i="3"/>
  <c r="C18" i="11"/>
  <c r="AA112" i="3"/>
  <c r="AA69" i="3"/>
  <c r="AA50" i="3"/>
  <c r="J31" i="6" s="1"/>
  <c r="AA93" i="3"/>
  <c r="J57" i="6" s="1"/>
  <c r="AA118" i="3"/>
  <c r="AA75" i="3"/>
  <c r="AD131" i="3"/>
  <c r="M64" i="6" s="1"/>
  <c r="AD88" i="3"/>
  <c r="L40" i="6"/>
  <c r="M39" i="8"/>
  <c r="N39" i="6"/>
  <c r="N38" i="6"/>
  <c r="N38" i="8"/>
  <c r="I50" i="6" l="1"/>
  <c r="I52" i="6" s="1"/>
  <c r="I51" i="6"/>
  <c r="AB113" i="3"/>
  <c r="AB70" i="3"/>
  <c r="AB93" i="3"/>
  <c r="AB50" i="3"/>
  <c r="K31" i="6" s="1"/>
  <c r="J30" i="6"/>
  <c r="AB95" i="3"/>
  <c r="AB52" i="3"/>
  <c r="M43" i="6"/>
  <c r="AE126" i="3"/>
  <c r="AE83" i="3"/>
  <c r="AD87" i="7"/>
  <c r="AD130" i="7"/>
  <c r="AE87" i="3"/>
  <c r="AE130" i="3"/>
  <c r="AB103" i="3"/>
  <c r="AB60" i="3"/>
  <c r="AD85" i="7"/>
  <c r="AD128" i="7"/>
  <c r="AB97" i="3"/>
  <c r="AB54" i="3"/>
  <c r="AB116" i="3"/>
  <c r="AB73" i="3"/>
  <c r="C64" i="11"/>
  <c r="J59" i="6"/>
  <c r="AC49" i="3"/>
  <c r="AC92" i="3"/>
  <c r="AB82" i="3"/>
  <c r="J32" i="6"/>
  <c r="AB125" i="3"/>
  <c r="K58" i="6" s="1"/>
  <c r="AB114" i="3"/>
  <c r="AB71" i="3"/>
  <c r="AB110" i="3"/>
  <c r="K60" i="6" s="1"/>
  <c r="AB67" i="3"/>
  <c r="J34" i="6"/>
  <c r="AE128" i="3"/>
  <c r="AE85" i="3"/>
  <c r="M66" i="6"/>
  <c r="M68" i="6"/>
  <c r="L42" i="8"/>
  <c r="AD86" i="7"/>
  <c r="AD129" i="7"/>
  <c r="AB118" i="3"/>
  <c r="AB75" i="3"/>
  <c r="AB69" i="3"/>
  <c r="AB112" i="3"/>
  <c r="J56" i="6"/>
  <c r="M67" i="6"/>
  <c r="M69" i="6"/>
  <c r="AB106" i="3"/>
  <c r="AB63" i="3"/>
  <c r="AC111" i="3"/>
  <c r="AC68" i="3"/>
  <c r="K50" i="8"/>
  <c r="AB77" i="3"/>
  <c r="AB120" i="3"/>
  <c r="L43" i="8"/>
  <c r="AD126" i="7"/>
  <c r="M69" i="8" s="1"/>
  <c r="AD83" i="7"/>
  <c r="L41" i="8"/>
  <c r="AD127" i="7"/>
  <c r="M67" i="8" s="1"/>
  <c r="AD84" i="7"/>
  <c r="AB99" i="3"/>
  <c r="AB56" i="3"/>
  <c r="AB98" i="3"/>
  <c r="AB55" i="3"/>
  <c r="AB59" i="3"/>
  <c r="AB102" i="3"/>
  <c r="J33" i="6"/>
  <c r="AB107" i="3"/>
  <c r="AB64" i="3"/>
  <c r="AB62" i="3"/>
  <c r="AB105" i="3"/>
  <c r="K57" i="6"/>
  <c r="M40" i="6"/>
  <c r="AE131" i="3"/>
  <c r="N64" i="6" s="1"/>
  <c r="AE88" i="3"/>
  <c r="AE127" i="3"/>
  <c r="N65" i="6" s="1"/>
  <c r="M41" i="6"/>
  <c r="AE84" i="3"/>
  <c r="AB104" i="3"/>
  <c r="AB61" i="3"/>
  <c r="AC121" i="3"/>
  <c r="AC78" i="3"/>
  <c r="AB119" i="3"/>
  <c r="AB76" i="3"/>
  <c r="AB100" i="3"/>
  <c r="AB57" i="3"/>
  <c r="AD131" i="7"/>
  <c r="M66" i="8" s="1"/>
  <c r="AD88" i="7"/>
  <c r="L40" i="8"/>
  <c r="AB109" i="3"/>
  <c r="AB66" i="3"/>
  <c r="M42" i="6"/>
  <c r="AE129" i="3"/>
  <c r="AE86" i="3"/>
  <c r="AB117" i="3"/>
  <c r="AB74" i="3"/>
  <c r="C50" i="11"/>
  <c r="L68" i="8"/>
  <c r="L76" i="8" s="1"/>
  <c r="L77" i="8" s="1"/>
  <c r="N39" i="8"/>
  <c r="O38" i="8"/>
  <c r="O39" i="6"/>
  <c r="O38" i="6"/>
  <c r="J76" i="6" l="1"/>
  <c r="J77" i="6" s="1"/>
  <c r="M68" i="8"/>
  <c r="M76" i="8" s="1"/>
  <c r="M77" i="8" s="1"/>
  <c r="AC66" i="3"/>
  <c r="AC109" i="3"/>
  <c r="AC116" i="3"/>
  <c r="AC73" i="3"/>
  <c r="N43" i="6"/>
  <c r="AF126" i="3"/>
  <c r="AF83" i="3"/>
  <c r="K56" i="6"/>
  <c r="N42" i="6"/>
  <c r="AF129" i="3"/>
  <c r="AF86" i="3"/>
  <c r="AC57" i="3"/>
  <c r="AC100" i="3"/>
  <c r="AD121" i="3"/>
  <c r="AD78" i="3"/>
  <c r="N41" i="6"/>
  <c r="AF127" i="3"/>
  <c r="O65" i="6" s="1"/>
  <c r="AF84" i="3"/>
  <c r="AC62" i="3"/>
  <c r="AC105" i="3"/>
  <c r="K59" i="6"/>
  <c r="AC99" i="3"/>
  <c r="AC56" i="3"/>
  <c r="AD111" i="3"/>
  <c r="AD68" i="3"/>
  <c r="AC112" i="3"/>
  <c r="AC69" i="3"/>
  <c r="M42" i="8"/>
  <c r="AE86" i="7"/>
  <c r="AE129" i="7"/>
  <c r="AF85" i="3"/>
  <c r="AF128" i="3"/>
  <c r="AD92" i="3"/>
  <c r="AD49" i="3"/>
  <c r="AE128" i="7"/>
  <c r="AE85" i="7"/>
  <c r="AF130" i="3"/>
  <c r="AF87" i="3"/>
  <c r="N67" i="6"/>
  <c r="N69" i="6"/>
  <c r="J50" i="6"/>
  <c r="AC70" i="3"/>
  <c r="AC113" i="3"/>
  <c r="K51" i="8"/>
  <c r="K52" i="8"/>
  <c r="AC110" i="3"/>
  <c r="L60" i="6" s="1"/>
  <c r="AC67" i="3"/>
  <c r="K34" i="6"/>
  <c r="N66" i="6"/>
  <c r="N68" i="6"/>
  <c r="L50" i="8"/>
  <c r="AC107" i="3"/>
  <c r="AC64" i="3"/>
  <c r="AC102" i="3"/>
  <c r="AC59" i="3"/>
  <c r="K33" i="6"/>
  <c r="M43" i="8"/>
  <c r="AE83" i="7"/>
  <c r="AE126" i="7"/>
  <c r="N69" i="8" s="1"/>
  <c r="AC120" i="3"/>
  <c r="AC77" i="3"/>
  <c r="AC118" i="3"/>
  <c r="AC75" i="3"/>
  <c r="AC114" i="3"/>
  <c r="AC71" i="3"/>
  <c r="K32" i="6"/>
  <c r="AC125" i="3"/>
  <c r="L58" i="6" s="1"/>
  <c r="AC82" i="3"/>
  <c r="AC97" i="3"/>
  <c r="AC54" i="3"/>
  <c r="AC103" i="3"/>
  <c r="AC60" i="3"/>
  <c r="AC50" i="3"/>
  <c r="AC93" i="3"/>
  <c r="AF131" i="3"/>
  <c r="O64" i="6" s="1"/>
  <c r="N40" i="6"/>
  <c r="AF88" i="3"/>
  <c r="AC117" i="3"/>
  <c r="AC74" i="3"/>
  <c r="AE88" i="7"/>
  <c r="AE131" i="7"/>
  <c r="N66" i="8" s="1"/>
  <c r="M40" i="8"/>
  <c r="AC76" i="3"/>
  <c r="AC119" i="3"/>
  <c r="AC61" i="3"/>
  <c r="AC104" i="3"/>
  <c r="AC98" i="3"/>
  <c r="AC55" i="3"/>
  <c r="AE84" i="7"/>
  <c r="AE127" i="7"/>
  <c r="M41" i="8"/>
  <c r="AC106" i="3"/>
  <c r="AC63" i="3"/>
  <c r="L57" i="6"/>
  <c r="AE130" i="7"/>
  <c r="AE87" i="7"/>
  <c r="AC95" i="3"/>
  <c r="AC52" i="3"/>
  <c r="K30" i="6"/>
  <c r="P38" i="6"/>
  <c r="P39" i="6"/>
  <c r="P38" i="8"/>
  <c r="O39" i="8"/>
  <c r="K50" i="6" l="1"/>
  <c r="K76" i="6"/>
  <c r="K77" i="6" s="1"/>
  <c r="L30" i="6"/>
  <c r="AD52" i="3"/>
  <c r="AD95" i="3"/>
  <c r="AD76" i="3"/>
  <c r="AD119" i="3"/>
  <c r="AD117" i="3"/>
  <c r="AD74" i="3"/>
  <c r="AD116" i="3"/>
  <c r="AD73" i="3"/>
  <c r="L56" i="6"/>
  <c r="AD106" i="3"/>
  <c r="AD63" i="3"/>
  <c r="N67" i="8"/>
  <c r="M50" i="8"/>
  <c r="M52" i="8" s="1"/>
  <c r="AD97" i="3"/>
  <c r="AD54" i="3"/>
  <c r="N43" i="8"/>
  <c r="AF83" i="7"/>
  <c r="AF126" i="7"/>
  <c r="O69" i="8" s="1"/>
  <c r="L59" i="6"/>
  <c r="AD113" i="3"/>
  <c r="AD70" i="3"/>
  <c r="AG130" i="3"/>
  <c r="AG87" i="3"/>
  <c r="AE49" i="3"/>
  <c r="AE92" i="3"/>
  <c r="AG85" i="3"/>
  <c r="AG128" i="3"/>
  <c r="AD112" i="3"/>
  <c r="AD69" i="3"/>
  <c r="AD99" i="3"/>
  <c r="AD56" i="3"/>
  <c r="AD105" i="3"/>
  <c r="AD62" i="3"/>
  <c r="AE78" i="3"/>
  <c r="AE121" i="3"/>
  <c r="O42" i="6"/>
  <c r="AG86" i="3"/>
  <c r="AG129" i="3"/>
  <c r="O43" i="6"/>
  <c r="AG83" i="3"/>
  <c r="AG126" i="3"/>
  <c r="AD57" i="3"/>
  <c r="AD100" i="3"/>
  <c r="AF130" i="7"/>
  <c r="AF87" i="7"/>
  <c r="AF127" i="7"/>
  <c r="AF84" i="7"/>
  <c r="N41" i="8"/>
  <c r="AD104" i="3"/>
  <c r="AD61" i="3"/>
  <c r="AG131" i="3"/>
  <c r="P64" i="6" s="1"/>
  <c r="O40" i="6"/>
  <c r="AG88" i="3"/>
  <c r="AD93" i="3"/>
  <c r="AD50" i="3"/>
  <c r="AD114" i="3"/>
  <c r="AD71" i="3"/>
  <c r="AD120" i="3"/>
  <c r="AD77" i="3"/>
  <c r="AD64" i="3"/>
  <c r="AD107" i="3"/>
  <c r="J52" i="6"/>
  <c r="J51" i="6"/>
  <c r="M57" i="6"/>
  <c r="N68" i="8"/>
  <c r="N76" i="8" s="1"/>
  <c r="N77" i="8" s="1"/>
  <c r="AG127" i="3"/>
  <c r="P65" i="6" s="1"/>
  <c r="AG84" i="3"/>
  <c r="O41" i="6"/>
  <c r="O66" i="6"/>
  <c r="O68" i="6"/>
  <c r="O67" i="6"/>
  <c r="O69" i="6"/>
  <c r="AD75" i="3"/>
  <c r="AD118" i="3"/>
  <c r="AD59" i="3"/>
  <c r="AD102" i="3"/>
  <c r="L33" i="6"/>
  <c r="L51" i="8"/>
  <c r="L52" i="8"/>
  <c r="AD110" i="3"/>
  <c r="M60" i="6" s="1"/>
  <c r="AD67" i="3"/>
  <c r="L34" i="6"/>
  <c r="K51" i="6"/>
  <c r="K52" i="6"/>
  <c r="AD98" i="3"/>
  <c r="AD55" i="3"/>
  <c r="AF88" i="7"/>
  <c r="AF131" i="7"/>
  <c r="O66" i="8" s="1"/>
  <c r="N40" i="8"/>
  <c r="AD103" i="3"/>
  <c r="AD60" i="3"/>
  <c r="AD82" i="3"/>
  <c r="L32" i="6"/>
  <c r="AD125" i="3"/>
  <c r="M58" i="6" s="1"/>
  <c r="AF128" i="7"/>
  <c r="AF85" i="7"/>
  <c r="L31" i="6"/>
  <c r="N42" i="8"/>
  <c r="AF129" i="7"/>
  <c r="O68" i="8" s="1"/>
  <c r="AF86" i="7"/>
  <c r="AE111" i="3"/>
  <c r="AE68" i="3"/>
  <c r="AD66" i="3"/>
  <c r="AD109" i="3"/>
  <c r="Q39" i="6"/>
  <c r="Q38" i="6"/>
  <c r="P39" i="8"/>
  <c r="Q38" i="8"/>
  <c r="L76" i="6" l="1"/>
  <c r="L77" i="6" s="1"/>
  <c r="M51" i="8"/>
  <c r="L50" i="6"/>
  <c r="L51" i="6" s="1"/>
  <c r="AE64" i="3"/>
  <c r="AE107" i="3"/>
  <c r="AE106" i="3"/>
  <c r="AE63" i="3"/>
  <c r="AE76" i="3"/>
  <c r="AE119" i="3"/>
  <c r="AF111" i="3"/>
  <c r="AF68" i="3"/>
  <c r="AE98" i="3"/>
  <c r="AE55" i="3"/>
  <c r="AE102" i="3"/>
  <c r="AE59" i="3"/>
  <c r="M33" i="6"/>
  <c r="AH127" i="3"/>
  <c r="Q65" i="6" s="1"/>
  <c r="P41" i="6"/>
  <c r="AH84" i="3"/>
  <c r="AE120" i="3"/>
  <c r="AE77" i="3"/>
  <c r="AE93" i="3"/>
  <c r="AE50" i="3"/>
  <c r="P67" i="6"/>
  <c r="P69" i="6"/>
  <c r="P42" i="6"/>
  <c r="AH129" i="3"/>
  <c r="AH86" i="3"/>
  <c r="AE62" i="3"/>
  <c r="AE105" i="3"/>
  <c r="AE112" i="3"/>
  <c r="AE69" i="3"/>
  <c r="M31" i="6"/>
  <c r="AE74" i="3"/>
  <c r="AE117" i="3"/>
  <c r="M56" i="6"/>
  <c r="AE109" i="3"/>
  <c r="AE66" i="3"/>
  <c r="AG88" i="7"/>
  <c r="AG131" i="7"/>
  <c r="P66" i="8" s="1"/>
  <c r="O40" i="8"/>
  <c r="AG130" i="7"/>
  <c r="AG87" i="7"/>
  <c r="P66" i="6"/>
  <c r="P68" i="6"/>
  <c r="AF78" i="3"/>
  <c r="AF121" i="3"/>
  <c r="AH85" i="3"/>
  <c r="AH128" i="3"/>
  <c r="AH130" i="3"/>
  <c r="AH87" i="3"/>
  <c r="AE54" i="3"/>
  <c r="AE97" i="3"/>
  <c r="L52" i="6"/>
  <c r="N50" i="8"/>
  <c r="AE110" i="3"/>
  <c r="N60" i="6" s="1"/>
  <c r="M34" i="6"/>
  <c r="AE67" i="3"/>
  <c r="M59" i="6"/>
  <c r="O41" i="8"/>
  <c r="AG84" i="7"/>
  <c r="AG127" i="7"/>
  <c r="P67" i="8" s="1"/>
  <c r="P43" i="6"/>
  <c r="AH126" i="3"/>
  <c r="AH83" i="3"/>
  <c r="N57" i="6"/>
  <c r="AE113" i="3"/>
  <c r="AE70" i="3"/>
  <c r="O43" i="8"/>
  <c r="AG126" i="7"/>
  <c r="P69" i="8" s="1"/>
  <c r="AG83" i="7"/>
  <c r="AE52" i="3"/>
  <c r="AE95" i="3"/>
  <c r="M30" i="6"/>
  <c r="AE103" i="3"/>
  <c r="AE60" i="3"/>
  <c r="O42" i="8"/>
  <c r="AG129" i="7"/>
  <c r="P68" i="8" s="1"/>
  <c r="AG86" i="7"/>
  <c r="AG128" i="7"/>
  <c r="AG85" i="7"/>
  <c r="M32" i="6"/>
  <c r="AE125" i="3"/>
  <c r="N58" i="6" s="1"/>
  <c r="AE82" i="3"/>
  <c r="AE118" i="3"/>
  <c r="AE75" i="3"/>
  <c r="AE71" i="3"/>
  <c r="AE114" i="3"/>
  <c r="P40" i="6"/>
  <c r="AH88" i="3"/>
  <c r="AH131" i="3"/>
  <c r="Q64" i="6" s="1"/>
  <c r="AE104" i="3"/>
  <c r="AE61" i="3"/>
  <c r="O67" i="8"/>
  <c r="O76" i="8" s="1"/>
  <c r="O77" i="8" s="1"/>
  <c r="AE100" i="3"/>
  <c r="AE57" i="3"/>
  <c r="AE56" i="3"/>
  <c r="AE99" i="3"/>
  <c r="AF92" i="3"/>
  <c r="AF49" i="3"/>
  <c r="AE116" i="3"/>
  <c r="AE73" i="3"/>
  <c r="R38" i="6"/>
  <c r="R39" i="6"/>
  <c r="Q39" i="8"/>
  <c r="R38" i="8"/>
  <c r="M50" i="6" l="1"/>
  <c r="N34" i="6"/>
  <c r="AF110" i="3"/>
  <c r="O60" i="6" s="1"/>
  <c r="AF67" i="3"/>
  <c r="AI87" i="3"/>
  <c r="AI130" i="3"/>
  <c r="AH87" i="7"/>
  <c r="AH130" i="7"/>
  <c r="AH88" i="7"/>
  <c r="AH131" i="7"/>
  <c r="Q66" i="8" s="1"/>
  <c r="P40" i="8"/>
  <c r="Q66" i="6"/>
  <c r="Q68" i="6"/>
  <c r="AF93" i="3"/>
  <c r="O57" i="6" s="1"/>
  <c r="AF50" i="3"/>
  <c r="AI84" i="3"/>
  <c r="AI127" i="3"/>
  <c r="R65" i="6" s="1"/>
  <c r="Q41" i="6"/>
  <c r="AF102" i="3"/>
  <c r="AF59" i="3"/>
  <c r="AG111" i="3"/>
  <c r="AG68" i="3"/>
  <c r="AF63" i="3"/>
  <c r="AF106" i="3"/>
  <c r="AF100" i="3"/>
  <c r="AF57" i="3"/>
  <c r="AH128" i="7"/>
  <c r="AH85" i="7"/>
  <c r="N56" i="6"/>
  <c r="Q43" i="6"/>
  <c r="AI83" i="3"/>
  <c r="AI126" i="3"/>
  <c r="AH127" i="7"/>
  <c r="P41" i="8"/>
  <c r="AH84" i="7"/>
  <c r="AG78" i="3"/>
  <c r="AG121" i="3"/>
  <c r="AF66" i="3"/>
  <c r="AF109" i="3"/>
  <c r="AF74" i="3"/>
  <c r="AF117" i="3"/>
  <c r="N59" i="6"/>
  <c r="AG49" i="3"/>
  <c r="O31" i="6"/>
  <c r="AG92" i="3"/>
  <c r="AF99" i="3"/>
  <c r="AF56" i="3"/>
  <c r="AF61" i="3"/>
  <c r="AF104" i="3"/>
  <c r="AF73" i="3"/>
  <c r="AF116" i="3"/>
  <c r="N31" i="6"/>
  <c r="AF71" i="3"/>
  <c r="AF114" i="3"/>
  <c r="AF125" i="3"/>
  <c r="O58" i="6" s="1"/>
  <c r="N32" i="6"/>
  <c r="AF82" i="3"/>
  <c r="AF103" i="3"/>
  <c r="AF60" i="3"/>
  <c r="AF52" i="3"/>
  <c r="N30" i="6"/>
  <c r="AF95" i="3"/>
  <c r="AF70" i="3"/>
  <c r="AF113" i="3"/>
  <c r="Q67" i="6"/>
  <c r="Q69" i="6"/>
  <c r="O50" i="8"/>
  <c r="AF105" i="3"/>
  <c r="AF62" i="3"/>
  <c r="N33" i="6"/>
  <c r="AF120" i="3"/>
  <c r="AF77" i="3"/>
  <c r="AF98" i="3"/>
  <c r="AF55" i="3"/>
  <c r="AI131" i="3"/>
  <c r="R64" i="6" s="1"/>
  <c r="Q40" i="6"/>
  <c r="AI88" i="3"/>
  <c r="AF75" i="3"/>
  <c r="AF118" i="3"/>
  <c r="P42" i="8"/>
  <c r="AH129" i="7"/>
  <c r="AH86" i="7"/>
  <c r="P43" i="8"/>
  <c r="AH126" i="7"/>
  <c r="Q69" i="8" s="1"/>
  <c r="AH83" i="7"/>
  <c r="N52" i="8"/>
  <c r="N51" i="8"/>
  <c r="AF97" i="3"/>
  <c r="AF54" i="3"/>
  <c r="AI128" i="3"/>
  <c r="AI85" i="3"/>
  <c r="P76" i="8"/>
  <c r="P77" i="8" s="1"/>
  <c r="M76" i="6"/>
  <c r="M77" i="6" s="1"/>
  <c r="AF112" i="3"/>
  <c r="AF69" i="3"/>
  <c r="Q42" i="6"/>
  <c r="AI86" i="3"/>
  <c r="AI129" i="3"/>
  <c r="AF119" i="3"/>
  <c r="AF76" i="3"/>
  <c r="AF107" i="3"/>
  <c r="AF64" i="3"/>
  <c r="S38" i="6"/>
  <c r="S39" i="6"/>
  <c r="S38" i="8"/>
  <c r="R39" i="8"/>
  <c r="Q68" i="8" l="1"/>
  <c r="Q67" i="8"/>
  <c r="N76" i="6"/>
  <c r="N77" i="6" s="1"/>
  <c r="AG64" i="3"/>
  <c r="AG107" i="3"/>
  <c r="R66" i="6"/>
  <c r="R68" i="6"/>
  <c r="Q42" i="8"/>
  <c r="AI129" i="7"/>
  <c r="AI86" i="7"/>
  <c r="AG75" i="3"/>
  <c r="AG118" i="3"/>
  <c r="AG98" i="3"/>
  <c r="AG55" i="3"/>
  <c r="O56" i="6"/>
  <c r="AG73" i="3"/>
  <c r="AG116" i="3"/>
  <c r="AG66" i="3"/>
  <c r="AG109" i="3"/>
  <c r="AG57" i="3"/>
  <c r="AG100" i="3"/>
  <c r="AG63" i="3"/>
  <c r="AG106" i="3"/>
  <c r="O59" i="6"/>
  <c r="AG50" i="3"/>
  <c r="AG93" i="3"/>
  <c r="P50" i="8"/>
  <c r="AI130" i="7"/>
  <c r="AI87" i="7"/>
  <c r="R42" i="6"/>
  <c r="AJ129" i="3"/>
  <c r="AJ86" i="3"/>
  <c r="AG97" i="3"/>
  <c r="AG54" i="3"/>
  <c r="Q43" i="8"/>
  <c r="AI83" i="7"/>
  <c r="AI126" i="7"/>
  <c r="R69" i="8" s="1"/>
  <c r="AJ131" i="3"/>
  <c r="S64" i="6" s="1"/>
  <c r="R40" i="6"/>
  <c r="AJ88" i="3"/>
  <c r="AG105" i="3"/>
  <c r="AG62" i="3"/>
  <c r="O32" i="6"/>
  <c r="AG82" i="3"/>
  <c r="AG125" i="3"/>
  <c r="P58" i="6" s="1"/>
  <c r="AG71" i="3"/>
  <c r="AG114" i="3"/>
  <c r="P57" i="6"/>
  <c r="AH68" i="3"/>
  <c r="AH111" i="3"/>
  <c r="Q76" i="8"/>
  <c r="Q77" i="8" s="1"/>
  <c r="AG76" i="3"/>
  <c r="AG119" i="3"/>
  <c r="AG77" i="3"/>
  <c r="AG120" i="3"/>
  <c r="O30" i="6"/>
  <c r="O50" i="6" s="1"/>
  <c r="AG95" i="3"/>
  <c r="AG52" i="3"/>
  <c r="N50" i="6"/>
  <c r="AG104" i="3"/>
  <c r="AG61" i="3"/>
  <c r="AG117" i="3"/>
  <c r="AG74" i="3"/>
  <c r="AH121" i="3"/>
  <c r="AH78" i="3"/>
  <c r="R67" i="6"/>
  <c r="R69" i="6"/>
  <c r="AI85" i="7"/>
  <c r="AI128" i="7"/>
  <c r="AI88" i="7"/>
  <c r="AI131" i="7"/>
  <c r="R66" i="8" s="1"/>
  <c r="Q40" i="8"/>
  <c r="AJ130" i="3"/>
  <c r="AJ87" i="3"/>
  <c r="AG69" i="3"/>
  <c r="AG112" i="3"/>
  <c r="AJ128" i="3"/>
  <c r="AJ85" i="3"/>
  <c r="O51" i="8"/>
  <c r="O52" i="8"/>
  <c r="AG70" i="3"/>
  <c r="AG113" i="3"/>
  <c r="AG103" i="3"/>
  <c r="AG60" i="3"/>
  <c r="AG99" i="3"/>
  <c r="AG56" i="3"/>
  <c r="AH92" i="3"/>
  <c r="AH49" i="3"/>
  <c r="P31" i="6"/>
  <c r="AI84" i="7"/>
  <c r="Q41" i="8"/>
  <c r="AI127" i="7"/>
  <c r="R67" i="8" s="1"/>
  <c r="R43" i="6"/>
  <c r="AJ83" i="3"/>
  <c r="AJ126" i="3"/>
  <c r="AG102" i="3"/>
  <c r="AG59" i="3"/>
  <c r="O33" i="6"/>
  <c r="AJ127" i="3"/>
  <c r="S65" i="6" s="1"/>
  <c r="AJ84" i="3"/>
  <c r="R41" i="6"/>
  <c r="O34" i="6"/>
  <c r="AG110" i="3"/>
  <c r="P60" i="6" s="1"/>
  <c r="AG67" i="3"/>
  <c r="M51" i="6"/>
  <c r="M52" i="6"/>
  <c r="S39" i="8"/>
  <c r="T38" i="8"/>
  <c r="T38" i="6"/>
  <c r="T39" i="6"/>
  <c r="O76" i="6" l="1"/>
  <c r="O77" i="6" s="1"/>
  <c r="O51" i="6"/>
  <c r="O52" i="6"/>
  <c r="S43" i="6"/>
  <c r="AK126" i="3"/>
  <c r="AK83" i="3"/>
  <c r="AH99" i="3"/>
  <c r="AH56" i="3"/>
  <c r="AK130" i="3"/>
  <c r="AK87" i="3"/>
  <c r="S66" i="6"/>
  <c r="S68" i="6"/>
  <c r="AH102" i="3"/>
  <c r="AH59" i="3"/>
  <c r="AH113" i="3"/>
  <c r="AH70" i="3"/>
  <c r="AI78" i="3"/>
  <c r="AI121" i="3"/>
  <c r="AH52" i="3"/>
  <c r="AH95" i="3"/>
  <c r="P30" i="6"/>
  <c r="P33" i="6"/>
  <c r="AH120" i="3"/>
  <c r="AH77" i="3"/>
  <c r="AH114" i="3"/>
  <c r="AH71" i="3"/>
  <c r="AH105" i="3"/>
  <c r="AH62" i="3"/>
  <c r="AH54" i="3"/>
  <c r="AH97" i="3"/>
  <c r="AH106" i="3"/>
  <c r="AH63" i="3"/>
  <c r="AH66" i="3"/>
  <c r="AH109" i="3"/>
  <c r="AH55" i="3"/>
  <c r="AH98" i="3"/>
  <c r="R42" i="8"/>
  <c r="AJ86" i="7"/>
  <c r="AJ129" i="7"/>
  <c r="AJ84" i="7"/>
  <c r="R41" i="8"/>
  <c r="AJ127" i="7"/>
  <c r="AK85" i="3"/>
  <c r="AK128" i="3"/>
  <c r="AJ131" i="7"/>
  <c r="S66" i="8" s="1"/>
  <c r="AJ88" i="7"/>
  <c r="R40" i="8"/>
  <c r="P34" i="6"/>
  <c r="AH110" i="3"/>
  <c r="Q60" i="6" s="1"/>
  <c r="AH67" i="3"/>
  <c r="AK127" i="3"/>
  <c r="T65" i="6" s="1"/>
  <c r="S41" i="6"/>
  <c r="AK84" i="3"/>
  <c r="P59" i="6"/>
  <c r="AI92" i="3"/>
  <c r="AI49" i="3"/>
  <c r="AH60" i="3"/>
  <c r="AH103" i="3"/>
  <c r="Q50" i="8"/>
  <c r="Q52" i="8" s="1"/>
  <c r="AJ128" i="7"/>
  <c r="AJ85" i="7"/>
  <c r="AH104" i="3"/>
  <c r="AH61" i="3"/>
  <c r="P56" i="6"/>
  <c r="P76" i="6" s="1"/>
  <c r="P77" i="6" s="1"/>
  <c r="AI111" i="3"/>
  <c r="AI68" i="3"/>
  <c r="AJ130" i="7"/>
  <c r="AJ87" i="7"/>
  <c r="AH93" i="3"/>
  <c r="Q57" i="6" s="1"/>
  <c r="AH50" i="3"/>
  <c r="R68" i="8"/>
  <c r="R76" i="8" s="1"/>
  <c r="R77" i="8" s="1"/>
  <c r="S67" i="6"/>
  <c r="S69" i="6"/>
  <c r="AH112" i="3"/>
  <c r="AH69" i="3"/>
  <c r="AH74" i="3"/>
  <c r="AH117" i="3"/>
  <c r="AH119" i="3"/>
  <c r="AH76" i="3"/>
  <c r="P32" i="6"/>
  <c r="AH82" i="3"/>
  <c r="AH125" i="3"/>
  <c r="Q58" i="6" s="1"/>
  <c r="AK131" i="3"/>
  <c r="T64" i="6" s="1"/>
  <c r="AK88" i="3"/>
  <c r="S40" i="6"/>
  <c r="R43" i="8"/>
  <c r="AJ126" i="7"/>
  <c r="S69" i="8" s="1"/>
  <c r="AJ83" i="7"/>
  <c r="S42" i="6"/>
  <c r="AK129" i="3"/>
  <c r="AK86" i="3"/>
  <c r="AH100" i="3"/>
  <c r="AH57" i="3"/>
  <c r="AH116" i="3"/>
  <c r="AH73" i="3"/>
  <c r="AH107" i="3"/>
  <c r="AH64" i="3"/>
  <c r="N51" i="6"/>
  <c r="N52" i="6"/>
  <c r="P52" i="8"/>
  <c r="P51" i="8"/>
  <c r="AH118" i="3"/>
  <c r="Q59" i="6" s="1"/>
  <c r="AH75" i="3"/>
  <c r="U38" i="6"/>
  <c r="U38" i="8"/>
  <c r="T39" i="8"/>
  <c r="U39" i="6"/>
  <c r="P50" i="6" l="1"/>
  <c r="P51" i="6"/>
  <c r="P52" i="6"/>
  <c r="S43" i="8"/>
  <c r="AK126" i="7"/>
  <c r="T69" i="8" s="1"/>
  <c r="AK83" i="7"/>
  <c r="AL131" i="3"/>
  <c r="U64" i="6" s="1"/>
  <c r="T40" i="6"/>
  <c r="AL88" i="3"/>
  <c r="AI74" i="3"/>
  <c r="AI117" i="3"/>
  <c r="AI93" i="3"/>
  <c r="R57" i="6" s="1"/>
  <c r="AI50" i="3"/>
  <c r="AJ111" i="3"/>
  <c r="AJ68" i="3"/>
  <c r="Q31" i="6"/>
  <c r="R50" i="8"/>
  <c r="AL128" i="3"/>
  <c r="AL85" i="3"/>
  <c r="S68" i="8"/>
  <c r="AI98" i="3"/>
  <c r="AI55" i="3"/>
  <c r="AI52" i="3"/>
  <c r="Q30" i="6"/>
  <c r="AI95" i="3"/>
  <c r="AI99" i="3"/>
  <c r="AI56" i="3"/>
  <c r="AI75" i="3"/>
  <c r="AI118" i="3"/>
  <c r="AI116" i="3"/>
  <c r="AI73" i="3"/>
  <c r="T42" i="6"/>
  <c r="AL86" i="3"/>
  <c r="AL129" i="3"/>
  <c r="AI76" i="3"/>
  <c r="AI119" i="3"/>
  <c r="AK128" i="7"/>
  <c r="AK85" i="7"/>
  <c r="AI103" i="3"/>
  <c r="AI60" i="3"/>
  <c r="AI67" i="3"/>
  <c r="Q34" i="6"/>
  <c r="AI110" i="3"/>
  <c r="R60" i="6" s="1"/>
  <c r="AK131" i="7"/>
  <c r="T66" i="8" s="1"/>
  <c r="AK88" i="7"/>
  <c r="S40" i="8"/>
  <c r="S67" i="8"/>
  <c r="S76" i="8" s="1"/>
  <c r="S77" i="8" s="1"/>
  <c r="S42" i="8"/>
  <c r="AK129" i="7"/>
  <c r="AK86" i="7"/>
  <c r="AI114" i="3"/>
  <c r="AI71" i="3"/>
  <c r="T66" i="6"/>
  <c r="T68" i="6"/>
  <c r="AI112" i="3"/>
  <c r="AI69" i="3"/>
  <c r="AK130" i="7"/>
  <c r="AK87" i="7"/>
  <c r="AJ49" i="3"/>
  <c r="R31" i="6"/>
  <c r="AJ92" i="3"/>
  <c r="T41" i="6"/>
  <c r="AL127" i="3"/>
  <c r="U65" i="6" s="1"/>
  <c r="AL84" i="3"/>
  <c r="AI109" i="3"/>
  <c r="AI66" i="3"/>
  <c r="AI54" i="3"/>
  <c r="AI97" i="3"/>
  <c r="AJ78" i="3"/>
  <c r="AJ121" i="3"/>
  <c r="AI102" i="3"/>
  <c r="AI59" i="3"/>
  <c r="Q33" i="6"/>
  <c r="AL130" i="3"/>
  <c r="AL87" i="3"/>
  <c r="T43" i="6"/>
  <c r="AL126" i="3"/>
  <c r="AL83" i="3"/>
  <c r="AI107" i="3"/>
  <c r="AI64" i="3"/>
  <c r="AI100" i="3"/>
  <c r="AI57" i="3"/>
  <c r="AI82" i="3"/>
  <c r="Q32" i="6"/>
  <c r="AI125" i="3"/>
  <c r="R58" i="6" s="1"/>
  <c r="AI61" i="3"/>
  <c r="AI104" i="3"/>
  <c r="S41" i="8"/>
  <c r="AK84" i="7"/>
  <c r="AK127" i="7"/>
  <c r="T67" i="8" s="1"/>
  <c r="AI106" i="3"/>
  <c r="AI63" i="3"/>
  <c r="AI105" i="3"/>
  <c r="AI62" i="3"/>
  <c r="AI77" i="3"/>
  <c r="AI120" i="3"/>
  <c r="Q56" i="6"/>
  <c r="Q76" i="6" s="1"/>
  <c r="Q77" i="6" s="1"/>
  <c r="AI113" i="3"/>
  <c r="AI70" i="3"/>
  <c r="T67" i="6"/>
  <c r="T69" i="6"/>
  <c r="Q51" i="8"/>
  <c r="U39" i="8"/>
  <c r="V39" i="6"/>
  <c r="V38" i="6"/>
  <c r="V38" i="8"/>
  <c r="AL127" i="7" l="1"/>
  <c r="AL84" i="7"/>
  <c r="T41" i="8"/>
  <c r="AJ104" i="3"/>
  <c r="AJ61" i="3"/>
  <c r="AJ57" i="3"/>
  <c r="AJ100" i="3"/>
  <c r="U43" i="6"/>
  <c r="AM126" i="3"/>
  <c r="AM83" i="3"/>
  <c r="AJ109" i="3"/>
  <c r="AJ66" i="3"/>
  <c r="AK49" i="3"/>
  <c r="AK92" i="3"/>
  <c r="AJ119" i="3"/>
  <c r="AJ76" i="3"/>
  <c r="AJ73" i="3"/>
  <c r="AJ116" i="3"/>
  <c r="AJ56" i="3"/>
  <c r="AJ99" i="3"/>
  <c r="AJ52" i="3"/>
  <c r="AJ95" i="3"/>
  <c r="R30" i="6"/>
  <c r="AM85" i="3"/>
  <c r="AM128" i="3"/>
  <c r="AK111" i="3"/>
  <c r="AK68" i="3"/>
  <c r="AJ63" i="3"/>
  <c r="AJ106" i="3"/>
  <c r="U67" i="6"/>
  <c r="U69" i="6"/>
  <c r="AK121" i="3"/>
  <c r="AK78" i="3"/>
  <c r="AL87" i="7"/>
  <c r="AL130" i="7"/>
  <c r="T42" i="8"/>
  <c r="AL129" i="7"/>
  <c r="AL86" i="7"/>
  <c r="S50" i="8"/>
  <c r="AL85" i="7"/>
  <c r="AL128" i="7"/>
  <c r="U66" i="6"/>
  <c r="U68" i="6"/>
  <c r="AJ55" i="3"/>
  <c r="AJ98" i="3"/>
  <c r="AJ113" i="3"/>
  <c r="AJ70" i="3"/>
  <c r="AJ77" i="3"/>
  <c r="AJ120" i="3"/>
  <c r="AJ107" i="3"/>
  <c r="AJ64" i="3"/>
  <c r="AJ59" i="3"/>
  <c r="AJ102" i="3"/>
  <c r="R33" i="6"/>
  <c r="T68" i="8"/>
  <c r="AL88" i="7"/>
  <c r="AL131" i="7"/>
  <c r="U66" i="8" s="1"/>
  <c r="T40" i="8"/>
  <c r="AJ110" i="3"/>
  <c r="S60" i="6" s="1"/>
  <c r="AJ67" i="3"/>
  <c r="R34" i="6"/>
  <c r="U42" i="6"/>
  <c r="AM129" i="3"/>
  <c r="AM86" i="3"/>
  <c r="R56" i="6"/>
  <c r="R52" i="8"/>
  <c r="R51" i="8"/>
  <c r="AJ50" i="3"/>
  <c r="AJ93" i="3"/>
  <c r="S57" i="6" s="1"/>
  <c r="AJ74" i="3"/>
  <c r="AJ117" i="3"/>
  <c r="T43" i="8"/>
  <c r="AL126" i="7"/>
  <c r="U69" i="8" s="1"/>
  <c r="AL83" i="7"/>
  <c r="AJ62" i="3"/>
  <c r="AJ105" i="3"/>
  <c r="R32" i="6"/>
  <c r="AJ82" i="3"/>
  <c r="AJ125" i="3"/>
  <c r="S58" i="6" s="1"/>
  <c r="AM87" i="3"/>
  <c r="AM130" i="3"/>
  <c r="R59" i="6"/>
  <c r="AJ54" i="3"/>
  <c r="AJ97" i="3"/>
  <c r="AM127" i="3"/>
  <c r="V65" i="6" s="1"/>
  <c r="AM84" i="3"/>
  <c r="U41" i="6"/>
  <c r="AJ112" i="3"/>
  <c r="AJ69" i="3"/>
  <c r="AJ71" i="3"/>
  <c r="AJ114" i="3"/>
  <c r="T76" i="8"/>
  <c r="T77" i="8" s="1"/>
  <c r="AJ103" i="3"/>
  <c r="AJ60" i="3"/>
  <c r="AJ75" i="3"/>
  <c r="AJ118" i="3"/>
  <c r="Q50" i="6"/>
  <c r="AM88" i="3"/>
  <c r="AM131" i="3"/>
  <c r="V64" i="6" s="1"/>
  <c r="U40" i="6"/>
  <c r="W39" i="6"/>
  <c r="W38" i="8"/>
  <c r="W38" i="6"/>
  <c r="V39" i="8"/>
  <c r="T50" i="8" l="1"/>
  <c r="AN131" i="3"/>
  <c r="W64" i="6" s="1"/>
  <c r="V40" i="6"/>
  <c r="AN88" i="3"/>
  <c r="AK103" i="3"/>
  <c r="AK60" i="3"/>
  <c r="AK71" i="3"/>
  <c r="AK114" i="3"/>
  <c r="V41" i="6"/>
  <c r="AN84" i="3"/>
  <c r="AN127" i="3"/>
  <c r="W65" i="6" s="1"/>
  <c r="S32" i="6"/>
  <c r="AK125" i="3"/>
  <c r="T58" i="6" s="1"/>
  <c r="AK82" i="3"/>
  <c r="U43" i="8"/>
  <c r="AM83" i="7"/>
  <c r="AM126" i="7"/>
  <c r="V69" i="8" s="1"/>
  <c r="AK117" i="3"/>
  <c r="AK74" i="3"/>
  <c r="AK107" i="3"/>
  <c r="AK64" i="3"/>
  <c r="AK113" i="3"/>
  <c r="AK70" i="3"/>
  <c r="S52" i="8"/>
  <c r="S51" i="8"/>
  <c r="AL111" i="3"/>
  <c r="AL68" i="3"/>
  <c r="R50" i="6"/>
  <c r="R51" i="6" s="1"/>
  <c r="AK56" i="3"/>
  <c r="AK99" i="3"/>
  <c r="AK109" i="3"/>
  <c r="AK66" i="3"/>
  <c r="R76" i="6"/>
  <c r="R77" i="6" s="1"/>
  <c r="U42" i="8"/>
  <c r="AM129" i="7"/>
  <c r="AM86" i="7"/>
  <c r="AM130" i="7"/>
  <c r="AM87" i="7"/>
  <c r="S56" i="6"/>
  <c r="S76" i="6" s="1"/>
  <c r="S77" i="6" s="1"/>
  <c r="Q52" i="6"/>
  <c r="Q51" i="6"/>
  <c r="AK69" i="3"/>
  <c r="AK112" i="3"/>
  <c r="AN130" i="3"/>
  <c r="AN87" i="3"/>
  <c r="AK93" i="3"/>
  <c r="T57" i="6" s="1"/>
  <c r="AK50" i="3"/>
  <c r="T31" i="6" s="1"/>
  <c r="V42" i="6"/>
  <c r="AN129" i="3"/>
  <c r="AN86" i="3"/>
  <c r="AK110" i="3"/>
  <c r="T60" i="6" s="1"/>
  <c r="S34" i="6"/>
  <c r="AK67" i="3"/>
  <c r="AM131" i="7"/>
  <c r="V66" i="8" s="1"/>
  <c r="AM88" i="7"/>
  <c r="U40" i="8"/>
  <c r="S59" i="6"/>
  <c r="U68" i="8"/>
  <c r="AL121" i="3"/>
  <c r="AL78" i="3"/>
  <c r="S30" i="6"/>
  <c r="AK95" i="3"/>
  <c r="AK52" i="3"/>
  <c r="AK116" i="3"/>
  <c r="AK73" i="3"/>
  <c r="S31" i="6"/>
  <c r="V43" i="6"/>
  <c r="AN83" i="3"/>
  <c r="AN126" i="3"/>
  <c r="AK100" i="3"/>
  <c r="AK57" i="3"/>
  <c r="U41" i="8"/>
  <c r="AM127" i="7"/>
  <c r="AM84" i="7"/>
  <c r="AK118" i="3"/>
  <c r="AK75" i="3"/>
  <c r="AK97" i="3"/>
  <c r="AK54" i="3"/>
  <c r="AK105" i="3"/>
  <c r="AK62" i="3"/>
  <c r="V66" i="6"/>
  <c r="V68" i="6"/>
  <c r="AK102" i="3"/>
  <c r="AK59" i="3"/>
  <c r="S33" i="6"/>
  <c r="AK120" i="3"/>
  <c r="AK77" i="3"/>
  <c r="AK55" i="3"/>
  <c r="AK98" i="3"/>
  <c r="AM128" i="7"/>
  <c r="AM85" i="7"/>
  <c r="AK63" i="3"/>
  <c r="AK106" i="3"/>
  <c r="AN128" i="3"/>
  <c r="AN85" i="3"/>
  <c r="AK76" i="3"/>
  <c r="AK119" i="3"/>
  <c r="AL92" i="3"/>
  <c r="AL49" i="3"/>
  <c r="V67" i="6"/>
  <c r="V69" i="6"/>
  <c r="AK104" i="3"/>
  <c r="AK61" i="3"/>
  <c r="U67" i="8"/>
  <c r="U76" i="8" s="1"/>
  <c r="U77" i="8" s="1"/>
  <c r="W39" i="8"/>
  <c r="X38" i="8"/>
  <c r="X39" i="6"/>
  <c r="X38" i="6"/>
  <c r="V68" i="8" l="1"/>
  <c r="T52" i="8"/>
  <c r="T51" i="8"/>
  <c r="V67" i="8"/>
  <c r="V76" i="8" s="1"/>
  <c r="V77" i="8" s="1"/>
  <c r="W67" i="6"/>
  <c r="W69" i="6"/>
  <c r="AL116" i="3"/>
  <c r="AL73" i="3"/>
  <c r="AL67" i="3"/>
  <c r="AL110" i="3"/>
  <c r="U60" i="6" s="1"/>
  <c r="T34" i="6"/>
  <c r="W66" i="6"/>
  <c r="W68" i="6"/>
  <c r="AO130" i="3"/>
  <c r="AO87" i="3"/>
  <c r="AL109" i="3"/>
  <c r="AL66" i="3"/>
  <c r="R52" i="6"/>
  <c r="V43" i="8"/>
  <c r="AN126" i="7"/>
  <c r="W69" i="8" s="1"/>
  <c r="AN83" i="7"/>
  <c r="AO88" i="3"/>
  <c r="W40" i="6"/>
  <c r="AO131" i="3"/>
  <c r="X64" i="6" s="1"/>
  <c r="AL104" i="3"/>
  <c r="AL61" i="3"/>
  <c r="AM92" i="3"/>
  <c r="AM49" i="3"/>
  <c r="AL76" i="3"/>
  <c r="AL119" i="3"/>
  <c r="AL63" i="3"/>
  <c r="AL106" i="3"/>
  <c r="AL98" i="3"/>
  <c r="AL55" i="3"/>
  <c r="AL102" i="3"/>
  <c r="AL59" i="3"/>
  <c r="T33" i="6"/>
  <c r="AL62" i="3"/>
  <c r="AL105" i="3"/>
  <c r="AL118" i="3"/>
  <c r="AL75" i="3"/>
  <c r="W43" i="6"/>
  <c r="AO126" i="3"/>
  <c r="AO83" i="3"/>
  <c r="AM78" i="3"/>
  <c r="AM121" i="3"/>
  <c r="U50" i="8"/>
  <c r="AN130" i="7"/>
  <c r="AN87" i="7"/>
  <c r="AM111" i="3"/>
  <c r="AM68" i="3"/>
  <c r="AL113" i="3"/>
  <c r="AL70" i="3"/>
  <c r="AL117" i="3"/>
  <c r="AL74" i="3"/>
  <c r="AL114" i="3"/>
  <c r="AL71" i="3"/>
  <c r="AO85" i="3"/>
  <c r="AO128" i="3"/>
  <c r="AN85" i="7"/>
  <c r="AN128" i="7"/>
  <c r="AL120" i="3"/>
  <c r="AL77" i="3"/>
  <c r="T59" i="6"/>
  <c r="AL100" i="3"/>
  <c r="AL57" i="3"/>
  <c r="AL95" i="3"/>
  <c r="AL52" i="3"/>
  <c r="T30" i="6"/>
  <c r="AN131" i="7"/>
  <c r="W66" i="8" s="1"/>
  <c r="AN88" i="7"/>
  <c r="V40" i="8"/>
  <c r="AL93" i="3"/>
  <c r="U57" i="6" s="1"/>
  <c r="AL50" i="3"/>
  <c r="U31" i="6" s="1"/>
  <c r="AL82" i="3"/>
  <c r="T32" i="6"/>
  <c r="AL125" i="3"/>
  <c r="U58" i="6" s="1"/>
  <c r="AO84" i="3"/>
  <c r="W41" i="6"/>
  <c r="AO127" i="3"/>
  <c r="X65" i="6" s="1"/>
  <c r="AL103" i="3"/>
  <c r="AL60" i="3"/>
  <c r="AL54" i="3"/>
  <c r="AL97" i="3"/>
  <c r="AN127" i="7"/>
  <c r="W67" i="8" s="1"/>
  <c r="AN84" i="7"/>
  <c r="V41" i="8"/>
  <c r="S50" i="6"/>
  <c r="T56" i="6"/>
  <c r="T76" i="6" s="1"/>
  <c r="T77" i="6" s="1"/>
  <c r="W42" i="6"/>
  <c r="AO129" i="3"/>
  <c r="AO86" i="3"/>
  <c r="AL112" i="3"/>
  <c r="AL69" i="3"/>
  <c r="V42" i="8"/>
  <c r="AN86" i="7"/>
  <c r="AN129" i="7"/>
  <c r="AL99" i="3"/>
  <c r="AL56" i="3"/>
  <c r="AL64" i="3"/>
  <c r="AL107" i="3"/>
  <c r="Y39" i="6"/>
  <c r="X39" i="8"/>
  <c r="Y38" i="6"/>
  <c r="Y38" i="8"/>
  <c r="W68" i="8" l="1"/>
  <c r="T50" i="6"/>
  <c r="T52" i="6" s="1"/>
  <c r="AM112" i="3"/>
  <c r="AM69" i="3"/>
  <c r="AM54" i="3"/>
  <c r="AM97" i="3"/>
  <c r="AM82" i="3"/>
  <c r="U32" i="6"/>
  <c r="AM125" i="3"/>
  <c r="V58" i="6" s="1"/>
  <c r="AO131" i="7"/>
  <c r="X66" i="8" s="1"/>
  <c r="AO88" i="7"/>
  <c r="W40" i="8"/>
  <c r="U56" i="6"/>
  <c r="AM120" i="3"/>
  <c r="AM77" i="3"/>
  <c r="X43" i="6"/>
  <c r="AP126" i="3"/>
  <c r="AP83" i="3"/>
  <c r="AM102" i="3"/>
  <c r="AM59" i="3"/>
  <c r="U33" i="6"/>
  <c r="W43" i="8"/>
  <c r="AO83" i="7"/>
  <c r="AO126" i="7"/>
  <c r="X69" i="8" s="1"/>
  <c r="W41" i="8"/>
  <c r="AO127" i="7"/>
  <c r="AO84" i="7"/>
  <c r="AM103" i="3"/>
  <c r="AM60" i="3"/>
  <c r="AP84" i="3"/>
  <c r="X41" i="6"/>
  <c r="AP127" i="3"/>
  <c r="Y65" i="6" s="1"/>
  <c r="AM93" i="3"/>
  <c r="V57" i="6" s="1"/>
  <c r="AM50" i="3"/>
  <c r="W76" i="8"/>
  <c r="W77" i="8" s="1"/>
  <c r="AM100" i="3"/>
  <c r="AM57" i="3"/>
  <c r="AP85" i="3"/>
  <c r="AP128" i="3"/>
  <c r="AM74" i="3"/>
  <c r="AM117" i="3"/>
  <c r="AN111" i="3"/>
  <c r="AN68" i="3"/>
  <c r="U52" i="8"/>
  <c r="U51" i="8"/>
  <c r="X67" i="6"/>
  <c r="X69" i="6"/>
  <c r="U59" i="6"/>
  <c r="AM63" i="3"/>
  <c r="AM106" i="3"/>
  <c r="AN92" i="3"/>
  <c r="AN49" i="3"/>
  <c r="AM109" i="3"/>
  <c r="AM66" i="3"/>
  <c r="U34" i="6"/>
  <c r="AM110" i="3"/>
  <c r="V60" i="6" s="1"/>
  <c r="AM67" i="3"/>
  <c r="AM107" i="3"/>
  <c r="AM64" i="3"/>
  <c r="W42" i="8"/>
  <c r="AO86" i="7"/>
  <c r="AO129" i="7"/>
  <c r="AM62" i="3"/>
  <c r="AM105" i="3"/>
  <c r="AM55" i="3"/>
  <c r="AM98" i="3"/>
  <c r="AM116" i="3"/>
  <c r="AM73" i="3"/>
  <c r="X42" i="6"/>
  <c r="AP86" i="3"/>
  <c r="AP129" i="3"/>
  <c r="AM56" i="3"/>
  <c r="AM99" i="3"/>
  <c r="X66" i="6"/>
  <c r="X68" i="6"/>
  <c r="S52" i="6"/>
  <c r="T51" i="6"/>
  <c r="V50" i="8"/>
  <c r="AM95" i="3"/>
  <c r="U30" i="6"/>
  <c r="U50" i="6" s="1"/>
  <c r="AM52" i="3"/>
  <c r="AO85" i="7"/>
  <c r="AO128" i="7"/>
  <c r="AM71" i="3"/>
  <c r="AM114" i="3"/>
  <c r="AM113" i="3"/>
  <c r="AM70" i="3"/>
  <c r="AO130" i="7"/>
  <c r="AO87" i="7"/>
  <c r="AN78" i="3"/>
  <c r="AN121" i="3"/>
  <c r="AM118" i="3"/>
  <c r="AM75" i="3"/>
  <c r="AM119" i="3"/>
  <c r="AM76" i="3"/>
  <c r="AM104" i="3"/>
  <c r="AM61" i="3"/>
  <c r="X40" i="6"/>
  <c r="AP131" i="3"/>
  <c r="Y64" i="6" s="1"/>
  <c r="AP88" i="3"/>
  <c r="S51" i="6"/>
  <c r="AP130" i="3"/>
  <c r="AP87" i="3"/>
  <c r="Y39" i="8"/>
  <c r="Z39" i="6"/>
  <c r="Z38" i="6"/>
  <c r="Z38" i="8"/>
  <c r="AQ131" i="3" l="1"/>
  <c r="Z64" i="6" s="1"/>
  <c r="Y40" i="6"/>
  <c r="AQ88" i="3"/>
  <c r="V59" i="6"/>
  <c r="AN71" i="3"/>
  <c r="AN114" i="3"/>
  <c r="U51" i="6"/>
  <c r="U52" i="6"/>
  <c r="AN99" i="3"/>
  <c r="AN56" i="3"/>
  <c r="AN116" i="3"/>
  <c r="AN73" i="3"/>
  <c r="AN98" i="3"/>
  <c r="AN55" i="3"/>
  <c r="X42" i="8"/>
  <c r="AP129" i="7"/>
  <c r="AP86" i="7"/>
  <c r="V34" i="6"/>
  <c r="AN110" i="3"/>
  <c r="W60" i="6" s="1"/>
  <c r="AN67" i="3"/>
  <c r="AQ85" i="3"/>
  <c r="AQ128" i="3"/>
  <c r="AN50" i="3"/>
  <c r="AN93" i="3"/>
  <c r="AQ84" i="3"/>
  <c r="Y41" i="6"/>
  <c r="AQ127" i="3"/>
  <c r="Z65" i="6" s="1"/>
  <c r="X67" i="8"/>
  <c r="Y43" i="6"/>
  <c r="AQ126" i="3"/>
  <c r="AQ83" i="3"/>
  <c r="AQ87" i="3"/>
  <c r="AQ130" i="3"/>
  <c r="AN119" i="3"/>
  <c r="AN76" i="3"/>
  <c r="AN113" i="3"/>
  <c r="AN70" i="3"/>
  <c r="V56" i="6"/>
  <c r="V76" i="6" s="1"/>
  <c r="V77" i="6" s="1"/>
  <c r="Y66" i="6"/>
  <c r="Y68" i="6"/>
  <c r="AO49" i="3"/>
  <c r="W31" i="6"/>
  <c r="AO92" i="3"/>
  <c r="AN106" i="3"/>
  <c r="AN63" i="3"/>
  <c r="AN100" i="3"/>
  <c r="AN57" i="3"/>
  <c r="AN103" i="3"/>
  <c r="AN60" i="3"/>
  <c r="Y67" i="6"/>
  <c r="Y69" i="6"/>
  <c r="U76" i="6"/>
  <c r="U77" i="6" s="1"/>
  <c r="AN54" i="3"/>
  <c r="AN97" i="3"/>
  <c r="AO121" i="3"/>
  <c r="AO78" i="3"/>
  <c r="AP85" i="7"/>
  <c r="AP128" i="7"/>
  <c r="V52" i="8"/>
  <c r="V51" i="8"/>
  <c r="Y42" i="6"/>
  <c r="AQ129" i="3"/>
  <c r="AQ86" i="3"/>
  <c r="AN105" i="3"/>
  <c r="AN62" i="3"/>
  <c r="AN64" i="3"/>
  <c r="AN107" i="3"/>
  <c r="W57" i="6"/>
  <c r="AN117" i="3"/>
  <c r="AN74" i="3"/>
  <c r="AN102" i="3"/>
  <c r="AN59" i="3"/>
  <c r="W50" i="8"/>
  <c r="AN112" i="3"/>
  <c r="AN69" i="3"/>
  <c r="AN104" i="3"/>
  <c r="AN61" i="3"/>
  <c r="V33" i="6"/>
  <c r="AN118" i="3"/>
  <c r="AN75" i="3"/>
  <c r="AP87" i="7"/>
  <c r="AP130" i="7"/>
  <c r="V30" i="6"/>
  <c r="AN95" i="3"/>
  <c r="AN52" i="3"/>
  <c r="X68" i="8"/>
  <c r="X76" i="8" s="1"/>
  <c r="X77" i="8" s="1"/>
  <c r="AN109" i="3"/>
  <c r="AN66" i="3"/>
  <c r="V31" i="6"/>
  <c r="AO111" i="3"/>
  <c r="AO68" i="3"/>
  <c r="X41" i="8"/>
  <c r="AP127" i="7"/>
  <c r="AP84" i="7"/>
  <c r="X43" i="8"/>
  <c r="AP83" i="7"/>
  <c r="AP126" i="7"/>
  <c r="Y69" i="8" s="1"/>
  <c r="AN120" i="3"/>
  <c r="AN77" i="3"/>
  <c r="AP88" i="7"/>
  <c r="AP131" i="7"/>
  <c r="Y66" i="8" s="1"/>
  <c r="X40" i="8"/>
  <c r="X50" i="8" s="1"/>
  <c r="X52" i="8" s="1"/>
  <c r="AN82" i="3"/>
  <c r="V32" i="6"/>
  <c r="AN125" i="3"/>
  <c r="W58" i="6" s="1"/>
  <c r="AA38" i="8"/>
  <c r="AA38" i="6"/>
  <c r="AA39" i="6"/>
  <c r="Z39" i="8"/>
  <c r="Y67" i="8" l="1"/>
  <c r="V50" i="6"/>
  <c r="V52" i="6" s="1"/>
  <c r="AO52" i="3"/>
  <c r="AO95" i="3"/>
  <c r="W30" i="6"/>
  <c r="AQ87" i="7"/>
  <c r="AQ130" i="7"/>
  <c r="AO104" i="3"/>
  <c r="AO61" i="3"/>
  <c r="W51" i="8"/>
  <c r="W52" i="8"/>
  <c r="AO62" i="3"/>
  <c r="AO105" i="3"/>
  <c r="Z66" i="6"/>
  <c r="Z68" i="6"/>
  <c r="Z43" i="6"/>
  <c r="AR126" i="3"/>
  <c r="AR83" i="3"/>
  <c r="AO50" i="3"/>
  <c r="AO93" i="3"/>
  <c r="AQ131" i="7"/>
  <c r="Z66" i="8" s="1"/>
  <c r="AQ88" i="7"/>
  <c r="Y40" i="8"/>
  <c r="Y43" i="8"/>
  <c r="AQ126" i="7"/>
  <c r="Z69" i="8" s="1"/>
  <c r="AQ83" i="7"/>
  <c r="AO109" i="3"/>
  <c r="AO66" i="3"/>
  <c r="W56" i="6"/>
  <c r="AO75" i="3"/>
  <c r="AO118" i="3"/>
  <c r="AO102" i="3"/>
  <c r="AO59" i="3"/>
  <c r="W33" i="6"/>
  <c r="AQ128" i="7"/>
  <c r="AQ85" i="7"/>
  <c r="AO97" i="3"/>
  <c r="AO54" i="3"/>
  <c r="AO103" i="3"/>
  <c r="AO60" i="3"/>
  <c r="AO106" i="3"/>
  <c r="AO63" i="3"/>
  <c r="X31" i="6"/>
  <c r="AP49" i="3"/>
  <c r="AP92" i="3"/>
  <c r="AO70" i="3"/>
  <c r="AO113" i="3"/>
  <c r="Z67" i="6"/>
  <c r="Z69" i="6"/>
  <c r="AO55" i="3"/>
  <c r="AO98" i="3"/>
  <c r="AO99" i="3"/>
  <c r="AO56" i="3"/>
  <c r="AR131" i="3"/>
  <c r="AA64" i="6" s="1"/>
  <c r="Z40" i="6"/>
  <c r="AR88" i="3"/>
  <c r="X51" i="8"/>
  <c r="W32" i="6"/>
  <c r="AO125" i="3"/>
  <c r="X58" i="6" s="1"/>
  <c r="AO82" i="3"/>
  <c r="AO120" i="3"/>
  <c r="AO77" i="3"/>
  <c r="AP111" i="3"/>
  <c r="AP68" i="3"/>
  <c r="AO112" i="3"/>
  <c r="AO69" i="3"/>
  <c r="W59" i="6"/>
  <c r="AP121" i="3"/>
  <c r="AP78" i="3"/>
  <c r="AR130" i="3"/>
  <c r="AR87" i="3"/>
  <c r="AR84" i="3"/>
  <c r="Z41" i="6"/>
  <c r="AR127" i="3"/>
  <c r="AA65" i="6" s="1"/>
  <c r="AR85" i="3"/>
  <c r="AR128" i="3"/>
  <c r="Y42" i="8"/>
  <c r="AQ129" i="7"/>
  <c r="Z68" i="8" s="1"/>
  <c r="AQ86" i="7"/>
  <c r="Y41" i="8"/>
  <c r="AQ84" i="7"/>
  <c r="AQ127" i="7"/>
  <c r="Z67" i="8" s="1"/>
  <c r="AO117" i="3"/>
  <c r="AO74" i="3"/>
  <c r="AO107" i="3"/>
  <c r="AO64" i="3"/>
  <c r="Z42" i="6"/>
  <c r="AR129" i="3"/>
  <c r="AR86" i="3"/>
  <c r="AO57" i="3"/>
  <c r="AO100" i="3"/>
  <c r="X57" i="6"/>
  <c r="AO76" i="3"/>
  <c r="AO119" i="3"/>
  <c r="AO110" i="3"/>
  <c r="X60" i="6" s="1"/>
  <c r="AO67" i="3"/>
  <c r="W34" i="6"/>
  <c r="Y68" i="8"/>
  <c r="Y76" i="8" s="1"/>
  <c r="Y77" i="8" s="1"/>
  <c r="AO116" i="3"/>
  <c r="AO73" i="3"/>
  <c r="V51" i="6"/>
  <c r="AO114" i="3"/>
  <c r="AO71" i="3"/>
  <c r="AB39" i="6"/>
  <c r="AB38" i="6"/>
  <c r="AA39" i="8"/>
  <c r="AB38" i="8"/>
  <c r="W76" i="6" l="1"/>
  <c r="W77" i="6" s="1"/>
  <c r="AP100" i="3"/>
  <c r="AP57" i="3"/>
  <c r="AP107" i="3"/>
  <c r="AP64" i="3"/>
  <c r="AP112" i="3"/>
  <c r="AP69" i="3"/>
  <c r="AP120" i="3"/>
  <c r="AP77" i="3"/>
  <c r="AP98" i="3"/>
  <c r="AP55" i="3"/>
  <c r="AP70" i="3"/>
  <c r="AP113" i="3"/>
  <c r="AP63" i="3"/>
  <c r="AP106" i="3"/>
  <c r="AP97" i="3"/>
  <c r="AP54" i="3"/>
  <c r="X59" i="6"/>
  <c r="Y50" i="8"/>
  <c r="AP50" i="3"/>
  <c r="AP93" i="3"/>
  <c r="AP52" i="3"/>
  <c r="AP95" i="3"/>
  <c r="X30" i="6"/>
  <c r="AP119" i="3"/>
  <c r="AP76" i="3"/>
  <c r="AA42" i="6"/>
  <c r="AS86" i="3"/>
  <c r="AS129" i="3"/>
  <c r="AR84" i="7"/>
  <c r="Z41" i="8"/>
  <c r="AR127" i="7"/>
  <c r="AQ121" i="3"/>
  <c r="AQ78" i="3"/>
  <c r="AP99" i="3"/>
  <c r="AP56" i="3"/>
  <c r="Y57" i="6"/>
  <c r="W50" i="6"/>
  <c r="AP118" i="3"/>
  <c r="AP75" i="3"/>
  <c r="Z43" i="8"/>
  <c r="AR126" i="7"/>
  <c r="AA69" i="8" s="1"/>
  <c r="AR83" i="7"/>
  <c r="AR88" i="7"/>
  <c r="AR131" i="7"/>
  <c r="AA66" i="8" s="1"/>
  <c r="Z40" i="8"/>
  <c r="AA43" i="6"/>
  <c r="AS83" i="3"/>
  <c r="AS126" i="3"/>
  <c r="AR130" i="7"/>
  <c r="AR87" i="7"/>
  <c r="AP73" i="3"/>
  <c r="AP116" i="3"/>
  <c r="AP67" i="3"/>
  <c r="X34" i="6"/>
  <c r="AP110" i="3"/>
  <c r="Y60" i="6" s="1"/>
  <c r="AA66" i="6"/>
  <c r="AA68" i="6"/>
  <c r="AP117" i="3"/>
  <c r="AP74" i="3"/>
  <c r="AS127" i="3"/>
  <c r="AB65" i="6" s="1"/>
  <c r="AS84" i="3"/>
  <c r="AA41" i="6"/>
  <c r="AQ68" i="3"/>
  <c r="AQ111" i="3"/>
  <c r="AP125" i="3"/>
  <c r="Y58" i="6" s="1"/>
  <c r="AP82" i="3"/>
  <c r="X32" i="6"/>
  <c r="AS131" i="3"/>
  <c r="AB64" i="6" s="1"/>
  <c r="AA40" i="6"/>
  <c r="AS88" i="3"/>
  <c r="AQ92" i="3"/>
  <c r="AQ49" i="3"/>
  <c r="Y31" i="6"/>
  <c r="AP60" i="3"/>
  <c r="AP103" i="3"/>
  <c r="AR128" i="7"/>
  <c r="AR85" i="7"/>
  <c r="AP102" i="3"/>
  <c r="AP59" i="3"/>
  <c r="X33" i="6"/>
  <c r="Z76" i="8"/>
  <c r="Z77" i="8" s="1"/>
  <c r="AA67" i="6"/>
  <c r="AA69" i="6"/>
  <c r="AP104" i="3"/>
  <c r="AP61" i="3"/>
  <c r="AP114" i="3"/>
  <c r="AP71" i="3"/>
  <c r="Z42" i="8"/>
  <c r="AR129" i="7"/>
  <c r="AA68" i="8" s="1"/>
  <c r="AR86" i="7"/>
  <c r="AS128" i="3"/>
  <c r="AS85" i="3"/>
  <c r="AS130" i="3"/>
  <c r="AS87" i="3"/>
  <c r="AP109" i="3"/>
  <c r="AP66" i="3"/>
  <c r="AP105" i="3"/>
  <c r="AP62" i="3"/>
  <c r="X56" i="6"/>
  <c r="X76" i="6" s="1"/>
  <c r="X77" i="6" s="1"/>
  <c r="AC38" i="8"/>
  <c r="AC38" i="6"/>
  <c r="AB39" i="8"/>
  <c r="AC39" i="6"/>
  <c r="AQ114" i="3" l="1"/>
  <c r="AQ71" i="3"/>
  <c r="AQ59" i="3"/>
  <c r="Y33" i="6"/>
  <c r="AQ102" i="3"/>
  <c r="AR111" i="3"/>
  <c r="AR68" i="3"/>
  <c r="AQ117" i="3"/>
  <c r="AQ74" i="3"/>
  <c r="AB67" i="6"/>
  <c r="AB69" i="6"/>
  <c r="AB66" i="6"/>
  <c r="AB68" i="6"/>
  <c r="AQ97" i="3"/>
  <c r="AQ54" i="3"/>
  <c r="AQ120" i="3"/>
  <c r="AQ77" i="3"/>
  <c r="AQ107" i="3"/>
  <c r="AQ64" i="3"/>
  <c r="AQ105" i="3"/>
  <c r="AQ62" i="3"/>
  <c r="AT130" i="3"/>
  <c r="AT87" i="3"/>
  <c r="AA42" i="8"/>
  <c r="AS129" i="7"/>
  <c r="AS86" i="7"/>
  <c r="Y59" i="6"/>
  <c r="AQ103" i="3"/>
  <c r="AQ60" i="3"/>
  <c r="AB40" i="6"/>
  <c r="AT131" i="3"/>
  <c r="AC64" i="6" s="1"/>
  <c r="AT88" i="3"/>
  <c r="AQ125" i="3"/>
  <c r="Z58" i="6" s="1"/>
  <c r="Y32" i="6"/>
  <c r="AQ82" i="3"/>
  <c r="AQ116" i="3"/>
  <c r="AQ73" i="3"/>
  <c r="AB43" i="6"/>
  <c r="AT126" i="3"/>
  <c r="AT83" i="3"/>
  <c r="AS131" i="7"/>
  <c r="AB66" i="8" s="1"/>
  <c r="AS88" i="7"/>
  <c r="AA40" i="8"/>
  <c r="AQ75" i="3"/>
  <c r="AQ118" i="3"/>
  <c r="AQ99" i="3"/>
  <c r="AQ56" i="3"/>
  <c r="AA67" i="8"/>
  <c r="AA76" i="8" s="1"/>
  <c r="AA77" i="8" s="1"/>
  <c r="AB42" i="6"/>
  <c r="AT129" i="3"/>
  <c r="AT86" i="3"/>
  <c r="X50" i="6"/>
  <c r="AQ93" i="3"/>
  <c r="Z57" i="6" s="1"/>
  <c r="AQ50" i="3"/>
  <c r="AQ70" i="3"/>
  <c r="AQ113" i="3"/>
  <c r="AQ104" i="3"/>
  <c r="AQ61" i="3"/>
  <c r="AS128" i="7"/>
  <c r="AS85" i="7"/>
  <c r="AB41" i="6"/>
  <c r="AT127" i="3"/>
  <c r="AC65" i="6" s="1"/>
  <c r="AT84" i="3"/>
  <c r="AS130" i="7"/>
  <c r="AS87" i="7"/>
  <c r="AA43" i="8"/>
  <c r="AS126" i="7"/>
  <c r="AB69" i="8" s="1"/>
  <c r="AS83" i="7"/>
  <c r="Y56" i="6"/>
  <c r="Y76" i="6" s="1"/>
  <c r="Y77" i="6" s="1"/>
  <c r="Y52" i="8"/>
  <c r="Y51" i="8"/>
  <c r="AQ55" i="3"/>
  <c r="AQ98" i="3"/>
  <c r="AQ112" i="3"/>
  <c r="AQ69" i="3"/>
  <c r="AQ100" i="3"/>
  <c r="AQ57" i="3"/>
  <c r="AQ109" i="3"/>
  <c r="AQ66" i="3"/>
  <c r="AT128" i="3"/>
  <c r="AT85" i="3"/>
  <c r="AR49" i="3"/>
  <c r="Z31" i="6"/>
  <c r="AR92" i="3"/>
  <c r="Y34" i="6"/>
  <c r="AQ110" i="3"/>
  <c r="Z60" i="6" s="1"/>
  <c r="AQ67" i="3"/>
  <c r="Z50" i="8"/>
  <c r="W52" i="6"/>
  <c r="X51" i="6"/>
  <c r="W51" i="6"/>
  <c r="AR78" i="3"/>
  <c r="AR121" i="3"/>
  <c r="AA41" i="8"/>
  <c r="AS127" i="7"/>
  <c r="AB67" i="8" s="1"/>
  <c r="AS84" i="7"/>
  <c r="AQ119" i="3"/>
  <c r="AQ76" i="3"/>
  <c r="AQ52" i="3"/>
  <c r="AQ95" i="3"/>
  <c r="Y30" i="6"/>
  <c r="Y50" i="6" s="1"/>
  <c r="AQ106" i="3"/>
  <c r="AQ63" i="3"/>
  <c r="AD39" i="6"/>
  <c r="AC39" i="8"/>
  <c r="AD38" i="6"/>
  <c r="AD38" i="8"/>
  <c r="Z56" i="6" l="1"/>
  <c r="Y52" i="6"/>
  <c r="AT84" i="7"/>
  <c r="AB41" i="8"/>
  <c r="AT127" i="7"/>
  <c r="AS121" i="3"/>
  <c r="AS78" i="3"/>
  <c r="Z52" i="8"/>
  <c r="Z51" i="8"/>
  <c r="AR98" i="3"/>
  <c r="AR55" i="3"/>
  <c r="AB43" i="8"/>
  <c r="AT126" i="7"/>
  <c r="AC69" i="8" s="1"/>
  <c r="AT83" i="7"/>
  <c r="AR116" i="3"/>
  <c r="AR73" i="3"/>
  <c r="AR60" i="3"/>
  <c r="AR103" i="3"/>
  <c r="AB68" i="8"/>
  <c r="AB76" i="8" s="1"/>
  <c r="AB77" i="8" s="1"/>
  <c r="AR105" i="3"/>
  <c r="AR62" i="3"/>
  <c r="AR120" i="3"/>
  <c r="AR77" i="3"/>
  <c r="AS111" i="3"/>
  <c r="AS68" i="3"/>
  <c r="AR106" i="3"/>
  <c r="AR63" i="3"/>
  <c r="AR52" i="3"/>
  <c r="Z30" i="6"/>
  <c r="AR95" i="3"/>
  <c r="AR67" i="3"/>
  <c r="AR110" i="3"/>
  <c r="AA60" i="6" s="1"/>
  <c r="Z34" i="6"/>
  <c r="AR109" i="3"/>
  <c r="AR66" i="3"/>
  <c r="AR112" i="3"/>
  <c r="AR69" i="3"/>
  <c r="AU84" i="3"/>
  <c r="AC41" i="6"/>
  <c r="AU127" i="3"/>
  <c r="AD65" i="6" s="1"/>
  <c r="AT85" i="7"/>
  <c r="AT128" i="7"/>
  <c r="X52" i="6"/>
  <c r="Y51" i="6"/>
  <c r="AR75" i="3"/>
  <c r="AR118" i="3"/>
  <c r="AC43" i="6"/>
  <c r="AU83" i="3"/>
  <c r="AU126" i="3"/>
  <c r="AC40" i="6"/>
  <c r="AU131" i="3"/>
  <c r="AD64" i="6" s="1"/>
  <c r="AU88" i="3"/>
  <c r="Z59" i="6"/>
  <c r="Z76" i="6" s="1"/>
  <c r="Z77" i="6" s="1"/>
  <c r="AR59" i="3"/>
  <c r="AR102" i="3"/>
  <c r="Z33" i="6"/>
  <c r="AR76" i="3"/>
  <c r="AR119" i="3"/>
  <c r="AS49" i="3"/>
  <c r="AS92" i="3"/>
  <c r="AR70" i="3"/>
  <c r="AR113" i="3"/>
  <c r="AC42" i="6"/>
  <c r="AU86" i="3"/>
  <c r="AU129" i="3"/>
  <c r="AR56" i="3"/>
  <c r="AR99" i="3"/>
  <c r="AA50" i="8"/>
  <c r="AC67" i="6"/>
  <c r="AC69" i="6"/>
  <c r="AR125" i="3"/>
  <c r="AA58" i="6" s="1"/>
  <c r="AR82" i="3"/>
  <c r="Z32" i="6"/>
  <c r="AU130" i="3"/>
  <c r="AU87" i="3"/>
  <c r="AR107" i="3"/>
  <c r="AR64" i="3"/>
  <c r="AR97" i="3"/>
  <c r="AR54" i="3"/>
  <c r="AR117" i="3"/>
  <c r="AR74" i="3"/>
  <c r="AR114" i="3"/>
  <c r="AR71" i="3"/>
  <c r="AU85" i="3"/>
  <c r="AU128" i="3"/>
  <c r="AR100" i="3"/>
  <c r="AR57" i="3"/>
  <c r="AT87" i="7"/>
  <c r="AT130" i="7"/>
  <c r="AR61" i="3"/>
  <c r="AR104" i="3"/>
  <c r="AR50" i="3"/>
  <c r="AA31" i="6" s="1"/>
  <c r="AR93" i="3"/>
  <c r="AA57" i="6" s="1"/>
  <c r="AC66" i="6"/>
  <c r="AC68" i="6"/>
  <c r="AT131" i="7"/>
  <c r="AC66" i="8" s="1"/>
  <c r="AT88" i="7"/>
  <c r="AB40" i="8"/>
  <c r="AB42" i="8"/>
  <c r="AT86" i="7"/>
  <c r="AT129" i="7"/>
  <c r="AC68" i="8" s="1"/>
  <c r="AE38" i="6"/>
  <c r="AE39" i="6"/>
  <c r="AE38" i="8"/>
  <c r="AD39" i="8"/>
  <c r="AB50" i="8" l="1"/>
  <c r="AB52" i="8" s="1"/>
  <c r="AC42" i="8"/>
  <c r="AU86" i="7"/>
  <c r="AU129" i="7"/>
  <c r="AS93" i="3"/>
  <c r="AS50" i="3"/>
  <c r="AU87" i="7"/>
  <c r="AU130" i="7"/>
  <c r="AV85" i="3"/>
  <c r="AV128" i="3"/>
  <c r="AA32" i="6"/>
  <c r="AS125" i="3"/>
  <c r="AB58" i="6" s="1"/>
  <c r="AS82" i="3"/>
  <c r="AA52" i="8"/>
  <c r="AA51" i="8"/>
  <c r="AD42" i="6"/>
  <c r="AV129" i="3"/>
  <c r="AV86" i="3"/>
  <c r="AB57" i="6"/>
  <c r="AS76" i="3"/>
  <c r="AS119" i="3"/>
  <c r="AD67" i="6"/>
  <c r="AD69" i="6"/>
  <c r="AS75" i="3"/>
  <c r="AS118" i="3"/>
  <c r="AU128" i="7"/>
  <c r="AU85" i="7"/>
  <c r="AS112" i="3"/>
  <c r="AS69" i="3"/>
  <c r="Z50" i="6"/>
  <c r="AT111" i="3"/>
  <c r="AT68" i="3"/>
  <c r="AS62" i="3"/>
  <c r="AS105" i="3"/>
  <c r="AS103" i="3"/>
  <c r="AS60" i="3"/>
  <c r="AC43" i="8"/>
  <c r="AU126" i="7"/>
  <c r="AD69" i="8" s="1"/>
  <c r="AU83" i="7"/>
  <c r="AT121" i="3"/>
  <c r="AT78" i="3"/>
  <c r="AU127" i="7"/>
  <c r="AD67" i="8" s="1"/>
  <c r="AU84" i="7"/>
  <c r="AC41" i="8"/>
  <c r="AB51" i="8"/>
  <c r="AS57" i="3"/>
  <c r="AS100" i="3"/>
  <c r="AS71" i="3"/>
  <c r="AS114" i="3"/>
  <c r="AS97" i="3"/>
  <c r="AS54" i="3"/>
  <c r="AV130" i="3"/>
  <c r="AV87" i="3"/>
  <c r="AB31" i="6"/>
  <c r="AT92" i="3"/>
  <c r="AT49" i="3"/>
  <c r="AD40" i="6"/>
  <c r="AV131" i="3"/>
  <c r="AE64" i="6" s="1"/>
  <c r="AV88" i="3"/>
  <c r="AD43" i="6"/>
  <c r="AV126" i="3"/>
  <c r="AV83" i="3"/>
  <c r="AA30" i="6"/>
  <c r="AS95" i="3"/>
  <c r="AS52" i="3"/>
  <c r="AS116" i="3"/>
  <c r="AS73" i="3"/>
  <c r="AS104" i="3"/>
  <c r="AS61" i="3"/>
  <c r="AS56" i="3"/>
  <c r="AS99" i="3"/>
  <c r="AA59" i="6"/>
  <c r="AS109" i="3"/>
  <c r="AS66" i="3"/>
  <c r="AA34" i="6"/>
  <c r="AS110" i="3"/>
  <c r="AB60" i="6" s="1"/>
  <c r="AS67" i="3"/>
  <c r="AS63" i="3"/>
  <c r="AS106" i="3"/>
  <c r="AS120" i="3"/>
  <c r="AS77" i="3"/>
  <c r="AC67" i="8"/>
  <c r="AC76" i="8" s="1"/>
  <c r="AC77" i="8" s="1"/>
  <c r="AU88" i="7"/>
  <c r="AU131" i="7"/>
  <c r="AD66" i="8" s="1"/>
  <c r="AC40" i="8"/>
  <c r="AS117" i="3"/>
  <c r="AS74" i="3"/>
  <c r="AS64" i="3"/>
  <c r="AS107" i="3"/>
  <c r="AD66" i="6"/>
  <c r="AD68" i="6"/>
  <c r="AS113" i="3"/>
  <c r="AS70" i="3"/>
  <c r="AS102" i="3"/>
  <c r="AS59" i="3"/>
  <c r="AA33" i="6"/>
  <c r="AV127" i="3"/>
  <c r="AE65" i="6" s="1"/>
  <c r="AD41" i="6"/>
  <c r="AV84" i="3"/>
  <c r="AA56" i="6"/>
  <c r="AA76" i="6" s="1"/>
  <c r="AA77" i="6" s="1"/>
  <c r="AS98" i="3"/>
  <c r="AS55" i="3"/>
  <c r="AE39" i="8"/>
  <c r="AF38" i="6"/>
  <c r="AF39" i="6"/>
  <c r="AF38" i="8"/>
  <c r="AD68" i="8" l="1"/>
  <c r="AD76" i="8" s="1"/>
  <c r="AD77" i="8" s="1"/>
  <c r="AA50" i="6"/>
  <c r="AA52" i="6" s="1"/>
  <c r="AC50" i="8"/>
  <c r="AT55" i="3"/>
  <c r="AT98" i="3"/>
  <c r="AT106" i="3"/>
  <c r="AT63" i="3"/>
  <c r="AT109" i="3"/>
  <c r="AT66" i="3"/>
  <c r="AT116" i="3"/>
  <c r="AT73" i="3"/>
  <c r="AW131" i="3"/>
  <c r="AF64" i="6" s="1"/>
  <c r="AE40" i="6"/>
  <c r="AW88" i="3"/>
  <c r="AT97" i="3"/>
  <c r="AT54" i="3"/>
  <c r="AV127" i="7"/>
  <c r="AD41" i="8"/>
  <c r="AV84" i="7"/>
  <c r="AD43" i="8"/>
  <c r="AV126" i="7"/>
  <c r="AE69" i="8" s="1"/>
  <c r="AV83" i="7"/>
  <c r="AV128" i="7"/>
  <c r="AV85" i="7"/>
  <c r="AV130" i="7"/>
  <c r="AV87" i="7"/>
  <c r="AT70" i="3"/>
  <c r="AT113" i="3"/>
  <c r="AT77" i="3"/>
  <c r="AT120" i="3"/>
  <c r="AT110" i="3"/>
  <c r="AC60" i="6" s="1"/>
  <c r="AT67" i="3"/>
  <c r="AB34" i="6"/>
  <c r="AT99" i="3"/>
  <c r="AT56" i="3"/>
  <c r="AE43" i="6"/>
  <c r="AW126" i="3"/>
  <c r="AW83" i="3"/>
  <c r="AT57" i="3"/>
  <c r="AT100" i="3"/>
  <c r="Z52" i="6"/>
  <c r="AA51" i="6"/>
  <c r="Z51" i="6"/>
  <c r="AE42" i="6"/>
  <c r="AW129" i="3"/>
  <c r="AW86" i="3"/>
  <c r="AT93" i="3"/>
  <c r="AC57" i="6" s="1"/>
  <c r="AT50" i="3"/>
  <c r="AC31" i="6" s="1"/>
  <c r="AD42" i="8"/>
  <c r="AV129" i="7"/>
  <c r="AE68" i="8" s="1"/>
  <c r="AV86" i="7"/>
  <c r="AT107" i="3"/>
  <c r="AT64" i="3"/>
  <c r="AB59" i="6"/>
  <c r="AT104" i="3"/>
  <c r="AT61" i="3"/>
  <c r="AB30" i="6"/>
  <c r="AT95" i="3"/>
  <c r="AT52" i="3"/>
  <c r="AE67" i="6"/>
  <c r="AE69" i="6"/>
  <c r="AW130" i="3"/>
  <c r="AW87" i="3"/>
  <c r="AU121" i="3"/>
  <c r="AU78" i="3"/>
  <c r="AT105" i="3"/>
  <c r="AT62" i="3"/>
  <c r="AT69" i="3"/>
  <c r="AT112" i="3"/>
  <c r="AE66" i="6"/>
  <c r="AE68" i="6"/>
  <c r="AB32" i="6"/>
  <c r="AT82" i="3"/>
  <c r="AT125" i="3"/>
  <c r="AC58" i="6" s="1"/>
  <c r="AW128" i="3"/>
  <c r="AW85" i="3"/>
  <c r="AW127" i="3"/>
  <c r="AF65" i="6" s="1"/>
  <c r="AE41" i="6"/>
  <c r="AW84" i="3"/>
  <c r="AT102" i="3"/>
  <c r="AT59" i="3"/>
  <c r="AB33" i="6"/>
  <c r="AT117" i="3"/>
  <c r="AT74" i="3"/>
  <c r="AV88" i="7"/>
  <c r="AV131" i="7"/>
  <c r="AE66" i="8" s="1"/>
  <c r="AD40" i="8"/>
  <c r="AB56" i="6"/>
  <c r="AB76" i="6" s="1"/>
  <c r="AB77" i="6" s="1"/>
  <c r="AU92" i="3"/>
  <c r="AU49" i="3"/>
  <c r="AT71" i="3"/>
  <c r="AT114" i="3"/>
  <c r="AT103" i="3"/>
  <c r="AT60" i="3"/>
  <c r="AU111" i="3"/>
  <c r="AU68" i="3"/>
  <c r="AT118" i="3"/>
  <c r="AT75" i="3"/>
  <c r="AT76" i="3"/>
  <c r="AT119" i="3"/>
  <c r="AF39" i="8"/>
  <c r="AG38" i="8"/>
  <c r="AG39" i="6"/>
  <c r="AG38" i="6"/>
  <c r="AC52" i="8" l="1"/>
  <c r="AC51" i="8"/>
  <c r="AD50" i="8"/>
  <c r="AC33" i="6"/>
  <c r="AU118" i="3"/>
  <c r="AU75" i="3"/>
  <c r="AU103" i="3"/>
  <c r="AU60" i="3"/>
  <c r="AV92" i="3"/>
  <c r="AV49" i="3"/>
  <c r="AX84" i="3"/>
  <c r="AF41" i="6"/>
  <c r="AX127" i="3"/>
  <c r="AG65" i="6" s="1"/>
  <c r="AU105" i="3"/>
  <c r="AU62" i="3"/>
  <c r="AX87" i="3"/>
  <c r="AX130" i="3"/>
  <c r="AU95" i="3"/>
  <c r="AU52" i="3"/>
  <c r="AC30" i="6"/>
  <c r="AE42" i="8"/>
  <c r="AW129" i="7"/>
  <c r="AW86" i="7"/>
  <c r="AU100" i="3"/>
  <c r="AU57" i="3"/>
  <c r="AU99" i="3"/>
  <c r="AU56" i="3"/>
  <c r="AU113" i="3"/>
  <c r="AU70" i="3"/>
  <c r="AW128" i="7"/>
  <c r="AW85" i="7"/>
  <c r="AU97" i="3"/>
  <c r="AU54" i="3"/>
  <c r="AU109" i="3"/>
  <c r="AU66" i="3"/>
  <c r="AC56" i="6"/>
  <c r="AF42" i="6"/>
  <c r="AX129" i="3"/>
  <c r="AX86" i="3"/>
  <c r="AF43" i="6"/>
  <c r="AX83" i="3"/>
  <c r="AX126" i="3"/>
  <c r="AW130" i="7"/>
  <c r="AW87" i="7"/>
  <c r="AW84" i="7"/>
  <c r="AE41" i="8"/>
  <c r="AW127" i="7"/>
  <c r="AF67" i="8" s="1"/>
  <c r="AU98" i="3"/>
  <c r="AU55" i="3"/>
  <c r="AV111" i="3"/>
  <c r="AV68" i="3"/>
  <c r="AW131" i="7"/>
  <c r="AF66" i="8" s="1"/>
  <c r="AW88" i="7"/>
  <c r="AE40" i="8"/>
  <c r="AU59" i="3"/>
  <c r="AU102" i="3"/>
  <c r="AC32" i="6"/>
  <c r="AU125" i="3"/>
  <c r="AD58" i="6" s="1"/>
  <c r="AU82" i="3"/>
  <c r="AV121" i="3"/>
  <c r="AV78" i="3"/>
  <c r="AB50" i="6"/>
  <c r="AU64" i="3"/>
  <c r="AU107" i="3"/>
  <c r="AF66" i="6"/>
  <c r="AF68" i="6"/>
  <c r="AF67" i="6"/>
  <c r="AF69" i="6"/>
  <c r="AU120" i="3"/>
  <c r="AU77" i="3"/>
  <c r="AE43" i="8"/>
  <c r="AW126" i="7"/>
  <c r="AF69" i="8" s="1"/>
  <c r="AW83" i="7"/>
  <c r="AU116" i="3"/>
  <c r="AU73" i="3"/>
  <c r="AU63" i="3"/>
  <c r="AU106" i="3"/>
  <c r="AU119" i="3"/>
  <c r="AU76" i="3"/>
  <c r="AU114" i="3"/>
  <c r="AU71" i="3"/>
  <c r="AU117" i="3"/>
  <c r="AU74" i="3"/>
  <c r="AC59" i="6"/>
  <c r="AX128" i="3"/>
  <c r="AX85" i="3"/>
  <c r="AU69" i="3"/>
  <c r="AU112" i="3"/>
  <c r="AU104" i="3"/>
  <c r="AU61" i="3"/>
  <c r="AU93" i="3"/>
  <c r="AD57" i="6" s="1"/>
  <c r="AU50" i="3"/>
  <c r="AD31" i="6" s="1"/>
  <c r="AC34" i="6"/>
  <c r="AU110" i="3"/>
  <c r="AD60" i="6" s="1"/>
  <c r="AU67" i="3"/>
  <c r="AE67" i="8"/>
  <c r="AE76" i="8" s="1"/>
  <c r="AE77" i="8" s="1"/>
  <c r="AX131" i="3"/>
  <c r="AG64" i="6" s="1"/>
  <c r="AF40" i="6"/>
  <c r="AX88" i="3"/>
  <c r="AH39" i="6"/>
  <c r="AH38" i="6"/>
  <c r="AH38" i="8"/>
  <c r="AG39" i="8"/>
  <c r="AD52" i="8" l="1"/>
  <c r="AD51" i="8"/>
  <c r="AC50" i="6"/>
  <c r="AC52" i="6"/>
  <c r="AG40" i="6"/>
  <c r="AY88" i="3"/>
  <c r="AY131" i="3"/>
  <c r="AH64" i="6" s="1"/>
  <c r="AV67" i="3"/>
  <c r="AD34" i="6"/>
  <c r="AV110" i="3"/>
  <c r="AE60" i="6" s="1"/>
  <c r="AV112" i="3"/>
  <c r="AV69" i="3"/>
  <c r="AV74" i="3"/>
  <c r="AV117" i="3"/>
  <c r="AV119" i="3"/>
  <c r="AV76" i="3"/>
  <c r="AV116" i="3"/>
  <c r="AV73" i="3"/>
  <c r="AV107" i="3"/>
  <c r="AV64" i="3"/>
  <c r="AV82" i="3"/>
  <c r="AD32" i="6"/>
  <c r="AV125" i="3"/>
  <c r="AE58" i="6" s="1"/>
  <c r="AV102" i="3"/>
  <c r="AV59" i="3"/>
  <c r="AD33" i="6"/>
  <c r="AX130" i="7"/>
  <c r="AX87" i="7"/>
  <c r="AC76" i="6"/>
  <c r="AC77" i="6" s="1"/>
  <c r="AF68" i="8"/>
  <c r="AD56" i="6"/>
  <c r="AV104" i="3"/>
  <c r="AV61" i="3"/>
  <c r="AY128" i="3"/>
  <c r="AY85" i="3"/>
  <c r="AV120" i="3"/>
  <c r="AV77" i="3"/>
  <c r="AB52" i="6"/>
  <c r="AC51" i="6"/>
  <c r="AB51" i="6"/>
  <c r="AE50" i="8"/>
  <c r="AW111" i="3"/>
  <c r="AW68" i="3"/>
  <c r="AG42" i="6"/>
  <c r="AY129" i="3"/>
  <c r="AY86" i="3"/>
  <c r="AV97" i="3"/>
  <c r="AV54" i="3"/>
  <c r="AV113" i="3"/>
  <c r="AV70" i="3"/>
  <c r="AV100" i="3"/>
  <c r="AV57" i="3"/>
  <c r="AW49" i="3"/>
  <c r="AW92" i="3"/>
  <c r="AV118" i="3"/>
  <c r="AV75" i="3"/>
  <c r="AV114" i="3"/>
  <c r="AV71" i="3"/>
  <c r="AF43" i="8"/>
  <c r="AX83" i="7"/>
  <c r="AX126" i="7"/>
  <c r="AG69" i="8" s="1"/>
  <c r="AW121" i="3"/>
  <c r="AW78" i="3"/>
  <c r="AX131" i="7"/>
  <c r="AG66" i="8" s="1"/>
  <c r="AX88" i="7"/>
  <c r="AF40" i="8"/>
  <c r="AG67" i="6"/>
  <c r="AG69" i="6"/>
  <c r="AG66" i="6"/>
  <c r="AG68" i="6"/>
  <c r="AY87" i="3"/>
  <c r="AY130" i="3"/>
  <c r="AE57" i="6"/>
  <c r="AV93" i="3"/>
  <c r="AV50" i="3"/>
  <c r="AE31" i="6" s="1"/>
  <c r="AV63" i="3"/>
  <c r="AV106" i="3"/>
  <c r="AD59" i="6"/>
  <c r="AF76" i="8"/>
  <c r="AF77" i="8" s="1"/>
  <c r="AV98" i="3"/>
  <c r="AV55" i="3"/>
  <c r="AX84" i="7"/>
  <c r="AF41" i="8"/>
  <c r="AX127" i="7"/>
  <c r="AG43" i="6"/>
  <c r="AY83" i="3"/>
  <c r="AY126" i="3"/>
  <c r="AV109" i="3"/>
  <c r="AV66" i="3"/>
  <c r="AX85" i="7"/>
  <c r="AX128" i="7"/>
  <c r="AV99" i="3"/>
  <c r="AV56" i="3"/>
  <c r="AF42" i="8"/>
  <c r="AX129" i="7"/>
  <c r="AG68" i="8" s="1"/>
  <c r="AX86" i="7"/>
  <c r="AD30" i="6"/>
  <c r="AD50" i="6" s="1"/>
  <c r="AD51" i="6" s="1"/>
  <c r="AV52" i="3"/>
  <c r="AV95" i="3"/>
  <c r="AE56" i="6" s="1"/>
  <c r="AV105" i="3"/>
  <c r="AV62" i="3"/>
  <c r="AY84" i="3"/>
  <c r="AG41" i="6"/>
  <c r="AY127" i="3"/>
  <c r="AH65" i="6" s="1"/>
  <c r="AV103" i="3"/>
  <c r="AV60" i="3"/>
  <c r="AI38" i="8"/>
  <c r="AI38" i="6"/>
  <c r="AH39" i="8"/>
  <c r="AI39" i="6"/>
  <c r="AD76" i="6" l="1"/>
  <c r="AD77" i="6" s="1"/>
  <c r="AG67" i="8"/>
  <c r="AG42" i="8"/>
  <c r="AY129" i="7"/>
  <c r="AY86" i="7"/>
  <c r="AW106" i="3"/>
  <c r="AW63" i="3"/>
  <c r="AG76" i="8"/>
  <c r="AG77" i="8" s="1"/>
  <c r="AG43" i="8"/>
  <c r="AY83" i="7"/>
  <c r="AY126" i="7"/>
  <c r="AH69" i="8" s="1"/>
  <c r="AW118" i="3"/>
  <c r="AW75" i="3"/>
  <c r="AX92" i="3"/>
  <c r="AX49" i="3"/>
  <c r="AH66" i="6"/>
  <c r="AH68" i="6"/>
  <c r="AE52" i="8"/>
  <c r="AE51" i="8"/>
  <c r="AW77" i="3"/>
  <c r="AW120" i="3"/>
  <c r="AW104" i="3"/>
  <c r="AW61" i="3"/>
  <c r="AW102" i="3"/>
  <c r="AW59" i="3"/>
  <c r="AE33" i="6"/>
  <c r="AE32" i="6"/>
  <c r="AW125" i="3"/>
  <c r="AF58" i="6" s="1"/>
  <c r="AW82" i="3"/>
  <c r="AW117" i="3"/>
  <c r="AW74" i="3"/>
  <c r="AH67" i="6"/>
  <c r="AH69" i="6"/>
  <c r="AW93" i="3"/>
  <c r="AW50" i="3"/>
  <c r="AZ87" i="3"/>
  <c r="AZ130" i="3"/>
  <c r="AX121" i="3"/>
  <c r="AX78" i="3"/>
  <c r="AE59" i="6"/>
  <c r="AE76" i="6" s="1"/>
  <c r="AE77" i="6" s="1"/>
  <c r="AW57" i="3"/>
  <c r="AW100" i="3"/>
  <c r="AW54" i="3"/>
  <c r="AW97" i="3"/>
  <c r="AY87" i="7"/>
  <c r="AY130" i="7"/>
  <c r="AW64" i="3"/>
  <c r="AW107" i="3"/>
  <c r="AW119" i="3"/>
  <c r="AW76" i="3"/>
  <c r="AW112" i="3"/>
  <c r="AW69" i="3"/>
  <c r="AW110" i="3"/>
  <c r="AF60" i="6" s="1"/>
  <c r="AW67" i="3"/>
  <c r="AE34" i="6"/>
  <c r="AW103" i="3"/>
  <c r="AW60" i="3"/>
  <c r="AH41" i="6"/>
  <c r="AZ127" i="3"/>
  <c r="AI65" i="6" s="1"/>
  <c r="AZ84" i="3"/>
  <c r="AE30" i="6"/>
  <c r="AW95" i="3"/>
  <c r="AW52" i="3"/>
  <c r="AY128" i="7"/>
  <c r="AY85" i="7"/>
  <c r="AH43" i="6"/>
  <c r="AZ126" i="3"/>
  <c r="AZ83" i="3"/>
  <c r="AY84" i="7"/>
  <c r="AY127" i="7"/>
  <c r="AG41" i="8"/>
  <c r="AF50" i="8"/>
  <c r="AW114" i="3"/>
  <c r="AW71" i="3"/>
  <c r="AF57" i="6"/>
  <c r="AX68" i="3"/>
  <c r="AX111" i="3"/>
  <c r="AZ128" i="3"/>
  <c r="AZ85" i="3"/>
  <c r="AW62" i="3"/>
  <c r="AW105" i="3"/>
  <c r="AD52" i="6"/>
  <c r="AW99" i="3"/>
  <c r="AW56" i="3"/>
  <c r="AW66" i="3"/>
  <c r="AW109" i="3"/>
  <c r="AW98" i="3"/>
  <c r="AW55" i="3"/>
  <c r="AY131" i="7"/>
  <c r="AH66" i="8" s="1"/>
  <c r="AY88" i="7"/>
  <c r="AG40" i="8"/>
  <c r="AG50" i="8" s="1"/>
  <c r="AG52" i="8" s="1"/>
  <c r="AW113" i="3"/>
  <c r="AW70" i="3"/>
  <c r="AH42" i="6"/>
  <c r="AZ86" i="3"/>
  <c r="AZ129" i="3"/>
  <c r="AW116" i="3"/>
  <c r="AW73" i="3"/>
  <c r="AZ131" i="3"/>
  <c r="AI64" i="6" s="1"/>
  <c r="AZ88" i="3"/>
  <c r="AH40" i="6"/>
  <c r="AJ39" i="6"/>
  <c r="AI39" i="8"/>
  <c r="AJ38" i="6"/>
  <c r="AJ38" i="8"/>
  <c r="AH67" i="8" l="1"/>
  <c r="AX116" i="3"/>
  <c r="AX73" i="3"/>
  <c r="AZ88" i="7"/>
  <c r="AZ131" i="7"/>
  <c r="AI66" i="8" s="1"/>
  <c r="AH40" i="8"/>
  <c r="AX105" i="3"/>
  <c r="AX62" i="3"/>
  <c r="AY111" i="3"/>
  <c r="AY68" i="3"/>
  <c r="AF52" i="8"/>
  <c r="AG51" i="8"/>
  <c r="AI43" i="6"/>
  <c r="BA83" i="3"/>
  <c r="BA126" i="3"/>
  <c r="BA84" i="3"/>
  <c r="AI41" i="6"/>
  <c r="BA127" i="3"/>
  <c r="AJ65" i="6" s="1"/>
  <c r="AX112" i="3"/>
  <c r="AX69" i="3"/>
  <c r="BA130" i="3"/>
  <c r="BA87" i="3"/>
  <c r="AX77" i="3"/>
  <c r="AX120" i="3"/>
  <c r="AH43" i="8"/>
  <c r="AZ126" i="7"/>
  <c r="AI69" i="8" s="1"/>
  <c r="AZ83" i="7"/>
  <c r="AX113" i="3"/>
  <c r="AX70" i="3"/>
  <c r="BA128" i="3"/>
  <c r="BA85" i="3"/>
  <c r="AI67" i="6"/>
  <c r="AI69" i="6"/>
  <c r="AF30" i="6"/>
  <c r="AX95" i="3"/>
  <c r="AX52" i="3"/>
  <c r="AX64" i="3"/>
  <c r="AX107" i="3"/>
  <c r="AX97" i="3"/>
  <c r="AX54" i="3"/>
  <c r="AY121" i="3"/>
  <c r="AY78" i="3"/>
  <c r="AX93" i="3"/>
  <c r="AG57" i="6" s="1"/>
  <c r="AX50" i="3"/>
  <c r="AX74" i="3"/>
  <c r="AX117" i="3"/>
  <c r="AX104" i="3"/>
  <c r="AX61" i="3"/>
  <c r="AF51" i="8"/>
  <c r="AX75" i="3"/>
  <c r="AX118" i="3"/>
  <c r="AH42" i="8"/>
  <c r="AZ129" i="7"/>
  <c r="AZ86" i="7"/>
  <c r="BA131" i="3"/>
  <c r="AJ64" i="6" s="1"/>
  <c r="AI40" i="6"/>
  <c r="BA88" i="3"/>
  <c r="AI66" i="6"/>
  <c r="AI68" i="6"/>
  <c r="AX66" i="3"/>
  <c r="AX109" i="3"/>
  <c r="AX114" i="3"/>
  <c r="AX71" i="3"/>
  <c r="AF56" i="6"/>
  <c r="AX110" i="3"/>
  <c r="AG60" i="6" s="1"/>
  <c r="AX67" i="3"/>
  <c r="AF34" i="6"/>
  <c r="AX119" i="3"/>
  <c r="AX76" i="3"/>
  <c r="AE50" i="6"/>
  <c r="AF31" i="6"/>
  <c r="AH68" i="8"/>
  <c r="AH76" i="8" s="1"/>
  <c r="AH77" i="8" s="1"/>
  <c r="AI42" i="6"/>
  <c r="BA129" i="3"/>
  <c r="BA86" i="3"/>
  <c r="AX98" i="3"/>
  <c r="AX55" i="3"/>
  <c r="AX99" i="3"/>
  <c r="AX56" i="3"/>
  <c r="AH41" i="8"/>
  <c r="AZ127" i="7"/>
  <c r="AZ84" i="7"/>
  <c r="AZ85" i="7"/>
  <c r="AZ128" i="7"/>
  <c r="AX103" i="3"/>
  <c r="AX60" i="3"/>
  <c r="AZ130" i="7"/>
  <c r="AZ87" i="7"/>
  <c r="AX57" i="3"/>
  <c r="AX100" i="3"/>
  <c r="AF32" i="6"/>
  <c r="AX125" i="3"/>
  <c r="AG58" i="6" s="1"/>
  <c r="AX82" i="3"/>
  <c r="AX102" i="3"/>
  <c r="AX59" i="3"/>
  <c r="AF33" i="6"/>
  <c r="AF59" i="6"/>
  <c r="AY92" i="3"/>
  <c r="AY49" i="3"/>
  <c r="AG31" i="6"/>
  <c r="AX106" i="3"/>
  <c r="AX63" i="3"/>
  <c r="AK38" i="6"/>
  <c r="AK38" i="8"/>
  <c r="AK39" i="6"/>
  <c r="AJ39" i="8"/>
  <c r="AF76" i="6" l="1"/>
  <c r="AF77" i="6" s="1"/>
  <c r="AZ49" i="3"/>
  <c r="AZ92" i="3"/>
  <c r="AY106" i="3"/>
  <c r="AY63" i="3"/>
  <c r="AY103" i="3"/>
  <c r="AY60" i="3"/>
  <c r="AI41" i="8"/>
  <c r="BA127" i="7"/>
  <c r="BA84" i="7"/>
  <c r="AJ66" i="6"/>
  <c r="AJ68" i="6"/>
  <c r="AE52" i="6"/>
  <c r="AE51" i="6"/>
  <c r="AG34" i="6"/>
  <c r="AY67" i="3"/>
  <c r="AY110" i="3"/>
  <c r="AH60" i="6" s="1"/>
  <c r="AI42" i="8"/>
  <c r="BA86" i="7"/>
  <c r="BA129" i="7"/>
  <c r="AY118" i="3"/>
  <c r="AY75" i="3"/>
  <c r="AZ78" i="3"/>
  <c r="AZ121" i="3"/>
  <c r="AF50" i="6"/>
  <c r="BB128" i="3"/>
  <c r="BB85" i="3"/>
  <c r="AY125" i="3"/>
  <c r="AH58" i="6" s="1"/>
  <c r="AY82" i="3"/>
  <c r="AG32" i="6"/>
  <c r="AY57" i="3"/>
  <c r="AY100" i="3"/>
  <c r="AI67" i="8"/>
  <c r="AY98" i="3"/>
  <c r="AY55" i="3"/>
  <c r="AY119" i="3"/>
  <c r="AY76" i="3"/>
  <c r="AJ40" i="6"/>
  <c r="BB88" i="3"/>
  <c r="BB131" i="3"/>
  <c r="AK64" i="6" s="1"/>
  <c r="AI68" i="8"/>
  <c r="AI76" i="8" s="1"/>
  <c r="AI77" i="8" s="1"/>
  <c r="AY74" i="3"/>
  <c r="AY117" i="3"/>
  <c r="AY107" i="3"/>
  <c r="AY64" i="3"/>
  <c r="AI43" i="8"/>
  <c r="BA126" i="7"/>
  <c r="AJ69" i="8" s="1"/>
  <c r="BA83" i="7"/>
  <c r="AG59" i="6"/>
  <c r="AY112" i="3"/>
  <c r="AY69" i="3"/>
  <c r="BB127" i="3"/>
  <c r="AK65" i="6" s="1"/>
  <c r="BB84" i="3"/>
  <c r="AJ41" i="6"/>
  <c r="AY105" i="3"/>
  <c r="AY62" i="3"/>
  <c r="BA88" i="7"/>
  <c r="BA131" i="7"/>
  <c r="AJ66" i="8" s="1"/>
  <c r="AI40" i="8"/>
  <c r="BA130" i="7"/>
  <c r="BA87" i="7"/>
  <c r="AY109" i="3"/>
  <c r="AY66" i="3"/>
  <c r="AY104" i="3"/>
  <c r="AY61" i="3"/>
  <c r="AY93" i="3"/>
  <c r="AH57" i="6" s="1"/>
  <c r="AY50" i="3"/>
  <c r="AY97" i="3"/>
  <c r="AY54" i="3"/>
  <c r="AG30" i="6"/>
  <c r="AY52" i="3"/>
  <c r="AY95" i="3"/>
  <c r="AG33" i="6"/>
  <c r="AY77" i="3"/>
  <c r="AY120" i="3"/>
  <c r="AJ67" i="6"/>
  <c r="AJ69" i="6"/>
  <c r="AY116" i="3"/>
  <c r="AY73" i="3"/>
  <c r="AY102" i="3"/>
  <c r="AY59" i="3"/>
  <c r="BA128" i="7"/>
  <c r="BA85" i="7"/>
  <c r="AY99" i="3"/>
  <c r="AY56" i="3"/>
  <c r="AJ42" i="6"/>
  <c r="BB129" i="3"/>
  <c r="BB86" i="3"/>
  <c r="AY114" i="3"/>
  <c r="AY71" i="3"/>
  <c r="AG56" i="6"/>
  <c r="AG76" i="6" s="1"/>
  <c r="AG77" i="6" s="1"/>
  <c r="AY113" i="3"/>
  <c r="AY70" i="3"/>
  <c r="BB130" i="3"/>
  <c r="BB87" i="3"/>
  <c r="AJ43" i="6"/>
  <c r="BB126" i="3"/>
  <c r="BB83" i="3"/>
  <c r="AZ68" i="3"/>
  <c r="AZ111" i="3"/>
  <c r="AH50" i="8"/>
  <c r="AL38" i="8"/>
  <c r="AL39" i="6"/>
  <c r="AL38" i="6"/>
  <c r="AK39" i="8"/>
  <c r="AH59" i="6" l="1"/>
  <c r="AG50" i="6"/>
  <c r="AG51" i="6" s="1"/>
  <c r="AK42" i="6"/>
  <c r="BC86" i="3"/>
  <c r="BC129" i="3"/>
  <c r="AH56" i="6"/>
  <c r="AH76" i="6" s="1"/>
  <c r="AH77" i="6" s="1"/>
  <c r="BB131" i="7"/>
  <c r="AK66" i="8" s="1"/>
  <c r="BB88" i="7"/>
  <c r="AJ40" i="8"/>
  <c r="AK41" i="6"/>
  <c r="BC127" i="3"/>
  <c r="AL65" i="6" s="1"/>
  <c r="BC84" i="3"/>
  <c r="AZ107" i="3"/>
  <c r="AZ64" i="3"/>
  <c r="AZ76" i="3"/>
  <c r="AZ119" i="3"/>
  <c r="AH32" i="6"/>
  <c r="AZ125" i="3"/>
  <c r="AI58" i="6" s="1"/>
  <c r="AZ82" i="3"/>
  <c r="AZ118" i="3"/>
  <c r="AZ75" i="3"/>
  <c r="AJ41" i="8"/>
  <c r="BB127" i="7"/>
  <c r="BB84" i="7"/>
  <c r="AH30" i="6"/>
  <c r="AZ95" i="3"/>
  <c r="AZ52" i="3"/>
  <c r="AZ93" i="3"/>
  <c r="AI57" i="6" s="1"/>
  <c r="AZ50" i="3"/>
  <c r="AZ109" i="3"/>
  <c r="AZ66" i="3"/>
  <c r="AZ105" i="3"/>
  <c r="AZ62" i="3"/>
  <c r="AJ43" i="8"/>
  <c r="BB126" i="7"/>
  <c r="AK69" i="8" s="1"/>
  <c r="BB83" i="7"/>
  <c r="AF51" i="6"/>
  <c r="AF52" i="6"/>
  <c r="AJ67" i="8"/>
  <c r="BA92" i="3"/>
  <c r="BA49" i="3"/>
  <c r="AI31" i="6"/>
  <c r="BA111" i="3"/>
  <c r="BA68" i="3"/>
  <c r="BC130" i="3"/>
  <c r="BC87" i="3"/>
  <c r="AK66" i="6"/>
  <c r="AK68" i="6"/>
  <c r="BB85" i="7"/>
  <c r="BB128" i="7"/>
  <c r="AZ73" i="3"/>
  <c r="AZ116" i="3"/>
  <c r="AK43" i="6"/>
  <c r="BC83" i="3"/>
  <c r="BC126" i="3"/>
  <c r="AZ71" i="3"/>
  <c r="AZ114" i="3"/>
  <c r="AH33" i="6"/>
  <c r="AZ77" i="3"/>
  <c r="AZ120" i="3"/>
  <c r="AI50" i="8"/>
  <c r="AZ112" i="3"/>
  <c r="AZ69" i="3"/>
  <c r="BC131" i="3"/>
  <c r="AL64" i="6" s="1"/>
  <c r="BC88" i="3"/>
  <c r="AK40" i="6"/>
  <c r="AZ98" i="3"/>
  <c r="AZ55" i="3"/>
  <c r="AZ57" i="3"/>
  <c r="AZ100" i="3"/>
  <c r="AJ68" i="8"/>
  <c r="AZ110" i="3"/>
  <c r="AI60" i="6" s="1"/>
  <c r="AZ67" i="3"/>
  <c r="AH34" i="6"/>
  <c r="AZ106" i="3"/>
  <c r="AZ63" i="3"/>
  <c r="AH31" i="6"/>
  <c r="AH52" i="8"/>
  <c r="AH51" i="8"/>
  <c r="AK67" i="6"/>
  <c r="AK69" i="6"/>
  <c r="AZ113" i="3"/>
  <c r="AZ70" i="3"/>
  <c r="AZ56" i="3"/>
  <c r="AZ99" i="3"/>
  <c r="AZ102" i="3"/>
  <c r="AZ59" i="3"/>
  <c r="AZ97" i="3"/>
  <c r="AZ54" i="3"/>
  <c r="AZ104" i="3"/>
  <c r="AZ61" i="3"/>
  <c r="BB130" i="7"/>
  <c r="BB87" i="7"/>
  <c r="AJ76" i="8"/>
  <c r="AJ77" i="8" s="1"/>
  <c r="AZ117" i="3"/>
  <c r="AZ74" i="3"/>
  <c r="BC128" i="3"/>
  <c r="BC85" i="3"/>
  <c r="BA121" i="3"/>
  <c r="BA78" i="3"/>
  <c r="AJ42" i="8"/>
  <c r="BB129" i="7"/>
  <c r="AK68" i="8" s="1"/>
  <c r="BB86" i="7"/>
  <c r="AZ60" i="3"/>
  <c r="AZ103" i="3"/>
  <c r="AM38" i="6"/>
  <c r="AM39" i="6"/>
  <c r="AM38" i="8"/>
  <c r="AL39" i="8"/>
  <c r="AG52" i="6" l="1"/>
  <c r="BC87" i="7"/>
  <c r="BC130" i="7"/>
  <c r="BA97" i="3"/>
  <c r="BA54" i="3"/>
  <c r="AH50" i="6"/>
  <c r="BA110" i="3"/>
  <c r="AJ60" i="6" s="1"/>
  <c r="BA67" i="3"/>
  <c r="AI34" i="6"/>
  <c r="BA57" i="3"/>
  <c r="BA100" i="3"/>
  <c r="BD88" i="3"/>
  <c r="AL40" i="6"/>
  <c r="BD131" i="3"/>
  <c r="AM64" i="6" s="1"/>
  <c r="AI52" i="8"/>
  <c r="AI51" i="8"/>
  <c r="BC128" i="7"/>
  <c r="BC85" i="7"/>
  <c r="AJ31" i="6"/>
  <c r="BB92" i="3"/>
  <c r="BB49" i="3"/>
  <c r="BA105" i="3"/>
  <c r="BA62" i="3"/>
  <c r="BA93" i="3"/>
  <c r="BA50" i="3"/>
  <c r="BA107" i="3"/>
  <c r="BA64" i="3"/>
  <c r="BB121" i="3"/>
  <c r="BB78" i="3"/>
  <c r="BA74" i="3"/>
  <c r="BA117" i="3"/>
  <c r="BA99" i="3"/>
  <c r="BA56" i="3"/>
  <c r="BA106" i="3"/>
  <c r="BA63" i="3"/>
  <c r="BA98" i="3"/>
  <c r="BA55" i="3"/>
  <c r="AI59" i="6"/>
  <c r="BA71" i="3"/>
  <c r="BA114" i="3"/>
  <c r="BB111" i="3"/>
  <c r="BB68" i="3"/>
  <c r="AJ57" i="6"/>
  <c r="AK43" i="8"/>
  <c r="BC83" i="7"/>
  <c r="BC126" i="7"/>
  <c r="AL69" i="8" s="1"/>
  <c r="BA118" i="3"/>
  <c r="BA75" i="3"/>
  <c r="AJ50" i="8"/>
  <c r="AL66" i="6"/>
  <c r="AL68" i="6"/>
  <c r="BA103" i="3"/>
  <c r="BA60" i="3"/>
  <c r="AJ51" i="8"/>
  <c r="AK42" i="8"/>
  <c r="BC86" i="7"/>
  <c r="BC129" i="7"/>
  <c r="AL68" i="8" s="1"/>
  <c r="BA61" i="3"/>
  <c r="BA104" i="3"/>
  <c r="BA102" i="3"/>
  <c r="BA59" i="3"/>
  <c r="AI33" i="6"/>
  <c r="BA113" i="3"/>
  <c r="BA70" i="3"/>
  <c r="BA112" i="3"/>
  <c r="BA69" i="3"/>
  <c r="BA77" i="3"/>
  <c r="BA120" i="3"/>
  <c r="AL67" i="6"/>
  <c r="AL69" i="6"/>
  <c r="BA116" i="3"/>
  <c r="BA73" i="3"/>
  <c r="BA109" i="3"/>
  <c r="BA66" i="3"/>
  <c r="AI30" i="6"/>
  <c r="AI50" i="6" s="1"/>
  <c r="BA95" i="3"/>
  <c r="BA52" i="3"/>
  <c r="AK41" i="8"/>
  <c r="BC127" i="7"/>
  <c r="AL67" i="8" s="1"/>
  <c r="BC84" i="7"/>
  <c r="BD84" i="3"/>
  <c r="BD127" i="3"/>
  <c r="AM65" i="6" s="1"/>
  <c r="AL41" i="6"/>
  <c r="BC131" i="7"/>
  <c r="AL66" i="8" s="1"/>
  <c r="BC88" i="7"/>
  <c r="AK40" i="8"/>
  <c r="AK50" i="8" s="1"/>
  <c r="AK52" i="8" s="1"/>
  <c r="AL42" i="6"/>
  <c r="BD129" i="3"/>
  <c r="BD86" i="3"/>
  <c r="BD128" i="3"/>
  <c r="BD85" i="3"/>
  <c r="AL43" i="6"/>
  <c r="BD126" i="3"/>
  <c r="BD83" i="3"/>
  <c r="BD87" i="3"/>
  <c r="BD130" i="3"/>
  <c r="AI56" i="6"/>
  <c r="AI76" i="6" s="1"/>
  <c r="AI77" i="6" s="1"/>
  <c r="AK67" i="8"/>
  <c r="AK76" i="8" s="1"/>
  <c r="AK77" i="8" s="1"/>
  <c r="BA125" i="3"/>
  <c r="AJ58" i="6" s="1"/>
  <c r="BA82" i="3"/>
  <c r="AI32" i="6"/>
  <c r="BA76" i="3"/>
  <c r="BA119" i="3"/>
  <c r="AM39" i="8"/>
  <c r="AN39" i="6"/>
  <c r="AN38" i="8"/>
  <c r="AN38" i="6"/>
  <c r="BB125" i="3" l="1"/>
  <c r="AK58" i="6" s="1"/>
  <c r="BB82" i="3"/>
  <c r="AJ32" i="6"/>
  <c r="AM66" i="6"/>
  <c r="AM68" i="6"/>
  <c r="AL76" i="8"/>
  <c r="AL77" i="8" s="1"/>
  <c r="BD84" i="7"/>
  <c r="BD127" i="7"/>
  <c r="AL41" i="8"/>
  <c r="AJ56" i="6"/>
  <c r="BB116" i="3"/>
  <c r="BB73" i="3"/>
  <c r="BB113" i="3"/>
  <c r="BB70" i="3"/>
  <c r="AJ59" i="6"/>
  <c r="AL42" i="8"/>
  <c r="BD129" i="7"/>
  <c r="BD86" i="7"/>
  <c r="BB118" i="3"/>
  <c r="BB75" i="3"/>
  <c r="BE131" i="3"/>
  <c r="AN64" i="6" s="1"/>
  <c r="AM40" i="6"/>
  <c r="BE88" i="3"/>
  <c r="AJ34" i="6"/>
  <c r="BB110" i="3"/>
  <c r="AK60" i="6" s="1"/>
  <c r="BB67" i="3"/>
  <c r="BE87" i="3"/>
  <c r="BE130" i="3"/>
  <c r="BE128" i="3"/>
  <c r="BE85" i="3"/>
  <c r="AI52" i="6"/>
  <c r="BB120" i="3"/>
  <c r="BB77" i="3"/>
  <c r="BB71" i="3"/>
  <c r="BB114" i="3"/>
  <c r="BB63" i="3"/>
  <c r="BB106" i="3"/>
  <c r="BB107" i="3"/>
  <c r="BB64" i="3"/>
  <c r="BB62" i="3"/>
  <c r="BB105" i="3"/>
  <c r="BB76" i="3"/>
  <c r="BB119" i="3"/>
  <c r="AM43" i="6"/>
  <c r="BE83" i="3"/>
  <c r="BE126" i="3"/>
  <c r="BB109" i="3"/>
  <c r="BB66" i="3"/>
  <c r="BB112" i="3"/>
  <c r="BB69" i="3"/>
  <c r="BB104" i="3"/>
  <c r="BB61" i="3"/>
  <c r="BC68" i="3"/>
  <c r="BC111" i="3"/>
  <c r="BB74" i="3"/>
  <c r="BB117" i="3"/>
  <c r="BD85" i="7"/>
  <c r="BD128" i="7"/>
  <c r="BB57" i="3"/>
  <c r="BB100" i="3"/>
  <c r="AH52" i="6"/>
  <c r="AI51" i="6"/>
  <c r="AH51" i="6"/>
  <c r="BD87" i="7"/>
  <c r="BD130" i="7"/>
  <c r="AM67" i="6"/>
  <c r="AM69" i="6"/>
  <c r="AM42" i="6"/>
  <c r="BE129" i="3"/>
  <c r="BE86" i="3"/>
  <c r="BD131" i="7"/>
  <c r="AM66" i="8" s="1"/>
  <c r="BD88" i="7"/>
  <c r="AL40" i="8"/>
  <c r="BE84" i="3"/>
  <c r="BE127" i="3"/>
  <c r="AN65" i="6" s="1"/>
  <c r="AM41" i="6"/>
  <c r="BB95" i="3"/>
  <c r="AJ30" i="6"/>
  <c r="BB52" i="3"/>
  <c r="BB102" i="3"/>
  <c r="BB59" i="3"/>
  <c r="AJ33" i="6"/>
  <c r="BB60" i="3"/>
  <c r="BB103" i="3"/>
  <c r="AJ52" i="8"/>
  <c r="AK51" i="8"/>
  <c r="AL43" i="8"/>
  <c r="BD126" i="7"/>
  <c r="AM69" i="8" s="1"/>
  <c r="BD83" i="7"/>
  <c r="BB55" i="3"/>
  <c r="BB98" i="3"/>
  <c r="BB99" i="3"/>
  <c r="BB56" i="3"/>
  <c r="BC121" i="3"/>
  <c r="BC78" i="3"/>
  <c r="BB93" i="3"/>
  <c r="AK57" i="6" s="1"/>
  <c r="BB50" i="3"/>
  <c r="BC92" i="3"/>
  <c r="BC49" i="3"/>
  <c r="BB97" i="3"/>
  <c r="BB54" i="3"/>
  <c r="AO38" i="8"/>
  <c r="AO39" i="6"/>
  <c r="AN39" i="8"/>
  <c r="AO38" i="6"/>
  <c r="AJ50" i="6" l="1"/>
  <c r="AJ52" i="6"/>
  <c r="AJ51" i="6"/>
  <c r="BC93" i="3"/>
  <c r="BC50" i="3"/>
  <c r="BC99" i="3"/>
  <c r="BC56" i="3"/>
  <c r="AM43" i="8"/>
  <c r="BE83" i="7"/>
  <c r="BE126" i="7"/>
  <c r="AN69" i="8" s="1"/>
  <c r="BC102" i="3"/>
  <c r="BC59" i="3"/>
  <c r="AK33" i="6"/>
  <c r="AK56" i="6"/>
  <c r="AL50" i="8"/>
  <c r="AN66" i="6"/>
  <c r="AN68" i="6"/>
  <c r="BE128" i="7"/>
  <c r="BE85" i="7"/>
  <c r="BD111" i="3"/>
  <c r="BD68" i="3"/>
  <c r="AN43" i="6"/>
  <c r="BF126" i="3"/>
  <c r="BF83" i="3"/>
  <c r="BC71" i="3"/>
  <c r="BC114" i="3"/>
  <c r="BF87" i="3"/>
  <c r="BF130" i="3"/>
  <c r="BF88" i="3"/>
  <c r="AN40" i="6"/>
  <c r="BF131" i="3"/>
  <c r="AO64" i="6" s="1"/>
  <c r="BC118" i="3"/>
  <c r="BC75" i="3"/>
  <c r="BC116" i="3"/>
  <c r="BC73" i="3"/>
  <c r="AM67" i="8"/>
  <c r="AK31" i="6"/>
  <c r="AK59" i="6"/>
  <c r="BE131" i="7"/>
  <c r="AN66" i="8" s="1"/>
  <c r="BE88" i="7"/>
  <c r="AM40" i="8"/>
  <c r="BE87" i="7"/>
  <c r="BE130" i="7"/>
  <c r="BC104" i="3"/>
  <c r="BC61" i="3"/>
  <c r="BC66" i="3"/>
  <c r="BC109" i="3"/>
  <c r="BC120" i="3"/>
  <c r="BC77" i="3"/>
  <c r="BF128" i="3"/>
  <c r="BF85" i="3"/>
  <c r="AK34" i="6"/>
  <c r="BC110" i="3"/>
  <c r="AL60" i="6" s="1"/>
  <c r="BC67" i="3"/>
  <c r="AM41" i="8"/>
  <c r="BE127" i="7"/>
  <c r="AN67" i="8" s="1"/>
  <c r="BE84" i="7"/>
  <c r="BD49" i="3"/>
  <c r="AL31" i="6"/>
  <c r="BD92" i="3"/>
  <c r="BD121" i="3"/>
  <c r="BD78" i="3"/>
  <c r="BC103" i="3"/>
  <c r="BC60" i="3"/>
  <c r="AK30" i="6"/>
  <c r="BC95" i="3"/>
  <c r="BC52" i="3"/>
  <c r="BC100" i="3"/>
  <c r="BC57" i="3"/>
  <c r="BC117" i="3"/>
  <c r="BC74" i="3"/>
  <c r="BC105" i="3"/>
  <c r="BC62" i="3"/>
  <c r="BC106" i="3"/>
  <c r="BC63" i="3"/>
  <c r="AM42" i="8"/>
  <c r="BE129" i="7"/>
  <c r="AN68" i="8" s="1"/>
  <c r="BE86" i="7"/>
  <c r="BC70" i="3"/>
  <c r="BC113" i="3"/>
  <c r="AJ76" i="6"/>
  <c r="AJ77" i="6" s="1"/>
  <c r="AK32" i="6"/>
  <c r="BC125" i="3"/>
  <c r="AL58" i="6" s="1"/>
  <c r="BC82" i="3"/>
  <c r="BC97" i="3"/>
  <c r="BC54" i="3"/>
  <c r="AL57" i="6"/>
  <c r="BC98" i="3"/>
  <c r="BC55" i="3"/>
  <c r="BF84" i="3"/>
  <c r="AN41" i="6"/>
  <c r="BF127" i="3"/>
  <c r="AO65" i="6" s="1"/>
  <c r="AN42" i="6"/>
  <c r="BF129" i="3"/>
  <c r="BF86" i="3"/>
  <c r="BC112" i="3"/>
  <c r="BC69" i="3"/>
  <c r="AN67" i="6"/>
  <c r="AN69" i="6"/>
  <c r="BC76" i="3"/>
  <c r="BC119" i="3"/>
  <c r="BC64" i="3"/>
  <c r="BC107" i="3"/>
  <c r="AM68" i="8"/>
  <c r="AM76" i="8" s="1"/>
  <c r="AM77" i="8" s="1"/>
  <c r="AP38" i="8"/>
  <c r="AO39" i="8"/>
  <c r="AP38" i="6"/>
  <c r="AP39" i="6"/>
  <c r="AO42" i="6" l="1"/>
  <c r="BG86" i="3"/>
  <c r="BG129" i="3"/>
  <c r="BD113" i="3"/>
  <c r="BD70" i="3"/>
  <c r="BD106" i="3"/>
  <c r="BD63" i="3"/>
  <c r="BD74" i="3"/>
  <c r="BD117" i="3"/>
  <c r="BD103" i="3"/>
  <c r="BD60" i="3"/>
  <c r="AL59" i="6"/>
  <c r="BF131" i="7"/>
  <c r="AO66" i="8" s="1"/>
  <c r="BF88" i="7"/>
  <c r="AN40" i="8"/>
  <c r="AO43" i="6"/>
  <c r="BG126" i="3"/>
  <c r="BG83" i="3"/>
  <c r="BD59" i="3"/>
  <c r="BD102" i="3"/>
  <c r="AL33" i="6"/>
  <c r="BD107" i="3"/>
  <c r="BD64" i="3"/>
  <c r="AO66" i="6"/>
  <c r="AO68" i="6"/>
  <c r="BG127" i="3"/>
  <c r="AP65" i="6" s="1"/>
  <c r="BG84" i="3"/>
  <c r="AO41" i="6"/>
  <c r="BD54" i="3"/>
  <c r="BD97" i="3"/>
  <c r="AN42" i="8"/>
  <c r="BF86" i="7"/>
  <c r="BF129" i="7"/>
  <c r="BD95" i="3"/>
  <c r="AL30" i="6"/>
  <c r="BD52" i="3"/>
  <c r="BG128" i="3"/>
  <c r="BG85" i="3"/>
  <c r="AN76" i="8"/>
  <c r="AN77" i="8" s="1"/>
  <c r="BD73" i="3"/>
  <c r="BD116" i="3"/>
  <c r="BG130" i="3"/>
  <c r="BG87" i="3"/>
  <c r="AO67" i="6"/>
  <c r="AO69" i="6"/>
  <c r="BF128" i="7"/>
  <c r="BF85" i="7"/>
  <c r="AL52" i="8"/>
  <c r="AL51" i="8"/>
  <c r="BD56" i="3"/>
  <c r="BD99" i="3"/>
  <c r="BD112" i="3"/>
  <c r="BD69" i="3"/>
  <c r="BD98" i="3"/>
  <c r="BD55" i="3"/>
  <c r="BD105" i="3"/>
  <c r="BD62" i="3"/>
  <c r="BD100" i="3"/>
  <c r="BD57" i="3"/>
  <c r="AL56" i="6"/>
  <c r="AL76" i="6" s="1"/>
  <c r="AL77" i="6" s="1"/>
  <c r="BE121" i="3"/>
  <c r="BE78" i="3"/>
  <c r="BE92" i="3"/>
  <c r="BE49" i="3"/>
  <c r="BD110" i="3"/>
  <c r="AM60" i="6" s="1"/>
  <c r="AL34" i="6"/>
  <c r="BD67" i="3"/>
  <c r="BD109" i="3"/>
  <c r="BD66" i="3"/>
  <c r="BF87" i="7"/>
  <c r="BF130" i="7"/>
  <c r="AK76" i="6"/>
  <c r="AK77" i="6" s="1"/>
  <c r="BD76" i="3"/>
  <c r="BD119" i="3"/>
  <c r="AL32" i="6"/>
  <c r="BD125" i="3"/>
  <c r="AM58" i="6" s="1"/>
  <c r="BD82" i="3"/>
  <c r="BF127" i="7"/>
  <c r="AO67" i="8" s="1"/>
  <c r="AN41" i="8"/>
  <c r="BF84" i="7"/>
  <c r="BD120" i="3"/>
  <c r="BD77" i="3"/>
  <c r="BD104" i="3"/>
  <c r="BD61" i="3"/>
  <c r="AM50" i="8"/>
  <c r="AK50" i="6"/>
  <c r="BD75" i="3"/>
  <c r="BD118" i="3"/>
  <c r="AO40" i="6"/>
  <c r="BG88" i="3"/>
  <c r="BG131" i="3"/>
  <c r="AP64" i="6" s="1"/>
  <c r="BD71" i="3"/>
  <c r="BD114" i="3"/>
  <c r="BE68" i="3"/>
  <c r="BE111" i="3"/>
  <c r="AN43" i="8"/>
  <c r="BF126" i="7"/>
  <c r="AO69" i="8" s="1"/>
  <c r="BF83" i="7"/>
  <c r="BD93" i="3"/>
  <c r="AM57" i="6" s="1"/>
  <c r="BD50" i="3"/>
  <c r="AQ38" i="6"/>
  <c r="AP39" i="8"/>
  <c r="AQ39" i="6"/>
  <c r="AQ38" i="8"/>
  <c r="AM52" i="8" l="1"/>
  <c r="AM51" i="8"/>
  <c r="AM32" i="6"/>
  <c r="BE82" i="3"/>
  <c r="BE125" i="3"/>
  <c r="AN58" i="6" s="1"/>
  <c r="BE119" i="3"/>
  <c r="BE76" i="3"/>
  <c r="BE109" i="3"/>
  <c r="BE66" i="3"/>
  <c r="BF121" i="3"/>
  <c r="BF78" i="3"/>
  <c r="BE99" i="3"/>
  <c r="BE56" i="3"/>
  <c r="BH128" i="3"/>
  <c r="BH85" i="3"/>
  <c r="AM56" i="6"/>
  <c r="AM76" i="6" s="1"/>
  <c r="AM77" i="6" s="1"/>
  <c r="AP43" i="6"/>
  <c r="BH126" i="3"/>
  <c r="BH83" i="3"/>
  <c r="BG131" i="7"/>
  <c r="AP66" i="8" s="1"/>
  <c r="BG88" i="7"/>
  <c r="AO40" i="8"/>
  <c r="BE103" i="3"/>
  <c r="BE60" i="3"/>
  <c r="BE106" i="3"/>
  <c r="BE63" i="3"/>
  <c r="BE50" i="3"/>
  <c r="BE93" i="3"/>
  <c r="BE114" i="3"/>
  <c r="BE71" i="3"/>
  <c r="AM59" i="6"/>
  <c r="BE104" i="3"/>
  <c r="BE61" i="3"/>
  <c r="BG127" i="7"/>
  <c r="BG84" i="7"/>
  <c r="AO41" i="8"/>
  <c r="AM31" i="6"/>
  <c r="BE62" i="3"/>
  <c r="BE105" i="3"/>
  <c r="BE69" i="3"/>
  <c r="BE112" i="3"/>
  <c r="AO68" i="8"/>
  <c r="AO76" i="8" s="1"/>
  <c r="AO77" i="8" s="1"/>
  <c r="BE54" i="3"/>
  <c r="BE97" i="3"/>
  <c r="AP67" i="6"/>
  <c r="AP69" i="6"/>
  <c r="AP66" i="6"/>
  <c r="AP68" i="6"/>
  <c r="BE75" i="3"/>
  <c r="BE118" i="3"/>
  <c r="BE67" i="3"/>
  <c r="AM34" i="6"/>
  <c r="BE110" i="3"/>
  <c r="AN60" i="6" s="1"/>
  <c r="AN31" i="6"/>
  <c r="BF92" i="3"/>
  <c r="BF49" i="3"/>
  <c r="BE116" i="3"/>
  <c r="BE73" i="3"/>
  <c r="BE95" i="3"/>
  <c r="AM30" i="6"/>
  <c r="BE52" i="3"/>
  <c r="AO42" i="8"/>
  <c r="BG86" i="7"/>
  <c r="BG129" i="7"/>
  <c r="BE113" i="3"/>
  <c r="BE70" i="3"/>
  <c r="AP42" i="6"/>
  <c r="BH129" i="3"/>
  <c r="BH86" i="3"/>
  <c r="AO43" i="8"/>
  <c r="BG126" i="7"/>
  <c r="AP69" i="8" s="1"/>
  <c r="BG83" i="7"/>
  <c r="BF68" i="3"/>
  <c r="BF111" i="3"/>
  <c r="BH131" i="3"/>
  <c r="AQ64" i="6" s="1"/>
  <c r="AP40" i="6"/>
  <c r="BH88" i="3"/>
  <c r="AK52" i="6"/>
  <c r="AK51" i="6"/>
  <c r="BE120" i="3"/>
  <c r="BE77" i="3"/>
  <c r="BG87" i="7"/>
  <c r="BG130" i="7"/>
  <c r="AN57" i="6"/>
  <c r="BE57" i="3"/>
  <c r="BE100" i="3"/>
  <c r="BE98" i="3"/>
  <c r="BE55" i="3"/>
  <c r="BG128" i="7"/>
  <c r="BG85" i="7"/>
  <c r="BH130" i="3"/>
  <c r="BH87" i="3"/>
  <c r="AL50" i="6"/>
  <c r="AL51" i="6" s="1"/>
  <c r="AP41" i="6"/>
  <c r="BH127" i="3"/>
  <c r="AQ65" i="6" s="1"/>
  <c r="BH84" i="3"/>
  <c r="BE64" i="3"/>
  <c r="BE107" i="3"/>
  <c r="BE102" i="3"/>
  <c r="BE59" i="3"/>
  <c r="AM33" i="6"/>
  <c r="AN50" i="8"/>
  <c r="AN52" i="8" s="1"/>
  <c r="BE117" i="3"/>
  <c r="BE74" i="3"/>
  <c r="AQ39" i="8"/>
  <c r="AR38" i="6"/>
  <c r="AR38" i="8"/>
  <c r="AR39" i="6"/>
  <c r="BF74" i="3" l="1"/>
  <c r="BF117" i="3"/>
  <c r="BF59" i="3"/>
  <c r="BF102" i="3"/>
  <c r="BI84" i="3"/>
  <c r="AQ41" i="6"/>
  <c r="BI127" i="3"/>
  <c r="AR65" i="6" s="1"/>
  <c r="BI130" i="3"/>
  <c r="BI87" i="3"/>
  <c r="BF55" i="3"/>
  <c r="BF98" i="3"/>
  <c r="AQ40" i="6"/>
  <c r="BI88" i="3"/>
  <c r="BI131" i="3"/>
  <c r="AR64" i="6" s="1"/>
  <c r="BG68" i="3"/>
  <c r="BG111" i="3"/>
  <c r="AQ42" i="6"/>
  <c r="BI86" i="3"/>
  <c r="BI129" i="3"/>
  <c r="BF95" i="3"/>
  <c r="AN30" i="6"/>
  <c r="BF52" i="3"/>
  <c r="AN33" i="6"/>
  <c r="BF75" i="3"/>
  <c r="BF118" i="3"/>
  <c r="BF105" i="3"/>
  <c r="BF62" i="3"/>
  <c r="AP67" i="8"/>
  <c r="BF114" i="3"/>
  <c r="BF71" i="3"/>
  <c r="BF106" i="3"/>
  <c r="BF63" i="3"/>
  <c r="AO50" i="8"/>
  <c r="AQ67" i="6"/>
  <c r="AQ69" i="6"/>
  <c r="AP43" i="8"/>
  <c r="BH126" i="7"/>
  <c r="AQ69" i="8" s="1"/>
  <c r="BH83" i="7"/>
  <c r="AQ66" i="6"/>
  <c r="AQ68" i="6"/>
  <c r="AP68" i="8"/>
  <c r="AM50" i="6"/>
  <c r="BG92" i="3"/>
  <c r="BG49" i="3"/>
  <c r="BF104" i="3"/>
  <c r="BF61" i="3"/>
  <c r="BH88" i="7"/>
  <c r="BH131" i="7"/>
  <c r="AQ66" i="8" s="1"/>
  <c r="AP40" i="8"/>
  <c r="BF99" i="3"/>
  <c r="BF56" i="3"/>
  <c r="BF109" i="3"/>
  <c r="BF66" i="3"/>
  <c r="AN51" i="8"/>
  <c r="BH85" i="7"/>
  <c r="BH128" i="7"/>
  <c r="BH130" i="7"/>
  <c r="BH87" i="7"/>
  <c r="AP42" i="8"/>
  <c r="BH129" i="7"/>
  <c r="AQ68" i="8" s="1"/>
  <c r="BH86" i="7"/>
  <c r="AN56" i="6"/>
  <c r="AN34" i="6"/>
  <c r="BF110" i="3"/>
  <c r="AO60" i="6" s="1"/>
  <c r="BF67" i="3"/>
  <c r="BF112" i="3"/>
  <c r="BF69" i="3"/>
  <c r="BF103" i="3"/>
  <c r="BF60" i="3"/>
  <c r="AP76" i="8"/>
  <c r="AP77" i="8" s="1"/>
  <c r="BF125" i="3"/>
  <c r="AO58" i="6" s="1"/>
  <c r="AN32" i="6"/>
  <c r="AN50" i="6" s="1"/>
  <c r="BF82" i="3"/>
  <c r="BF107" i="3"/>
  <c r="BF64" i="3"/>
  <c r="AL52" i="6"/>
  <c r="AM51" i="6"/>
  <c r="BF100" i="3"/>
  <c r="BF57" i="3"/>
  <c r="BF120" i="3"/>
  <c r="BF77" i="3"/>
  <c r="BF70" i="3"/>
  <c r="BF113" i="3"/>
  <c r="BF116" i="3"/>
  <c r="BF73" i="3"/>
  <c r="AN59" i="6"/>
  <c r="BF97" i="3"/>
  <c r="BF54" i="3"/>
  <c r="BH127" i="7"/>
  <c r="AQ67" i="8" s="1"/>
  <c r="AP41" i="8"/>
  <c r="BH84" i="7"/>
  <c r="BF93" i="3"/>
  <c r="AO57" i="6" s="1"/>
  <c r="BF50" i="3"/>
  <c r="AQ43" i="6"/>
  <c r="BI83" i="3"/>
  <c r="BI126" i="3"/>
  <c r="BI128" i="3"/>
  <c r="BI85" i="3"/>
  <c r="BG121" i="3"/>
  <c r="BG78" i="3"/>
  <c r="BF76" i="3"/>
  <c r="BF119" i="3"/>
  <c r="AS38" i="6"/>
  <c r="AR39" i="8"/>
  <c r="AS38" i="8"/>
  <c r="AS39" i="6"/>
  <c r="AN52" i="6" l="1"/>
  <c r="BG76" i="3"/>
  <c r="BG119" i="3"/>
  <c r="BG93" i="3"/>
  <c r="BG50" i="3"/>
  <c r="BG113" i="3"/>
  <c r="BG70" i="3"/>
  <c r="BI85" i="7"/>
  <c r="BI128" i="7"/>
  <c r="BG99" i="3"/>
  <c r="BG56" i="3"/>
  <c r="BI131" i="7"/>
  <c r="AR66" i="8" s="1"/>
  <c r="BI88" i="7"/>
  <c r="AQ40" i="8"/>
  <c r="BH92" i="3"/>
  <c r="BH49" i="3"/>
  <c r="AP31" i="6"/>
  <c r="BG63" i="3"/>
  <c r="BG106" i="3"/>
  <c r="BG75" i="3"/>
  <c r="BG118" i="3"/>
  <c r="AO56" i="6"/>
  <c r="BH121" i="3"/>
  <c r="BH78" i="3"/>
  <c r="AR67" i="6"/>
  <c r="AR69" i="6"/>
  <c r="BG97" i="3"/>
  <c r="BG54" i="3"/>
  <c r="BG116" i="3"/>
  <c r="BG73" i="3"/>
  <c r="BG120" i="3"/>
  <c r="BG77" i="3"/>
  <c r="AO32" i="6"/>
  <c r="BG125" i="3"/>
  <c r="AP58" i="6" s="1"/>
  <c r="BG82" i="3"/>
  <c r="BG103" i="3"/>
  <c r="BG60" i="3"/>
  <c r="AO34" i="6"/>
  <c r="BG110" i="3"/>
  <c r="AP60" i="6" s="1"/>
  <c r="BG67" i="3"/>
  <c r="AN76" i="6"/>
  <c r="AN77" i="6" s="1"/>
  <c r="BI130" i="7"/>
  <c r="BI87" i="7"/>
  <c r="BG104" i="3"/>
  <c r="BG61" i="3"/>
  <c r="AP57" i="6"/>
  <c r="BG105" i="3"/>
  <c r="BG62" i="3"/>
  <c r="AR66" i="6"/>
  <c r="AR68" i="6"/>
  <c r="BH111" i="3"/>
  <c r="BH68" i="3"/>
  <c r="BG102" i="3"/>
  <c r="AP59" i="6" s="1"/>
  <c r="BG59" i="3"/>
  <c r="AO33" i="6"/>
  <c r="AR43" i="6"/>
  <c r="BJ126" i="3"/>
  <c r="BJ83" i="3"/>
  <c r="BI127" i="7"/>
  <c r="AR67" i="8" s="1"/>
  <c r="AQ41" i="8"/>
  <c r="BI84" i="7"/>
  <c r="AQ42" i="8"/>
  <c r="BI129" i="7"/>
  <c r="BI86" i="7"/>
  <c r="BG109" i="3"/>
  <c r="BG66" i="3"/>
  <c r="AP50" i="8"/>
  <c r="AM52" i="6"/>
  <c r="AN51" i="6"/>
  <c r="AQ43" i="8"/>
  <c r="BI83" i="7"/>
  <c r="BI126" i="7"/>
  <c r="AR69" i="8" s="1"/>
  <c r="BG114" i="3"/>
  <c r="BG71" i="3"/>
  <c r="AO30" i="6"/>
  <c r="BG95" i="3"/>
  <c r="BG52" i="3"/>
  <c r="AR42" i="6"/>
  <c r="BJ129" i="3"/>
  <c r="BJ86" i="3"/>
  <c r="BG55" i="3"/>
  <c r="BG98" i="3"/>
  <c r="BJ85" i="3"/>
  <c r="BJ128" i="3"/>
  <c r="BG57" i="3"/>
  <c r="BG100" i="3"/>
  <c r="BG107" i="3"/>
  <c r="BG64" i="3"/>
  <c r="BG69" i="3"/>
  <c r="BG112" i="3"/>
  <c r="AQ76" i="8"/>
  <c r="AQ77" i="8" s="1"/>
  <c r="AO31" i="6"/>
  <c r="AO51" i="8"/>
  <c r="AO52" i="8"/>
  <c r="AO59" i="6"/>
  <c r="AR40" i="6"/>
  <c r="BJ131" i="3"/>
  <c r="AS64" i="6" s="1"/>
  <c r="BJ88" i="3"/>
  <c r="BJ130" i="3"/>
  <c r="BJ87" i="3"/>
  <c r="AR41" i="6"/>
  <c r="BJ127" i="3"/>
  <c r="AS65" i="6" s="1"/>
  <c r="BJ84" i="3"/>
  <c r="BG117" i="3"/>
  <c r="BG74" i="3"/>
  <c r="AT38" i="8"/>
  <c r="AT38" i="6"/>
  <c r="AT39" i="6"/>
  <c r="AS39" i="8"/>
  <c r="AO76" i="6" l="1"/>
  <c r="AO77" i="6" s="1"/>
  <c r="BK131" i="3"/>
  <c r="AT64" i="6" s="1"/>
  <c r="BK88" i="3"/>
  <c r="AS40" i="6"/>
  <c r="BH114" i="3"/>
  <c r="BH71" i="3"/>
  <c r="BH66" i="3"/>
  <c r="BH109" i="3"/>
  <c r="AS43" i="6"/>
  <c r="BK126" i="3"/>
  <c r="BK83" i="3"/>
  <c r="BH102" i="3"/>
  <c r="BH59" i="3"/>
  <c r="AP33" i="6"/>
  <c r="BH73" i="3"/>
  <c r="BH116" i="3"/>
  <c r="BH106" i="3"/>
  <c r="BH63" i="3"/>
  <c r="AQ50" i="8"/>
  <c r="BH119" i="3"/>
  <c r="BH76" i="3"/>
  <c r="BH74" i="3"/>
  <c r="BH117" i="3"/>
  <c r="BH112" i="3"/>
  <c r="BH69" i="3"/>
  <c r="BH100" i="3"/>
  <c r="BH57" i="3"/>
  <c r="BH98" i="3"/>
  <c r="BH55" i="3"/>
  <c r="BH95" i="3"/>
  <c r="BH52" i="3"/>
  <c r="AP30" i="6"/>
  <c r="BJ127" i="7"/>
  <c r="AR41" i="8"/>
  <c r="BJ84" i="7"/>
  <c r="AS67" i="6"/>
  <c r="AS69" i="6"/>
  <c r="BH104" i="3"/>
  <c r="BH61" i="3"/>
  <c r="BH60" i="3"/>
  <c r="BH103" i="3"/>
  <c r="BJ131" i="7"/>
  <c r="AS66" i="8" s="1"/>
  <c r="BJ88" i="7"/>
  <c r="AR40" i="8"/>
  <c r="BH93" i="3"/>
  <c r="BH50" i="3"/>
  <c r="BK87" i="3"/>
  <c r="BK130" i="3"/>
  <c r="BH64" i="3"/>
  <c r="BH107" i="3"/>
  <c r="AS42" i="6"/>
  <c r="BK129" i="3"/>
  <c r="BK86" i="3"/>
  <c r="AP56" i="6"/>
  <c r="AP76" i="6" s="1"/>
  <c r="AP77" i="6" s="1"/>
  <c r="AR42" i="8"/>
  <c r="BJ86" i="7"/>
  <c r="BJ129" i="7"/>
  <c r="BI111" i="3"/>
  <c r="BI68" i="3"/>
  <c r="BH105" i="3"/>
  <c r="BH62" i="3"/>
  <c r="BH67" i="3"/>
  <c r="BH110" i="3"/>
  <c r="AQ60" i="6" s="1"/>
  <c r="AP34" i="6"/>
  <c r="BH77" i="3"/>
  <c r="BH120" i="3"/>
  <c r="BH97" i="3"/>
  <c r="BH54" i="3"/>
  <c r="BI121" i="3"/>
  <c r="BI78" i="3"/>
  <c r="BH118" i="3"/>
  <c r="BH75" i="3"/>
  <c r="BI49" i="3"/>
  <c r="BI92" i="3"/>
  <c r="AQ31" i="6"/>
  <c r="BJ128" i="7"/>
  <c r="BJ85" i="7"/>
  <c r="BK127" i="3"/>
  <c r="AT65" i="6" s="1"/>
  <c r="BK84" i="3"/>
  <c r="AS41" i="6"/>
  <c r="BK128" i="3"/>
  <c r="BK85" i="3"/>
  <c r="AS66" i="6"/>
  <c r="AS68" i="6"/>
  <c r="AO50" i="6"/>
  <c r="AR43" i="8"/>
  <c r="BJ126" i="7"/>
  <c r="AS69" i="8" s="1"/>
  <c r="BJ83" i="7"/>
  <c r="AP52" i="8"/>
  <c r="AP51" i="8"/>
  <c r="AR68" i="8"/>
  <c r="AR76" i="8" s="1"/>
  <c r="AR77" i="8" s="1"/>
  <c r="BJ130" i="7"/>
  <c r="BJ87" i="7"/>
  <c r="BH82" i="3"/>
  <c r="AP32" i="6"/>
  <c r="BH125" i="3"/>
  <c r="AQ58" i="6" s="1"/>
  <c r="AQ57" i="6"/>
  <c r="BH99" i="3"/>
  <c r="BH56" i="3"/>
  <c r="BH113" i="3"/>
  <c r="BH70" i="3"/>
  <c r="AT39" i="8"/>
  <c r="AU39" i="6"/>
  <c r="AU38" i="6"/>
  <c r="AU38" i="8"/>
  <c r="AQ59" i="6" l="1"/>
  <c r="BI56" i="3"/>
  <c r="BI99" i="3"/>
  <c r="BL127" i="3"/>
  <c r="AU65" i="6" s="1"/>
  <c r="AT41" i="6"/>
  <c r="BL84" i="3"/>
  <c r="AQ33" i="6"/>
  <c r="BI118" i="3"/>
  <c r="BI75" i="3"/>
  <c r="BI97" i="3"/>
  <c r="BI54" i="3"/>
  <c r="AS42" i="8"/>
  <c r="BK129" i="7"/>
  <c r="BK86" i="7"/>
  <c r="AT66" i="6"/>
  <c r="AT68" i="6"/>
  <c r="AR50" i="8"/>
  <c r="BI103" i="3"/>
  <c r="BI60" i="3"/>
  <c r="AP50" i="6"/>
  <c r="BI102" i="3"/>
  <c r="BI59" i="3"/>
  <c r="BI125" i="3"/>
  <c r="AR58" i="6" s="1"/>
  <c r="AQ32" i="6"/>
  <c r="BI82" i="3"/>
  <c r="BL128" i="3"/>
  <c r="BL85" i="3"/>
  <c r="BJ111" i="3"/>
  <c r="BJ68" i="3"/>
  <c r="BL130" i="3"/>
  <c r="BL87" i="3"/>
  <c r="BK131" i="7"/>
  <c r="AT66" i="8" s="1"/>
  <c r="BK88" i="7"/>
  <c r="AS40" i="8"/>
  <c r="BI61" i="3"/>
  <c r="BI104" i="3"/>
  <c r="AS41" i="8"/>
  <c r="BK127" i="7"/>
  <c r="BK84" i="7"/>
  <c r="AQ30" i="6"/>
  <c r="AQ50" i="6" s="1"/>
  <c r="AQ52" i="6" s="1"/>
  <c r="BI95" i="3"/>
  <c r="BI52" i="3"/>
  <c r="BI57" i="3"/>
  <c r="BI100" i="3"/>
  <c r="AQ51" i="8"/>
  <c r="AQ52" i="8"/>
  <c r="BI116" i="3"/>
  <c r="BI73" i="3"/>
  <c r="BI113" i="3"/>
  <c r="BI70" i="3"/>
  <c r="BK130" i="7"/>
  <c r="BK87" i="7"/>
  <c r="AO52" i="6"/>
  <c r="AO51" i="6"/>
  <c r="BK128" i="7"/>
  <c r="BK85" i="7"/>
  <c r="BJ121" i="3"/>
  <c r="BJ78" i="3"/>
  <c r="BI67" i="3"/>
  <c r="AQ34" i="6"/>
  <c r="BI110" i="3"/>
  <c r="AR60" i="6" s="1"/>
  <c r="BI93" i="3"/>
  <c r="AR57" i="6" s="1"/>
  <c r="BI50" i="3"/>
  <c r="AR31" i="6" s="1"/>
  <c r="AQ56" i="6"/>
  <c r="AQ76" i="6" s="1"/>
  <c r="AQ77" i="6" s="1"/>
  <c r="BI117" i="3"/>
  <c r="BI74" i="3"/>
  <c r="BI106" i="3"/>
  <c r="BI63" i="3"/>
  <c r="AT43" i="6"/>
  <c r="BL126" i="3"/>
  <c r="BL83" i="3"/>
  <c r="BI66" i="3"/>
  <c r="BI109" i="3"/>
  <c r="BL131" i="3"/>
  <c r="AU64" i="6" s="1"/>
  <c r="BL88" i="3"/>
  <c r="AT40" i="6"/>
  <c r="AS43" i="8"/>
  <c r="BK83" i="7"/>
  <c r="BK126" i="7"/>
  <c r="AT69" i="8" s="1"/>
  <c r="BJ49" i="3"/>
  <c r="BJ92" i="3"/>
  <c r="BI120" i="3"/>
  <c r="BI77" i="3"/>
  <c r="BI105" i="3"/>
  <c r="BI62" i="3"/>
  <c r="AS68" i="8"/>
  <c r="AT42" i="6"/>
  <c r="BL86" i="3"/>
  <c r="BL129" i="3"/>
  <c r="BI107" i="3"/>
  <c r="BI64" i="3"/>
  <c r="AS67" i="8"/>
  <c r="BI98" i="3"/>
  <c r="BI55" i="3"/>
  <c r="BI112" i="3"/>
  <c r="BI69" i="3"/>
  <c r="BI119" i="3"/>
  <c r="BI76" i="3"/>
  <c r="AT67" i="6"/>
  <c r="AT69" i="6"/>
  <c r="BI114" i="3"/>
  <c r="BI71" i="3"/>
  <c r="AV38" i="6"/>
  <c r="AV38" i="8"/>
  <c r="AU39" i="8"/>
  <c r="AV39" i="6"/>
  <c r="AS76" i="8" l="1"/>
  <c r="AS77" i="8" s="1"/>
  <c r="AT67" i="8"/>
  <c r="BJ112" i="3"/>
  <c r="BJ69" i="3"/>
  <c r="AU42" i="6"/>
  <c r="BM129" i="3"/>
  <c r="BM86" i="3"/>
  <c r="BK121" i="3"/>
  <c r="BK78" i="3"/>
  <c r="BJ116" i="3"/>
  <c r="BJ73" i="3"/>
  <c r="AR32" i="6"/>
  <c r="BJ125" i="3"/>
  <c r="AS58" i="6" s="1"/>
  <c r="BJ82" i="3"/>
  <c r="AR59" i="6"/>
  <c r="AR52" i="8"/>
  <c r="AR51" i="8"/>
  <c r="AT68" i="8"/>
  <c r="AT76" i="8" s="1"/>
  <c r="AT77" i="8" s="1"/>
  <c r="BJ118" i="3"/>
  <c r="BJ75" i="3"/>
  <c r="BJ64" i="3"/>
  <c r="BJ107" i="3"/>
  <c r="BJ120" i="3"/>
  <c r="BJ77" i="3"/>
  <c r="BK49" i="3"/>
  <c r="BK92" i="3"/>
  <c r="BJ109" i="3"/>
  <c r="BJ66" i="3"/>
  <c r="BJ63" i="3"/>
  <c r="BJ106" i="3"/>
  <c r="BJ57" i="3"/>
  <c r="BJ100" i="3"/>
  <c r="BL127" i="7"/>
  <c r="BL84" i="7"/>
  <c r="AT41" i="8"/>
  <c r="BJ104" i="3"/>
  <c r="BJ61" i="3"/>
  <c r="BM130" i="3"/>
  <c r="BM87" i="3"/>
  <c r="AP51" i="6"/>
  <c r="AQ51" i="6"/>
  <c r="AP52" i="6"/>
  <c r="BM131" i="3"/>
  <c r="AV64" i="6" s="1"/>
  <c r="BM88" i="3"/>
  <c r="AU40" i="6"/>
  <c r="AU43" i="6"/>
  <c r="BM126" i="3"/>
  <c r="BM83" i="3"/>
  <c r="BJ113" i="3"/>
  <c r="BJ70" i="3"/>
  <c r="AR30" i="6"/>
  <c r="BJ95" i="3"/>
  <c r="BJ52" i="3"/>
  <c r="AS50" i="8"/>
  <c r="BM128" i="3"/>
  <c r="BM85" i="3"/>
  <c r="BJ103" i="3"/>
  <c r="BJ60" i="3"/>
  <c r="BJ54" i="3"/>
  <c r="BJ97" i="3"/>
  <c r="BJ114" i="3"/>
  <c r="BJ71" i="3"/>
  <c r="BJ76" i="3"/>
  <c r="BJ119" i="3"/>
  <c r="BJ55" i="3"/>
  <c r="BJ98" i="3"/>
  <c r="AU66" i="6"/>
  <c r="AU68" i="6"/>
  <c r="BJ105" i="3"/>
  <c r="BJ62" i="3"/>
  <c r="AT43" i="8"/>
  <c r="BL126" i="7"/>
  <c r="AU69" i="8" s="1"/>
  <c r="BL83" i="7"/>
  <c r="AU67" i="6"/>
  <c r="AU69" i="6"/>
  <c r="BJ74" i="3"/>
  <c r="BJ117" i="3"/>
  <c r="BJ93" i="3"/>
  <c r="AS57" i="6" s="1"/>
  <c r="BJ50" i="3"/>
  <c r="AS31" i="6" s="1"/>
  <c r="AR34" i="6"/>
  <c r="BJ110" i="3"/>
  <c r="AS60" i="6" s="1"/>
  <c r="BJ67" i="3"/>
  <c r="BL85" i="7"/>
  <c r="BL128" i="7"/>
  <c r="BL130" i="7"/>
  <c r="BL87" i="7"/>
  <c r="AR56" i="6"/>
  <c r="AR76" i="6" s="1"/>
  <c r="AR77" i="6" s="1"/>
  <c r="BL88" i="7"/>
  <c r="BL131" i="7"/>
  <c r="AU66" i="8" s="1"/>
  <c r="AT40" i="8"/>
  <c r="AT50" i="8" s="1"/>
  <c r="AT52" i="8" s="1"/>
  <c r="BK111" i="3"/>
  <c r="BK68" i="3"/>
  <c r="BJ102" i="3"/>
  <c r="BJ59" i="3"/>
  <c r="AR33" i="6"/>
  <c r="AR50" i="6" s="1"/>
  <c r="AT42" i="8"/>
  <c r="BL86" i="7"/>
  <c r="BL129" i="7"/>
  <c r="AU68" i="8" s="1"/>
  <c r="BM127" i="3"/>
  <c r="AV65" i="6" s="1"/>
  <c r="BM84" i="3"/>
  <c r="AU41" i="6"/>
  <c r="BJ56" i="3"/>
  <c r="BJ99" i="3"/>
  <c r="AV39" i="8"/>
  <c r="AW39" i="6"/>
  <c r="AW38" i="8"/>
  <c r="AW38" i="6"/>
  <c r="AT51" i="8" l="1"/>
  <c r="AR51" i="6"/>
  <c r="AR52" i="6"/>
  <c r="BK56" i="3"/>
  <c r="BK99" i="3"/>
  <c r="BK102" i="3"/>
  <c r="BK59" i="3"/>
  <c r="BM130" i="7"/>
  <c r="BM87" i="7"/>
  <c r="BK67" i="3"/>
  <c r="AS34" i="6"/>
  <c r="BK110" i="3"/>
  <c r="AT60" i="6" s="1"/>
  <c r="BK76" i="3"/>
  <c r="BK119" i="3"/>
  <c r="BK54" i="3"/>
  <c r="BK97" i="3"/>
  <c r="AV67" i="6"/>
  <c r="AV69" i="6"/>
  <c r="BN130" i="3"/>
  <c r="BN87" i="3"/>
  <c r="BK57" i="3"/>
  <c r="BK100" i="3"/>
  <c r="BK120" i="3"/>
  <c r="BK77" i="3"/>
  <c r="AS33" i="6"/>
  <c r="BK118" i="3"/>
  <c r="BK75" i="3"/>
  <c r="BL78" i="3"/>
  <c r="BL121" i="3"/>
  <c r="AV66" i="6"/>
  <c r="AV68" i="6"/>
  <c r="AU42" i="8"/>
  <c r="BM86" i="7"/>
  <c r="BM129" i="7"/>
  <c r="AV68" i="8" s="1"/>
  <c r="AU43" i="8"/>
  <c r="BM83" i="7"/>
  <c r="BM126" i="7"/>
  <c r="AV69" i="8" s="1"/>
  <c r="BK105" i="3"/>
  <c r="BK62" i="3"/>
  <c r="BK71" i="3"/>
  <c r="BK114" i="3"/>
  <c r="BK103" i="3"/>
  <c r="BK60" i="3"/>
  <c r="AS52" i="8"/>
  <c r="AS51" i="8"/>
  <c r="BK70" i="3"/>
  <c r="BK113" i="3"/>
  <c r="BM127" i="7"/>
  <c r="AU41" i="8"/>
  <c r="BM84" i="7"/>
  <c r="AS59" i="6"/>
  <c r="BN84" i="3"/>
  <c r="AV41" i="6"/>
  <c r="BN127" i="3"/>
  <c r="AW65" i="6" s="1"/>
  <c r="BL111" i="3"/>
  <c r="BL68" i="3"/>
  <c r="BM88" i="7"/>
  <c r="BM131" i="7"/>
  <c r="AV66" i="8" s="1"/>
  <c r="AU40" i="8"/>
  <c r="AU50" i="8" s="1"/>
  <c r="BK117" i="3"/>
  <c r="BK74" i="3"/>
  <c r="BK55" i="3"/>
  <c r="BK98" i="3"/>
  <c r="AS30" i="6"/>
  <c r="BK52" i="3"/>
  <c r="BK95" i="3"/>
  <c r="BK104" i="3"/>
  <c r="BK61" i="3"/>
  <c r="AU67" i="8"/>
  <c r="AU76" i="8" s="1"/>
  <c r="AU77" i="8" s="1"/>
  <c r="BK63" i="3"/>
  <c r="BK106" i="3"/>
  <c r="BK125" i="3"/>
  <c r="AT58" i="6" s="1"/>
  <c r="BK82" i="3"/>
  <c r="AS32" i="6"/>
  <c r="BK73" i="3"/>
  <c r="BK116" i="3"/>
  <c r="BK112" i="3"/>
  <c r="BK69" i="3"/>
  <c r="BM85" i="7"/>
  <c r="BM128" i="7"/>
  <c r="BK50" i="3"/>
  <c r="AT31" i="6" s="1"/>
  <c r="BK93" i="3"/>
  <c r="AT57" i="6" s="1"/>
  <c r="BN85" i="3"/>
  <c r="BN128" i="3"/>
  <c r="AS56" i="6"/>
  <c r="AS76" i="6" s="1"/>
  <c r="AS77" i="6" s="1"/>
  <c r="AV43" i="6"/>
  <c r="BN83" i="3"/>
  <c r="BN126" i="3"/>
  <c r="BN131" i="3"/>
  <c r="AW64" i="6" s="1"/>
  <c r="AV40" i="6"/>
  <c r="BN88" i="3"/>
  <c r="BK109" i="3"/>
  <c r="BK66" i="3"/>
  <c r="BL92" i="3"/>
  <c r="BL49" i="3"/>
  <c r="BK64" i="3"/>
  <c r="BK107" i="3"/>
  <c r="AV42" i="6"/>
  <c r="BN129" i="3"/>
  <c r="BN86" i="3"/>
  <c r="AX38" i="8"/>
  <c r="AX39" i="6"/>
  <c r="AW39" i="8"/>
  <c r="AX38" i="6"/>
  <c r="AS50" i="6" l="1"/>
  <c r="AS52" i="6"/>
  <c r="AS51" i="6"/>
  <c r="AW66" i="6"/>
  <c r="AW68" i="6"/>
  <c r="BM92" i="3"/>
  <c r="BM49" i="3"/>
  <c r="AW67" i="6"/>
  <c r="AW69" i="6"/>
  <c r="BL61" i="3"/>
  <c r="BL104" i="3"/>
  <c r="BM68" i="3"/>
  <c r="BM111" i="3"/>
  <c r="BO127" i="3"/>
  <c r="AX65" i="6" s="1"/>
  <c r="BO84" i="3"/>
  <c r="AW41" i="6"/>
  <c r="BL67" i="3"/>
  <c r="AT34" i="6"/>
  <c r="BL110" i="3"/>
  <c r="AU60" i="6" s="1"/>
  <c r="AT59" i="6"/>
  <c r="AW40" i="6"/>
  <c r="BO131" i="3"/>
  <c r="AX64" i="6" s="1"/>
  <c r="BO88" i="3"/>
  <c r="AW43" i="6"/>
  <c r="BO83" i="3"/>
  <c r="BO126" i="3"/>
  <c r="BO128" i="3"/>
  <c r="BO85" i="3"/>
  <c r="BN85" i="7"/>
  <c r="BN128" i="7"/>
  <c r="BL73" i="3"/>
  <c r="BL116" i="3"/>
  <c r="AU52" i="8"/>
  <c r="AU51" i="8"/>
  <c r="AV67" i="8"/>
  <c r="BL114" i="3"/>
  <c r="BL71" i="3"/>
  <c r="AV43" i="8"/>
  <c r="BN83" i="7"/>
  <c r="BN126" i="7"/>
  <c r="AW69" i="8" s="1"/>
  <c r="AV42" i="8"/>
  <c r="BN129" i="7"/>
  <c r="BN86" i="7"/>
  <c r="BL100" i="3"/>
  <c r="BL57" i="3"/>
  <c r="BL119" i="3"/>
  <c r="BL76" i="3"/>
  <c r="BN130" i="7"/>
  <c r="BN87" i="7"/>
  <c r="BL112" i="3"/>
  <c r="BL69" i="3"/>
  <c r="BL63" i="3"/>
  <c r="BL106" i="3"/>
  <c r="AT56" i="6"/>
  <c r="BL98" i="3"/>
  <c r="BL55" i="3"/>
  <c r="AV76" i="8"/>
  <c r="AV77" i="8" s="1"/>
  <c r="BL103" i="3"/>
  <c r="BL60" i="3"/>
  <c r="BL62" i="3"/>
  <c r="BL105" i="3"/>
  <c r="BM121" i="3"/>
  <c r="BM78" i="3"/>
  <c r="AT33" i="6"/>
  <c r="BL77" i="3"/>
  <c r="BL120" i="3"/>
  <c r="BO87" i="3"/>
  <c r="BO130" i="3"/>
  <c r="BL99" i="3"/>
  <c r="BL56" i="3"/>
  <c r="AW42" i="6"/>
  <c r="BO129" i="3"/>
  <c r="BO86" i="3"/>
  <c r="BL64" i="3"/>
  <c r="BL107" i="3"/>
  <c r="BL109" i="3"/>
  <c r="BL66" i="3"/>
  <c r="BL50" i="3"/>
  <c r="AU31" i="6" s="1"/>
  <c r="BL93" i="3"/>
  <c r="AU57" i="6" s="1"/>
  <c r="BL125" i="3"/>
  <c r="AU58" i="6" s="1"/>
  <c r="AT32" i="6"/>
  <c r="BL82" i="3"/>
  <c r="AT30" i="6"/>
  <c r="BL95" i="3"/>
  <c r="BL52" i="3"/>
  <c r="BL74" i="3"/>
  <c r="BL117" i="3"/>
  <c r="BN131" i="7"/>
  <c r="AW66" i="8" s="1"/>
  <c r="BN88" i="7"/>
  <c r="AV40" i="8"/>
  <c r="AV41" i="8"/>
  <c r="BN127" i="7"/>
  <c r="AW67" i="8" s="1"/>
  <c r="BN84" i="7"/>
  <c r="BL113" i="3"/>
  <c r="BL70" i="3"/>
  <c r="BL118" i="3"/>
  <c r="BL75" i="3"/>
  <c r="BL54" i="3"/>
  <c r="BL97" i="3"/>
  <c r="BL59" i="3"/>
  <c r="BL102" i="3"/>
  <c r="AU59" i="6" s="1"/>
  <c r="AY38" i="6"/>
  <c r="AY39" i="6"/>
  <c r="AY38" i="8"/>
  <c r="AX39" i="8"/>
  <c r="AT50" i="6" l="1"/>
  <c r="AV50" i="8"/>
  <c r="AV52" i="8" s="1"/>
  <c r="AW68" i="8"/>
  <c r="AU56" i="6"/>
  <c r="AT52" i="6"/>
  <c r="AT51" i="6"/>
  <c r="BM118" i="3"/>
  <c r="BM75" i="3"/>
  <c r="BO127" i="7"/>
  <c r="BO84" i="7"/>
  <c r="AW41" i="8"/>
  <c r="BO131" i="7"/>
  <c r="AX66" i="8" s="1"/>
  <c r="BO88" i="7"/>
  <c r="AW40" i="8"/>
  <c r="AU30" i="6"/>
  <c r="BM95" i="3"/>
  <c r="BM52" i="3"/>
  <c r="BM66" i="3"/>
  <c r="BM109" i="3"/>
  <c r="AX42" i="6"/>
  <c r="BP129" i="3"/>
  <c r="BP86" i="3"/>
  <c r="AU33" i="6"/>
  <c r="BM77" i="3"/>
  <c r="BM120" i="3"/>
  <c r="AU76" i="6"/>
  <c r="AU77" i="6" s="1"/>
  <c r="AX67" i="6"/>
  <c r="AX69" i="6"/>
  <c r="BP127" i="3"/>
  <c r="AY65" i="6" s="1"/>
  <c r="AX41" i="6"/>
  <c r="BP84" i="3"/>
  <c r="BN92" i="3"/>
  <c r="BN49" i="3"/>
  <c r="AW76" i="8"/>
  <c r="AW77" i="8" s="1"/>
  <c r="AX66" i="6"/>
  <c r="AX68" i="6"/>
  <c r="BM105" i="3"/>
  <c r="BM62" i="3"/>
  <c r="BM55" i="3"/>
  <c r="BM98" i="3"/>
  <c r="BM106" i="3"/>
  <c r="BM63" i="3"/>
  <c r="BO130" i="7"/>
  <c r="BO87" i="7"/>
  <c r="BM100" i="3"/>
  <c r="BM57" i="3"/>
  <c r="BM71" i="3"/>
  <c r="BM114" i="3"/>
  <c r="BO128" i="7"/>
  <c r="BO85" i="7"/>
  <c r="AX43" i="6"/>
  <c r="BP83" i="3"/>
  <c r="BP126" i="3"/>
  <c r="BM104" i="3"/>
  <c r="BM61" i="3"/>
  <c r="BM102" i="3"/>
  <c r="BM59" i="3"/>
  <c r="AV51" i="8"/>
  <c r="BM113" i="3"/>
  <c r="BM70" i="3"/>
  <c r="BP130" i="3"/>
  <c r="BP87" i="3"/>
  <c r="BN78" i="3"/>
  <c r="BN121" i="3"/>
  <c r="BM103" i="3"/>
  <c r="BM60" i="3"/>
  <c r="BM112" i="3"/>
  <c r="BM69" i="3"/>
  <c r="BP128" i="3"/>
  <c r="BP85" i="3"/>
  <c r="AU34" i="6"/>
  <c r="BM110" i="3"/>
  <c r="AV60" i="6" s="1"/>
  <c r="BM67" i="3"/>
  <c r="BM97" i="3"/>
  <c r="BM54" i="3"/>
  <c r="BM117" i="3"/>
  <c r="BM74" i="3"/>
  <c r="AU32" i="6"/>
  <c r="BM125" i="3"/>
  <c r="AV58" i="6" s="1"/>
  <c r="BM82" i="3"/>
  <c r="BM93" i="3"/>
  <c r="AV57" i="6" s="1"/>
  <c r="BM50" i="3"/>
  <c r="AV31" i="6" s="1"/>
  <c r="BM107" i="3"/>
  <c r="BM64" i="3"/>
  <c r="BM99" i="3"/>
  <c r="BM56" i="3"/>
  <c r="BM119" i="3"/>
  <c r="BM76" i="3"/>
  <c r="AW42" i="8"/>
  <c r="BO86" i="7"/>
  <c r="BO129" i="7"/>
  <c r="AX68" i="8" s="1"/>
  <c r="AW43" i="8"/>
  <c r="BO126" i="7"/>
  <c r="AX69" i="8" s="1"/>
  <c r="BO83" i="7"/>
  <c r="BM116" i="3"/>
  <c r="BM73" i="3"/>
  <c r="BP131" i="3"/>
  <c r="AY64" i="6" s="1"/>
  <c r="BP88" i="3"/>
  <c r="AX40" i="6"/>
  <c r="AT76" i="6"/>
  <c r="AT77" i="6" s="1"/>
  <c r="BN111" i="3"/>
  <c r="BN68" i="3"/>
  <c r="AY39" i="8"/>
  <c r="AZ38" i="8"/>
  <c r="AZ39" i="6"/>
  <c r="AZ38" i="6"/>
  <c r="AU50" i="6" l="1"/>
  <c r="AU52" i="6" s="1"/>
  <c r="AU51" i="6"/>
  <c r="BN54" i="3"/>
  <c r="BN97" i="3"/>
  <c r="BN112" i="3"/>
  <c r="BN69" i="3"/>
  <c r="BN113" i="3"/>
  <c r="BN70" i="3"/>
  <c r="AV59" i="6"/>
  <c r="AY43" i="6"/>
  <c r="BQ83" i="3"/>
  <c r="BQ126" i="3"/>
  <c r="BP130" i="7"/>
  <c r="BP87" i="7"/>
  <c r="AY42" i="6"/>
  <c r="BQ129" i="3"/>
  <c r="BQ86" i="3"/>
  <c r="BN66" i="3"/>
  <c r="BN109" i="3"/>
  <c r="AW50" i="8"/>
  <c r="AX41" i="8"/>
  <c r="BP127" i="7"/>
  <c r="BP84" i="7"/>
  <c r="BO111" i="3"/>
  <c r="BO68" i="3"/>
  <c r="BQ131" i="3"/>
  <c r="AZ64" i="6" s="1"/>
  <c r="AY40" i="6"/>
  <c r="BQ88" i="3"/>
  <c r="AX43" i="8"/>
  <c r="BP126" i="7"/>
  <c r="AY69" i="8" s="1"/>
  <c r="BP83" i="7"/>
  <c r="AX42" i="8"/>
  <c r="BP86" i="7"/>
  <c r="BP129" i="7"/>
  <c r="AY68" i="8" s="1"/>
  <c r="BN56" i="3"/>
  <c r="BN99" i="3"/>
  <c r="BN93" i="3"/>
  <c r="BN50" i="3"/>
  <c r="AW31" i="6" s="1"/>
  <c r="BO121" i="3"/>
  <c r="BO78" i="3"/>
  <c r="BN104" i="3"/>
  <c r="BN61" i="3"/>
  <c r="BN114" i="3"/>
  <c r="BN71" i="3"/>
  <c r="BN98" i="3"/>
  <c r="BN55" i="3"/>
  <c r="BO49" i="3"/>
  <c r="BO92" i="3"/>
  <c r="AY66" i="6"/>
  <c r="AY68" i="6"/>
  <c r="AV30" i="6"/>
  <c r="BN95" i="3"/>
  <c r="BN52" i="3"/>
  <c r="BP88" i="7"/>
  <c r="BP131" i="7"/>
  <c r="AY66" i="8" s="1"/>
  <c r="AX40" i="8"/>
  <c r="AX50" i="8" s="1"/>
  <c r="AX52" i="8" s="1"/>
  <c r="AX67" i="8"/>
  <c r="AX76" i="8" s="1"/>
  <c r="AX77" i="8" s="1"/>
  <c r="BN117" i="3"/>
  <c r="BN74" i="3"/>
  <c r="BQ85" i="3"/>
  <c r="BQ128" i="3"/>
  <c r="BN103" i="3"/>
  <c r="BN60" i="3"/>
  <c r="BQ87" i="3"/>
  <c r="BQ130" i="3"/>
  <c r="BP128" i="7"/>
  <c r="BP85" i="7"/>
  <c r="BN57" i="3"/>
  <c r="BN100" i="3"/>
  <c r="BN106" i="3"/>
  <c r="BN63" i="3"/>
  <c r="BN105" i="3"/>
  <c r="BN62" i="3"/>
  <c r="AW57" i="6"/>
  <c r="BN120" i="3"/>
  <c r="BN77" i="3"/>
  <c r="AV56" i="6"/>
  <c r="AV76" i="6" s="1"/>
  <c r="AV77" i="6" s="1"/>
  <c r="BN118" i="3"/>
  <c r="BN75" i="3"/>
  <c r="BN116" i="3"/>
  <c r="BN73" i="3"/>
  <c r="BN119" i="3"/>
  <c r="BN76" i="3"/>
  <c r="BN107" i="3"/>
  <c r="BN64" i="3"/>
  <c r="BN82" i="3"/>
  <c r="AV32" i="6"/>
  <c r="BN125" i="3"/>
  <c r="AW58" i="6" s="1"/>
  <c r="BN110" i="3"/>
  <c r="AW60" i="6" s="1"/>
  <c r="BN67" i="3"/>
  <c r="AV34" i="6"/>
  <c r="BN102" i="3"/>
  <c r="BN59" i="3"/>
  <c r="AV33" i="6"/>
  <c r="AY67" i="6"/>
  <c r="AY69" i="6"/>
  <c r="BQ84" i="3"/>
  <c r="BQ127" i="3"/>
  <c r="AZ65" i="6" s="1"/>
  <c r="AY41" i="6"/>
  <c r="BA39" i="6"/>
  <c r="BA38" i="8"/>
  <c r="AZ39" i="8"/>
  <c r="BA38" i="6"/>
  <c r="BR127" i="3" l="1"/>
  <c r="BA65" i="6" s="1"/>
  <c r="BR84" i="3"/>
  <c r="AZ41" i="6"/>
  <c r="BO102" i="3"/>
  <c r="BO59" i="3"/>
  <c r="AW33" i="6"/>
  <c r="BO107" i="3"/>
  <c r="BO64" i="3"/>
  <c r="BO116" i="3"/>
  <c r="BO73" i="3"/>
  <c r="BQ88" i="7"/>
  <c r="BQ131" i="7"/>
  <c r="AZ66" i="8" s="1"/>
  <c r="AY40" i="8"/>
  <c r="BO99" i="3"/>
  <c r="BO56" i="3"/>
  <c r="AY43" i="8"/>
  <c r="BQ83" i="7"/>
  <c r="BQ126" i="7"/>
  <c r="AZ69" i="8" s="1"/>
  <c r="BQ127" i="7"/>
  <c r="AY41" i="8"/>
  <c r="BQ84" i="7"/>
  <c r="AZ43" i="6"/>
  <c r="BR83" i="3"/>
  <c r="BR126" i="3"/>
  <c r="BO54" i="3"/>
  <c r="BO97" i="3"/>
  <c r="BO105" i="3"/>
  <c r="BO62" i="3"/>
  <c r="BO52" i="3"/>
  <c r="AW30" i="6"/>
  <c r="BO95" i="3"/>
  <c r="BO98" i="3"/>
  <c r="BO55" i="3"/>
  <c r="BO104" i="3"/>
  <c r="BO61" i="3"/>
  <c r="BO50" i="3"/>
  <c r="BO93" i="3"/>
  <c r="AY67" i="8"/>
  <c r="BO109" i="3"/>
  <c r="BO66" i="3"/>
  <c r="BQ130" i="7"/>
  <c r="BQ87" i="7"/>
  <c r="BO112" i="3"/>
  <c r="BO69" i="3"/>
  <c r="BO119" i="3"/>
  <c r="BO76" i="3"/>
  <c r="BO118" i="3"/>
  <c r="BO75" i="3"/>
  <c r="BO120" i="3"/>
  <c r="BO77" i="3"/>
  <c r="BO100" i="3"/>
  <c r="BO57" i="3"/>
  <c r="BR130" i="3"/>
  <c r="BR87" i="3"/>
  <c r="BR85" i="3"/>
  <c r="BR128" i="3"/>
  <c r="AW56" i="6"/>
  <c r="AX57" i="6"/>
  <c r="AY42" i="8"/>
  <c r="BQ86" i="7"/>
  <c r="BQ129" i="7"/>
  <c r="AZ68" i="8" s="1"/>
  <c r="BP68" i="3"/>
  <c r="BP111" i="3"/>
  <c r="AZ42" i="6"/>
  <c r="BR86" i="3"/>
  <c r="BR129" i="3"/>
  <c r="BO67" i="3"/>
  <c r="AW34" i="6"/>
  <c r="BO110" i="3"/>
  <c r="AX60" i="6" s="1"/>
  <c r="BO125" i="3"/>
  <c r="AX58" i="6" s="1"/>
  <c r="BO82" i="3"/>
  <c r="AW32" i="6"/>
  <c r="AW59" i="6"/>
  <c r="BO106" i="3"/>
  <c r="BO63" i="3"/>
  <c r="BQ128" i="7"/>
  <c r="BQ85" i="7"/>
  <c r="BO103" i="3"/>
  <c r="BO60" i="3"/>
  <c r="BO117" i="3"/>
  <c r="BO74" i="3"/>
  <c r="AY76" i="8"/>
  <c r="AY77" i="8" s="1"/>
  <c r="AV50" i="6"/>
  <c r="BP92" i="3"/>
  <c r="BP49" i="3"/>
  <c r="AX31" i="6"/>
  <c r="BO114" i="3"/>
  <c r="BO71" i="3"/>
  <c r="BP121" i="3"/>
  <c r="BP78" i="3"/>
  <c r="AZ40" i="6"/>
  <c r="BR131" i="3"/>
  <c r="BA64" i="6" s="1"/>
  <c r="BR88" i="3"/>
  <c r="AW52" i="8"/>
  <c r="AX51" i="8"/>
  <c r="AW51" i="8"/>
  <c r="AZ66" i="6"/>
  <c r="AZ68" i="6"/>
  <c r="AZ67" i="6"/>
  <c r="AZ69" i="6"/>
  <c r="BO70" i="3"/>
  <c r="BO113" i="3"/>
  <c r="BA39" i="8"/>
  <c r="BB38" i="8"/>
  <c r="BB38" i="6"/>
  <c r="BB39" i="6"/>
  <c r="AW76" i="6" l="1"/>
  <c r="AW77" i="6" s="1"/>
  <c r="AV51" i="6"/>
  <c r="AV52" i="6"/>
  <c r="BP60" i="3"/>
  <c r="BP103" i="3"/>
  <c r="BP106" i="3"/>
  <c r="BP63" i="3"/>
  <c r="BP82" i="3"/>
  <c r="AX32" i="6"/>
  <c r="BP125" i="3"/>
  <c r="AY58" i="6" s="1"/>
  <c r="BP110" i="3"/>
  <c r="AY60" i="6" s="1"/>
  <c r="BP67" i="3"/>
  <c r="AX34" i="6"/>
  <c r="BS128" i="3"/>
  <c r="BS85" i="3"/>
  <c r="BP61" i="3"/>
  <c r="BP104" i="3"/>
  <c r="AX56" i="6"/>
  <c r="BA43" i="6"/>
  <c r="BS83" i="3"/>
  <c r="BS126" i="3"/>
  <c r="AZ67" i="8"/>
  <c r="BP99" i="3"/>
  <c r="BP56" i="3"/>
  <c r="BR131" i="7"/>
  <c r="BA66" i="8" s="1"/>
  <c r="BR88" i="7"/>
  <c r="AZ40" i="8"/>
  <c r="BP107" i="3"/>
  <c r="BP64" i="3"/>
  <c r="BQ78" i="3"/>
  <c r="BQ121" i="3"/>
  <c r="BA66" i="6"/>
  <c r="BA68" i="6"/>
  <c r="BQ111" i="3"/>
  <c r="BQ68" i="3"/>
  <c r="BS130" i="3"/>
  <c r="BS87" i="3"/>
  <c r="BP120" i="3"/>
  <c r="BP77" i="3"/>
  <c r="BP119" i="3"/>
  <c r="BP76" i="3"/>
  <c r="BR130" i="7"/>
  <c r="BR87" i="7"/>
  <c r="AW50" i="6"/>
  <c r="BP70" i="3"/>
  <c r="BP113" i="3"/>
  <c r="BS88" i="3"/>
  <c r="BA40" i="6"/>
  <c r="BS131" i="3"/>
  <c r="BB64" i="6" s="1"/>
  <c r="BQ92" i="3"/>
  <c r="BQ49" i="3"/>
  <c r="BP74" i="3"/>
  <c r="BP117" i="3"/>
  <c r="BR85" i="7"/>
  <c r="BR128" i="7"/>
  <c r="BA42" i="6"/>
  <c r="BS129" i="3"/>
  <c r="BS86" i="3"/>
  <c r="AX59" i="6"/>
  <c r="BP55" i="3"/>
  <c r="BP98" i="3"/>
  <c r="BP52" i="3"/>
  <c r="BP95" i="3"/>
  <c r="AX30" i="6"/>
  <c r="BP97" i="3"/>
  <c r="BP54" i="3"/>
  <c r="AZ41" i="8"/>
  <c r="BR127" i="7"/>
  <c r="BA67" i="8" s="1"/>
  <c r="BR84" i="7"/>
  <c r="AZ43" i="8"/>
  <c r="BR126" i="7"/>
  <c r="BA69" i="8" s="1"/>
  <c r="BR83" i="7"/>
  <c r="AY50" i="8"/>
  <c r="BP73" i="3"/>
  <c r="BP116" i="3"/>
  <c r="BA41" i="6"/>
  <c r="BS127" i="3"/>
  <c r="BB65" i="6" s="1"/>
  <c r="BS84" i="3"/>
  <c r="BP114" i="3"/>
  <c r="BP71" i="3"/>
  <c r="AZ42" i="8"/>
  <c r="BR129" i="7"/>
  <c r="BA68" i="8" s="1"/>
  <c r="BR86" i="7"/>
  <c r="BP100" i="3"/>
  <c r="BP57" i="3"/>
  <c r="BP75" i="3"/>
  <c r="BP118" i="3"/>
  <c r="BP69" i="3"/>
  <c r="BP112" i="3"/>
  <c r="BP66" i="3"/>
  <c r="BP109" i="3"/>
  <c r="BP93" i="3"/>
  <c r="AY57" i="6" s="1"/>
  <c r="BP50" i="3"/>
  <c r="BP105" i="3"/>
  <c r="BP62" i="3"/>
  <c r="BA67" i="6"/>
  <c r="BA69" i="6"/>
  <c r="AZ76" i="8"/>
  <c r="AZ77" i="8" s="1"/>
  <c r="BP102" i="3"/>
  <c r="BP59" i="3"/>
  <c r="AX33" i="6"/>
  <c r="BB39" i="8"/>
  <c r="BC38" i="6"/>
  <c r="BC39" i="6"/>
  <c r="BC38" i="8"/>
  <c r="AX50" i="6" l="1"/>
  <c r="AX76" i="6"/>
  <c r="AX77" i="6" s="1"/>
  <c r="BQ109" i="3"/>
  <c r="BQ66" i="3"/>
  <c r="AY56" i="6"/>
  <c r="BR92" i="3"/>
  <c r="BR49" i="3"/>
  <c r="AW51" i="6"/>
  <c r="AW52" i="6"/>
  <c r="AX51" i="6"/>
  <c r="BQ107" i="3"/>
  <c r="BQ64" i="3"/>
  <c r="BA76" i="8"/>
  <c r="BA77" i="8" s="1"/>
  <c r="BB67" i="6"/>
  <c r="BB69" i="6"/>
  <c r="BQ118" i="3"/>
  <c r="BQ75" i="3"/>
  <c r="BQ93" i="3"/>
  <c r="BQ50" i="3"/>
  <c r="BQ57" i="3"/>
  <c r="BQ100" i="3"/>
  <c r="BT127" i="3"/>
  <c r="BC65" i="6" s="1"/>
  <c r="BB41" i="6"/>
  <c r="BT84" i="3"/>
  <c r="BQ73" i="3"/>
  <c r="BQ116" i="3"/>
  <c r="BQ54" i="3"/>
  <c r="BQ97" i="3"/>
  <c r="BQ52" i="3"/>
  <c r="AY30" i="6"/>
  <c r="BQ95" i="3"/>
  <c r="BB42" i="6"/>
  <c r="BT129" i="3"/>
  <c r="BT86" i="3"/>
  <c r="BS128" i="7"/>
  <c r="BS85" i="7"/>
  <c r="AZ57" i="6"/>
  <c r="BT131" i="3"/>
  <c r="BC64" i="6" s="1"/>
  <c r="BT88" i="3"/>
  <c r="BB40" i="6"/>
  <c r="BS130" i="7"/>
  <c r="BS87" i="7"/>
  <c r="BQ120" i="3"/>
  <c r="BQ77" i="3"/>
  <c r="BQ99" i="3"/>
  <c r="BQ56" i="3"/>
  <c r="BB43" i="6"/>
  <c r="BT126" i="3"/>
  <c r="BT83" i="3"/>
  <c r="BQ104" i="3"/>
  <c r="BQ61" i="3"/>
  <c r="AY34" i="6"/>
  <c r="BQ110" i="3"/>
  <c r="AZ60" i="6" s="1"/>
  <c r="BQ67" i="3"/>
  <c r="BQ125" i="3"/>
  <c r="AZ58" i="6" s="1"/>
  <c r="AY32" i="6"/>
  <c r="BQ82" i="3"/>
  <c r="BQ103" i="3"/>
  <c r="BQ60" i="3"/>
  <c r="BQ102" i="3"/>
  <c r="BQ59" i="3"/>
  <c r="AY33" i="6"/>
  <c r="BQ112" i="3"/>
  <c r="BQ69" i="3"/>
  <c r="AY52" i="8"/>
  <c r="AY51" i="8"/>
  <c r="BS127" i="7"/>
  <c r="BB67" i="8" s="1"/>
  <c r="BA41" i="8"/>
  <c r="BS84" i="7"/>
  <c r="BB66" i="6"/>
  <c r="BB68" i="6"/>
  <c r="AY31" i="6"/>
  <c r="BR111" i="3"/>
  <c r="BR68" i="3"/>
  <c r="AZ50" i="8"/>
  <c r="BT128" i="3"/>
  <c r="BT85" i="3"/>
  <c r="BQ63" i="3"/>
  <c r="BQ106" i="3"/>
  <c r="AY59" i="6"/>
  <c r="BQ105" i="3"/>
  <c r="BQ62" i="3"/>
  <c r="BA42" i="8"/>
  <c r="BS129" i="7"/>
  <c r="BB68" i="8" s="1"/>
  <c r="BS86" i="7"/>
  <c r="BQ71" i="3"/>
  <c r="BQ114" i="3"/>
  <c r="BA43" i="8"/>
  <c r="BS83" i="7"/>
  <c r="BS126" i="7"/>
  <c r="BB69" i="8" s="1"/>
  <c r="AX52" i="6"/>
  <c r="BQ55" i="3"/>
  <c r="BQ98" i="3"/>
  <c r="BQ117" i="3"/>
  <c r="BQ74" i="3"/>
  <c r="BQ113" i="3"/>
  <c r="BQ70" i="3"/>
  <c r="BQ119" i="3"/>
  <c r="BQ76" i="3"/>
  <c r="BT130" i="3"/>
  <c r="BT87" i="3"/>
  <c r="BR121" i="3"/>
  <c r="BR78" i="3"/>
  <c r="BS88" i="7"/>
  <c r="BS131" i="7"/>
  <c r="BB66" i="8" s="1"/>
  <c r="BA40" i="8"/>
  <c r="BD38" i="8"/>
  <c r="BD38" i="6"/>
  <c r="BC39" i="8"/>
  <c r="BD39" i="6"/>
  <c r="BT131" i="7" l="1"/>
  <c r="BC66" i="8" s="1"/>
  <c r="BT88" i="7"/>
  <c r="BB40" i="8"/>
  <c r="BR55" i="3"/>
  <c r="BR98" i="3"/>
  <c r="BB43" i="8"/>
  <c r="BT126" i="7"/>
  <c r="BC69" i="8" s="1"/>
  <c r="BT83" i="7"/>
  <c r="BB42" i="8"/>
  <c r="BT129" i="7"/>
  <c r="BT86" i="7"/>
  <c r="BU128" i="3"/>
  <c r="BU85" i="3"/>
  <c r="BB41" i="8"/>
  <c r="BT127" i="7"/>
  <c r="BT84" i="7"/>
  <c r="BR102" i="3"/>
  <c r="BR59" i="3"/>
  <c r="AZ33" i="6"/>
  <c r="BR82" i="3"/>
  <c r="BR125" i="3"/>
  <c r="BA58" i="6" s="1"/>
  <c r="AZ32" i="6"/>
  <c r="BC43" i="6"/>
  <c r="BU126" i="3"/>
  <c r="BU83" i="3"/>
  <c r="BC66" i="6"/>
  <c r="BC68" i="6"/>
  <c r="BR52" i="3"/>
  <c r="AZ30" i="6"/>
  <c r="BR95" i="3"/>
  <c r="BR73" i="3"/>
  <c r="BR116" i="3"/>
  <c r="BR75" i="3"/>
  <c r="BR118" i="3"/>
  <c r="BA57" i="6"/>
  <c r="BS121" i="3"/>
  <c r="BS78" i="3"/>
  <c r="BR119" i="3"/>
  <c r="BR76" i="3"/>
  <c r="BR117" i="3"/>
  <c r="BR74" i="3"/>
  <c r="BR112" i="3"/>
  <c r="BR69" i="3"/>
  <c r="AZ59" i="6"/>
  <c r="BC67" i="6"/>
  <c r="BC69" i="6"/>
  <c r="BR120" i="3"/>
  <c r="BR77" i="3"/>
  <c r="BT128" i="7"/>
  <c r="BT85" i="7"/>
  <c r="BU84" i="3"/>
  <c r="BC41" i="6"/>
  <c r="BU127" i="3"/>
  <c r="BD65" i="6" s="1"/>
  <c r="BR57" i="3"/>
  <c r="BR100" i="3"/>
  <c r="BR107" i="3"/>
  <c r="BR64" i="3"/>
  <c r="AY76" i="6"/>
  <c r="AY77" i="6" s="1"/>
  <c r="BA50" i="8"/>
  <c r="AZ51" i="8"/>
  <c r="AZ52" i="8"/>
  <c r="BR60" i="3"/>
  <c r="BR103" i="3"/>
  <c r="BR104" i="3"/>
  <c r="BR61" i="3"/>
  <c r="BU88" i="3"/>
  <c r="BC40" i="6"/>
  <c r="BU131" i="3"/>
  <c r="BD64" i="6" s="1"/>
  <c r="AZ56" i="6"/>
  <c r="AZ76" i="6" s="1"/>
  <c r="AZ77" i="6" s="1"/>
  <c r="BR97" i="3"/>
  <c r="BR54" i="3"/>
  <c r="BR93" i="3"/>
  <c r="BR50" i="3"/>
  <c r="BS92" i="3"/>
  <c r="BS49" i="3"/>
  <c r="BR109" i="3"/>
  <c r="BR66" i="3"/>
  <c r="BB76" i="8"/>
  <c r="BB77" i="8" s="1"/>
  <c r="BU130" i="3"/>
  <c r="BU87" i="3"/>
  <c r="BR113" i="3"/>
  <c r="BR70" i="3"/>
  <c r="BR114" i="3"/>
  <c r="BR71" i="3"/>
  <c r="BR105" i="3"/>
  <c r="BR62" i="3"/>
  <c r="BR106" i="3"/>
  <c r="BR63" i="3"/>
  <c r="BS68" i="3"/>
  <c r="BS111" i="3"/>
  <c r="BR67" i="3"/>
  <c r="BR110" i="3"/>
  <c r="BA60" i="6" s="1"/>
  <c r="AZ34" i="6"/>
  <c r="BR56" i="3"/>
  <c r="BR99" i="3"/>
  <c r="BT87" i="7"/>
  <c r="BT130" i="7"/>
  <c r="BC42" i="6"/>
  <c r="BU86" i="3"/>
  <c r="BU129" i="3"/>
  <c r="AY50" i="6"/>
  <c r="AZ31" i="6"/>
  <c r="AZ50" i="6" s="1"/>
  <c r="BE38" i="8"/>
  <c r="BD39" i="8"/>
  <c r="BE39" i="6"/>
  <c r="BE38" i="6"/>
  <c r="BS71" i="3" l="1"/>
  <c r="BS114" i="3"/>
  <c r="BV130" i="3"/>
  <c r="BV87" i="3"/>
  <c r="BS93" i="3"/>
  <c r="BS50" i="3"/>
  <c r="BD42" i="6"/>
  <c r="BV86" i="3"/>
  <c r="BV129" i="3"/>
  <c r="BA34" i="6"/>
  <c r="BS67" i="3"/>
  <c r="BS110" i="3"/>
  <c r="BB60" i="6" s="1"/>
  <c r="BA31" i="6"/>
  <c r="BA33" i="6"/>
  <c r="BS120" i="3"/>
  <c r="BS77" i="3"/>
  <c r="BA30" i="6"/>
  <c r="BS52" i="3"/>
  <c r="BS95" i="3"/>
  <c r="BD67" i="6"/>
  <c r="BD69" i="6"/>
  <c r="BS82" i="3"/>
  <c r="BA32" i="6"/>
  <c r="BS125" i="3"/>
  <c r="BB58" i="6" s="1"/>
  <c r="BU127" i="7"/>
  <c r="BC41" i="8"/>
  <c r="BU84" i="7"/>
  <c r="BC43" i="8"/>
  <c r="BU83" i="7"/>
  <c r="BU126" i="7"/>
  <c r="BD69" i="8" s="1"/>
  <c r="BS98" i="3"/>
  <c r="BS55" i="3"/>
  <c r="AZ51" i="6"/>
  <c r="AZ52" i="6"/>
  <c r="BS56" i="3"/>
  <c r="BS99" i="3"/>
  <c r="BS62" i="3"/>
  <c r="BS105" i="3"/>
  <c r="BS113" i="3"/>
  <c r="BS70" i="3"/>
  <c r="BB31" i="6"/>
  <c r="BT92" i="3"/>
  <c r="BT49" i="3"/>
  <c r="BS54" i="3"/>
  <c r="BS97" i="3"/>
  <c r="BA52" i="8"/>
  <c r="BA51" i="8"/>
  <c r="BD41" i="6"/>
  <c r="BV84" i="3"/>
  <c r="BV127" i="3"/>
  <c r="BE65" i="6" s="1"/>
  <c r="BA59" i="6"/>
  <c r="BS112" i="3"/>
  <c r="BS69" i="3"/>
  <c r="BS119" i="3"/>
  <c r="BS76" i="3"/>
  <c r="BS73" i="3"/>
  <c r="BS116" i="3"/>
  <c r="BC67" i="8"/>
  <c r="BC42" i="8"/>
  <c r="BU129" i="7"/>
  <c r="BU86" i="7"/>
  <c r="BB50" i="8"/>
  <c r="BB52" i="8" s="1"/>
  <c r="AY52" i="6"/>
  <c r="AY51" i="6"/>
  <c r="BT111" i="3"/>
  <c r="BT68" i="3"/>
  <c r="BS109" i="3"/>
  <c r="BS66" i="3"/>
  <c r="BB57" i="6"/>
  <c r="BD40" i="6"/>
  <c r="BV131" i="3"/>
  <c r="BE64" i="6" s="1"/>
  <c r="BV88" i="3"/>
  <c r="BS60" i="3"/>
  <c r="BS103" i="3"/>
  <c r="BS100" i="3"/>
  <c r="BS57" i="3"/>
  <c r="BU128" i="7"/>
  <c r="BU85" i="7"/>
  <c r="BA56" i="6"/>
  <c r="BA76" i="6" s="1"/>
  <c r="BA77" i="6" s="1"/>
  <c r="BS102" i="3"/>
  <c r="BS59" i="3"/>
  <c r="BC68" i="8"/>
  <c r="BU131" i="7"/>
  <c r="BD66" i="8" s="1"/>
  <c r="BU88" i="7"/>
  <c r="BC40" i="8"/>
  <c r="BC50" i="8" s="1"/>
  <c r="BC51" i="8" s="1"/>
  <c r="BD66" i="6"/>
  <c r="BD68" i="6"/>
  <c r="BU87" i="7"/>
  <c r="BU130" i="7"/>
  <c r="BS63" i="3"/>
  <c r="BS106" i="3"/>
  <c r="BS61" i="3"/>
  <c r="BS104" i="3"/>
  <c r="BS107" i="3"/>
  <c r="BS64" i="3"/>
  <c r="BS117" i="3"/>
  <c r="BS74" i="3"/>
  <c r="BT121" i="3"/>
  <c r="BT78" i="3"/>
  <c r="BS75" i="3"/>
  <c r="BS118" i="3"/>
  <c r="BD43" i="6"/>
  <c r="BV83" i="3"/>
  <c r="BV126" i="3"/>
  <c r="BV85" i="3"/>
  <c r="BV128" i="3"/>
  <c r="BC76" i="8"/>
  <c r="BC77" i="8" s="1"/>
  <c r="H64" i="8"/>
  <c r="BE39" i="8"/>
  <c r="BC52" i="8" l="1"/>
  <c r="BE43" i="6"/>
  <c r="BW126" i="3"/>
  <c r="BW83" i="3"/>
  <c r="BB59" i="6"/>
  <c r="BT117" i="3"/>
  <c r="BT74" i="3"/>
  <c r="BT102" i="3"/>
  <c r="BT59" i="3"/>
  <c r="BB33" i="6"/>
  <c r="BT60" i="3"/>
  <c r="BT103" i="3"/>
  <c r="BD42" i="8"/>
  <c r="BV129" i="7"/>
  <c r="BV86" i="7"/>
  <c r="BV127" i="7"/>
  <c r="BD41" i="8"/>
  <c r="BV84" i="7"/>
  <c r="BB56" i="6"/>
  <c r="BB76" i="6" s="1"/>
  <c r="BB77" i="6" s="1"/>
  <c r="BB34" i="6"/>
  <c r="BT67" i="3"/>
  <c r="BT110" i="3"/>
  <c r="BC60" i="6" s="1"/>
  <c r="BU121" i="3"/>
  <c r="BU78" i="3"/>
  <c r="BT106" i="3"/>
  <c r="BT63" i="3"/>
  <c r="BW128" i="3"/>
  <c r="BW85" i="3"/>
  <c r="BE67" i="6"/>
  <c r="BE69" i="6"/>
  <c r="BT118" i="3"/>
  <c r="BT75" i="3"/>
  <c r="BT61" i="3"/>
  <c r="BT104" i="3"/>
  <c r="BV130" i="7"/>
  <c r="BV87" i="7"/>
  <c r="BV88" i="7"/>
  <c r="BV131" i="7"/>
  <c r="BE66" i="8" s="1"/>
  <c r="BD40" i="8"/>
  <c r="BT100" i="3"/>
  <c r="BT57" i="3"/>
  <c r="BE40" i="6"/>
  <c r="BW131" i="3"/>
  <c r="BF64" i="6" s="1"/>
  <c r="H64" i="6" s="1"/>
  <c r="BW88" i="3"/>
  <c r="BF38" i="6" s="1"/>
  <c r="BT66" i="3"/>
  <c r="BT109" i="3"/>
  <c r="BD68" i="8"/>
  <c r="BT73" i="3"/>
  <c r="BT116" i="3"/>
  <c r="BT112" i="3"/>
  <c r="BT69" i="3"/>
  <c r="BW84" i="3"/>
  <c r="BF39" i="6" s="1"/>
  <c r="BW127" i="3"/>
  <c r="BF65" i="6" s="1"/>
  <c r="H65" i="6" s="1"/>
  <c r="BE41" i="6"/>
  <c r="BT62" i="3"/>
  <c r="BT105" i="3"/>
  <c r="BB32" i="6"/>
  <c r="BT125" i="3"/>
  <c r="BC58" i="6" s="1"/>
  <c r="BT82" i="3"/>
  <c r="BT95" i="3"/>
  <c r="BT52" i="3"/>
  <c r="BB30" i="6"/>
  <c r="BT93" i="3"/>
  <c r="BC57" i="6" s="1"/>
  <c r="BT50" i="3"/>
  <c r="BT64" i="3"/>
  <c r="BT107" i="3"/>
  <c r="BT54" i="3"/>
  <c r="BT97" i="3"/>
  <c r="BT113" i="3"/>
  <c r="BT70" i="3"/>
  <c r="BD43" i="8"/>
  <c r="BV83" i="7"/>
  <c r="BV126" i="7"/>
  <c r="BE69" i="8" s="1"/>
  <c r="BD67" i="8"/>
  <c r="BD76" i="8" s="1"/>
  <c r="BD77" i="8" s="1"/>
  <c r="BA50" i="6"/>
  <c r="BE66" i="6"/>
  <c r="BE68" i="6"/>
  <c r="BT114" i="3"/>
  <c r="BT71" i="3"/>
  <c r="BV85" i="7"/>
  <c r="BV128" i="7"/>
  <c r="BU111" i="3"/>
  <c r="BU68" i="3"/>
  <c r="BT76" i="3"/>
  <c r="BT119" i="3"/>
  <c r="BC31" i="6"/>
  <c r="BU49" i="3"/>
  <c r="BU92" i="3"/>
  <c r="BT99" i="3"/>
  <c r="BT56" i="3"/>
  <c r="BT98" i="3"/>
  <c r="BT55" i="3"/>
  <c r="BT77" i="3"/>
  <c r="BT120" i="3"/>
  <c r="BE42" i="6"/>
  <c r="BW129" i="3"/>
  <c r="BW86" i="3"/>
  <c r="BW130" i="3"/>
  <c r="BW87" i="3"/>
  <c r="BB51" i="8"/>
  <c r="BF39" i="8"/>
  <c r="BU70" i="3" l="1"/>
  <c r="BU113" i="3"/>
  <c r="BU82" i="3"/>
  <c r="BC32" i="6"/>
  <c r="BU125" i="3"/>
  <c r="BD58" i="6" s="1"/>
  <c r="BU62" i="3"/>
  <c r="BU105" i="3"/>
  <c r="BU112" i="3"/>
  <c r="BU69" i="3"/>
  <c r="BD50" i="8"/>
  <c r="BC59" i="6"/>
  <c r="BU59" i="3"/>
  <c r="BU102" i="3"/>
  <c r="BU120" i="3"/>
  <c r="BU77" i="3"/>
  <c r="BU63" i="3"/>
  <c r="BU106" i="3"/>
  <c r="BE41" i="8"/>
  <c r="BW84" i="7"/>
  <c r="BW127" i="7"/>
  <c r="BE42" i="8"/>
  <c r="BW86" i="7"/>
  <c r="BW129" i="7"/>
  <c r="BF41" i="6"/>
  <c r="BF43" i="6"/>
  <c r="BF40" i="6"/>
  <c r="BF42" i="6"/>
  <c r="BF66" i="6"/>
  <c r="H66" i="6" s="1"/>
  <c r="BF68" i="6"/>
  <c r="H68" i="6" s="1"/>
  <c r="BU98" i="3"/>
  <c r="BU55" i="3"/>
  <c r="BU119" i="3"/>
  <c r="BU76" i="3"/>
  <c r="BW128" i="7"/>
  <c r="BW85" i="7"/>
  <c r="BE43" i="8"/>
  <c r="BW126" i="7"/>
  <c r="BF69" i="8" s="1"/>
  <c r="H69" i="8" s="1"/>
  <c r="BW83" i="7"/>
  <c r="BU107" i="3"/>
  <c r="BU64" i="3"/>
  <c r="BU95" i="3"/>
  <c r="BU52" i="3"/>
  <c r="BC30" i="6"/>
  <c r="BU109" i="3"/>
  <c r="BU66" i="3"/>
  <c r="BU57" i="3"/>
  <c r="BU100" i="3"/>
  <c r="BW131" i="7"/>
  <c r="BF66" i="8" s="1"/>
  <c r="BW88" i="7"/>
  <c r="BF38" i="8" s="1"/>
  <c r="BE40" i="8"/>
  <c r="BU104" i="3"/>
  <c r="BU61" i="3"/>
  <c r="BU67" i="3"/>
  <c r="BC34" i="6"/>
  <c r="BU110" i="3"/>
  <c r="BD60" i="6" s="1"/>
  <c r="BE68" i="8"/>
  <c r="BU103" i="3"/>
  <c r="BU60" i="3"/>
  <c r="BU74" i="3"/>
  <c r="BU117" i="3"/>
  <c r="BF67" i="6"/>
  <c r="H67" i="6" s="1"/>
  <c r="BF69" i="6"/>
  <c r="H69" i="6" s="1"/>
  <c r="BU56" i="3"/>
  <c r="BU99" i="3"/>
  <c r="BV49" i="3"/>
  <c r="BV92" i="3"/>
  <c r="BV111" i="3"/>
  <c r="BV68" i="3"/>
  <c r="BU71" i="3"/>
  <c r="BU114" i="3"/>
  <c r="BA52" i="6"/>
  <c r="BA51" i="6"/>
  <c r="BU97" i="3"/>
  <c r="BU54" i="3"/>
  <c r="BU93" i="3"/>
  <c r="BD57" i="6" s="1"/>
  <c r="BU50" i="3"/>
  <c r="BC56" i="6"/>
  <c r="BC76" i="6" s="1"/>
  <c r="BC77" i="6" s="1"/>
  <c r="BU116" i="3"/>
  <c r="BU73" i="3"/>
  <c r="BW130" i="7"/>
  <c r="BW87" i="7"/>
  <c r="BC33" i="6"/>
  <c r="BU75" i="3"/>
  <c r="BU118" i="3"/>
  <c r="BV121" i="3"/>
  <c r="BV78" i="3"/>
  <c r="BE67" i="8"/>
  <c r="BE76" i="8" s="1"/>
  <c r="BE77" i="8" s="1"/>
  <c r="BB50" i="6"/>
  <c r="BB52" i="6" s="1"/>
  <c r="BC50" i="6" l="1"/>
  <c r="BE50" i="8"/>
  <c r="BC51" i="6"/>
  <c r="BC52" i="6"/>
  <c r="BV93" i="3"/>
  <c r="BV50" i="3"/>
  <c r="BW78" i="3"/>
  <c r="BW121" i="3"/>
  <c r="BE57" i="6"/>
  <c r="BV56" i="3"/>
  <c r="BV99" i="3"/>
  <c r="BV117" i="3"/>
  <c r="BV74" i="3"/>
  <c r="H65" i="8"/>
  <c r="BF67" i="8"/>
  <c r="BV106" i="3"/>
  <c r="BV63" i="3"/>
  <c r="BD52" i="8"/>
  <c r="BD51" i="8"/>
  <c r="BV62" i="3"/>
  <c r="BV105" i="3"/>
  <c r="BD31" i="6"/>
  <c r="BV103" i="3"/>
  <c r="BV60" i="3"/>
  <c r="BV57" i="3"/>
  <c r="BV100" i="3"/>
  <c r="BV95" i="3"/>
  <c r="BD30" i="6"/>
  <c r="BV52" i="3"/>
  <c r="BF41" i="8"/>
  <c r="BF43" i="8"/>
  <c r="BV98" i="3"/>
  <c r="BV55" i="3"/>
  <c r="H66" i="8"/>
  <c r="BF68" i="8"/>
  <c r="H68" i="8" s="1"/>
  <c r="BD59" i="6"/>
  <c r="BV69" i="3"/>
  <c r="BV112" i="3"/>
  <c r="BV113" i="3"/>
  <c r="BV70" i="3"/>
  <c r="BV71" i="3"/>
  <c r="BV114" i="3"/>
  <c r="BV75" i="3"/>
  <c r="BV118" i="3"/>
  <c r="BV73" i="3"/>
  <c r="BV116" i="3"/>
  <c r="BB51" i="6"/>
  <c r="BW68" i="3"/>
  <c r="BW111" i="3"/>
  <c r="BW49" i="3"/>
  <c r="BE31" i="6"/>
  <c r="BW92" i="3"/>
  <c r="BD34" i="6"/>
  <c r="BV67" i="3"/>
  <c r="BV110" i="3"/>
  <c r="BE60" i="6" s="1"/>
  <c r="BV109" i="3"/>
  <c r="BV66" i="3"/>
  <c r="BD56" i="6"/>
  <c r="BD76" i="6" s="1"/>
  <c r="BD77" i="6" s="1"/>
  <c r="H67" i="8"/>
  <c r="BV119" i="3"/>
  <c r="BV76" i="3"/>
  <c r="BF40" i="8"/>
  <c r="BF42" i="8"/>
  <c r="BV120" i="3"/>
  <c r="BV77" i="3"/>
  <c r="BV102" i="3"/>
  <c r="BV59" i="3"/>
  <c r="BD33" i="6"/>
  <c r="BV54" i="3"/>
  <c r="BV97" i="3"/>
  <c r="BV61" i="3"/>
  <c r="BV104" i="3"/>
  <c r="BV107" i="3"/>
  <c r="BV64" i="3"/>
  <c r="BD32" i="6"/>
  <c r="BV82" i="3"/>
  <c r="BV125" i="3"/>
  <c r="BE58" i="6" s="1"/>
  <c r="BE52" i="8" l="1"/>
  <c r="BE51" i="8"/>
  <c r="BF50" i="8"/>
  <c r="BF52" i="8" s="1"/>
  <c r="BF76" i="8"/>
  <c r="BF77" i="8" s="1"/>
  <c r="BW64" i="3"/>
  <c r="BW107" i="3"/>
  <c r="BW61" i="3"/>
  <c r="BW104" i="3"/>
  <c r="BW59" i="3"/>
  <c r="BW102" i="3"/>
  <c r="BE33" i="6"/>
  <c r="BE59" i="6"/>
  <c r="BW70" i="3"/>
  <c r="BW113" i="3"/>
  <c r="BD50" i="6"/>
  <c r="BW60" i="3"/>
  <c r="BW103" i="3"/>
  <c r="BW105" i="3"/>
  <c r="BW62" i="3"/>
  <c r="BW118" i="3"/>
  <c r="BW75" i="3"/>
  <c r="BE56" i="6"/>
  <c r="BW110" i="3"/>
  <c r="BF60" i="6" s="1"/>
  <c r="H60" i="6" s="1"/>
  <c r="BW67" i="3"/>
  <c r="BF34" i="6" s="1"/>
  <c r="BE34" i="6"/>
  <c r="H76" i="8"/>
  <c r="BW56" i="3"/>
  <c r="BW99" i="3"/>
  <c r="BW50" i="3"/>
  <c r="BF31" i="6" s="1"/>
  <c r="BW93" i="3"/>
  <c r="BF57" i="6" s="1"/>
  <c r="H57" i="6" s="1"/>
  <c r="BW82" i="3"/>
  <c r="BF32" i="6" s="1"/>
  <c r="BE32" i="6"/>
  <c r="BW125" i="3"/>
  <c r="BF58" i="6" s="1"/>
  <c r="H58" i="6" s="1"/>
  <c r="BW54" i="3"/>
  <c r="BW97" i="3"/>
  <c r="BW120" i="3"/>
  <c r="BW77" i="3"/>
  <c r="BW119" i="3"/>
  <c r="BW76" i="3"/>
  <c r="BW109" i="3"/>
  <c r="BW66" i="3"/>
  <c r="BW116" i="3"/>
  <c r="BW73" i="3"/>
  <c r="BW71" i="3"/>
  <c r="BW114" i="3"/>
  <c r="BW112" i="3"/>
  <c r="BW69" i="3"/>
  <c r="BW98" i="3"/>
  <c r="BW55" i="3"/>
  <c r="BE30" i="6"/>
  <c r="BE50" i="6" s="1"/>
  <c r="BW95" i="3"/>
  <c r="BW52" i="3"/>
  <c r="BW57" i="3"/>
  <c r="BW100" i="3"/>
  <c r="BW63" i="3"/>
  <c r="BW106" i="3"/>
  <c r="BW74" i="3"/>
  <c r="BW117" i="3"/>
  <c r="BE76" i="6"/>
  <c r="BE77" i="6" s="1"/>
  <c r="BF30" i="6" l="1"/>
  <c r="BF51" i="8"/>
  <c r="BF33" i="6"/>
  <c r="BF50" i="6" s="1"/>
  <c r="BF59" i="6"/>
  <c r="H59" i="6" s="1"/>
  <c r="BF56" i="6"/>
  <c r="BE52" i="6"/>
  <c r="BD51" i="6"/>
  <c r="BD52" i="6"/>
  <c r="BE51" i="6"/>
  <c r="BF52" i="6" l="1"/>
  <c r="BF51" i="6"/>
  <c r="H56" i="6"/>
  <c r="H76" i="6" s="1"/>
  <c r="BF76" i="6"/>
  <c r="BF77" i="6" s="1"/>
</calcChain>
</file>

<file path=xl/sharedStrings.xml><?xml version="1.0" encoding="utf-8"?>
<sst xmlns="http://schemas.openxmlformats.org/spreadsheetml/2006/main" count="3911" uniqueCount="149">
  <si>
    <t>In Original Currency</t>
  </si>
  <si>
    <t>Projected Principal Payments (IN ORIGINAL CURRENCY)</t>
  </si>
  <si>
    <t>Projected principal payments (based on Debt Outstanding and Disbursed, remaining grace and maturity period.)</t>
  </si>
  <si>
    <t>Instrument ID</t>
  </si>
  <si>
    <t>Borrower</t>
  </si>
  <si>
    <t>Creditor</t>
  </si>
  <si>
    <t>Creditor Category</t>
  </si>
  <si>
    <t>Tranche Currency</t>
  </si>
  <si>
    <t>Total Commitment</t>
  </si>
  <si>
    <t>Debt Outstanding</t>
  </si>
  <si>
    <t>Arrears of Principal</t>
  </si>
  <si>
    <t>Arrears of Interest</t>
  </si>
  <si>
    <t>First Repayment Date</t>
  </si>
  <si>
    <t>Maturity Date</t>
  </si>
  <si>
    <t>Grace Period</t>
  </si>
  <si>
    <t>Maturity Period</t>
  </si>
  <si>
    <t>Remaining Grace calculated by a user</t>
  </si>
  <si>
    <t>Remaining Maturity calculated by a user</t>
  </si>
  <si>
    <t>Interest Type</t>
  </si>
  <si>
    <t>Interest Rate</t>
  </si>
  <si>
    <t>Reference</t>
  </si>
  <si>
    <t>Margin</t>
  </si>
  <si>
    <t xml:space="preserve">Orig. Amt </t>
  </si>
  <si>
    <t>check</t>
  </si>
  <si>
    <t>Debt Outstanding and Disbursed</t>
  </si>
  <si>
    <t xml:space="preserve"> Government of Utopia</t>
  </si>
  <si>
    <t>International Development Association</t>
  </si>
  <si>
    <t>Multilateral</t>
  </si>
  <si>
    <t>USD</t>
  </si>
  <si>
    <t>Fixed</t>
  </si>
  <si>
    <t>XDR</t>
  </si>
  <si>
    <t>European Development Fund</t>
  </si>
  <si>
    <t>EUR</t>
  </si>
  <si>
    <t>Int'l Bank for Reconstruction and Devpt.</t>
  </si>
  <si>
    <t xml:space="preserve"> State Government</t>
  </si>
  <si>
    <t>ADF</t>
  </si>
  <si>
    <t>CHF</t>
  </si>
  <si>
    <t>ADB</t>
  </si>
  <si>
    <t>Floating</t>
  </si>
  <si>
    <t>LIBOR</t>
  </si>
  <si>
    <t>African Development Bank</t>
  </si>
  <si>
    <t>African Development Fund</t>
  </si>
  <si>
    <t>Export-Import Bank of Korea</t>
  </si>
  <si>
    <t>Bilateral</t>
  </si>
  <si>
    <t>IDA</t>
  </si>
  <si>
    <t>State Government</t>
  </si>
  <si>
    <t>Int'l Fund For Agricultural Development</t>
  </si>
  <si>
    <t>ABC Bank</t>
  </si>
  <si>
    <t>Commercial Bank</t>
  </si>
  <si>
    <t>DEF Bank</t>
  </si>
  <si>
    <t>Exim Bank of China</t>
  </si>
  <si>
    <t>ISLAMIC DEVELOPMENT BANK</t>
  </si>
  <si>
    <t>IDB</t>
  </si>
  <si>
    <t>Treasury Bonds_10Y</t>
  </si>
  <si>
    <t>Governmnet</t>
  </si>
  <si>
    <t>UTP</t>
  </si>
  <si>
    <t>Treasury Bonds_2Y</t>
  </si>
  <si>
    <t>Treasury Bonds_3Y</t>
  </si>
  <si>
    <t>Treasury Bonds_5Y</t>
  </si>
  <si>
    <t>Treasury Bonds_7Y</t>
  </si>
  <si>
    <t>Tresary Bills</t>
  </si>
  <si>
    <t>Principal Repayments</t>
  </si>
  <si>
    <t>IDA/IFAD/EDF</t>
  </si>
  <si>
    <t>IBRD/ADB/IDB</t>
  </si>
  <si>
    <t>Treasury Bills</t>
  </si>
  <si>
    <t>Representative Instrument -1</t>
  </si>
  <si>
    <t>Representative Instrument -2</t>
  </si>
  <si>
    <t>Instrument Code</t>
  </si>
  <si>
    <t>Table 1: Representative Instruments</t>
  </si>
  <si>
    <t>Table 2:  Instrument Code</t>
  </si>
  <si>
    <t>Representative Instrument</t>
  </si>
  <si>
    <t>Original creditor name</t>
  </si>
  <si>
    <t>Currency</t>
  </si>
  <si>
    <t>Exchange Rates in local currency units</t>
  </si>
  <si>
    <t>IDA/IFAD/EDF_Fixed</t>
  </si>
  <si>
    <t>IBRD/ADB/IDB_Fixed</t>
  </si>
  <si>
    <t>ADF_Fixed</t>
  </si>
  <si>
    <t>IBRD/ADB/IDB_Floating</t>
  </si>
  <si>
    <t>Bilateral_Fixed</t>
  </si>
  <si>
    <t>Commercial Bank_Fixed</t>
  </si>
  <si>
    <t>Treasury Bonds_10Y_Fixed</t>
  </si>
  <si>
    <t>Treasury Bonds_3Y_Fixed</t>
  </si>
  <si>
    <t>Treasury Bonds_5Y_Fixed</t>
  </si>
  <si>
    <t>Treasury Bills_Fixed</t>
  </si>
  <si>
    <t>new instruments that are not in the current debt portfolio</t>
  </si>
  <si>
    <t>Note: In this example UTP is the local currency.</t>
  </si>
  <si>
    <t>Exchange Rate</t>
  </si>
  <si>
    <t>In USD</t>
  </si>
  <si>
    <t>count.</t>
  </si>
  <si>
    <t>sum</t>
  </si>
  <si>
    <t>check 1</t>
  </si>
  <si>
    <t>check 2</t>
  </si>
  <si>
    <t>Interest Payments</t>
  </si>
  <si>
    <t>Step 1: Paste column that lists all existing creditors</t>
  </si>
  <si>
    <t>Step 2: Use excel function 'Remove Duplicates' from column in Step 1</t>
  </si>
  <si>
    <r>
      <t xml:space="preserve">Step 3: </t>
    </r>
    <r>
      <rPr>
        <sz val="10"/>
        <color indexed="9"/>
        <rFont val="Calibri"/>
        <family val="2"/>
      </rPr>
      <t>Assign representative Instruments</t>
    </r>
  </si>
  <si>
    <r>
      <rPr>
        <b/>
        <sz val="10"/>
        <color indexed="9"/>
        <rFont val="Calibri"/>
        <family val="2"/>
      </rPr>
      <t xml:space="preserve">Step 4: </t>
    </r>
    <r>
      <rPr>
        <sz val="10"/>
        <color indexed="9"/>
        <rFont val="Calibri"/>
        <family val="2"/>
      </rPr>
      <t>Paste column with all representative Instruments and interest rate type</t>
    </r>
  </si>
  <si>
    <r>
      <rPr>
        <b/>
        <sz val="10"/>
        <color indexed="9"/>
        <rFont val="Calibri"/>
        <family val="2"/>
      </rPr>
      <t xml:space="preserve">Step 5: </t>
    </r>
    <r>
      <rPr>
        <sz val="10"/>
        <color indexed="9"/>
        <rFont val="Calibri"/>
        <family val="2"/>
      </rPr>
      <t>Use excel function to 'Remove Duplicates'  from column in Step 4.</t>
    </r>
  </si>
  <si>
    <r>
      <rPr>
        <b/>
        <sz val="10"/>
        <color indexed="9"/>
        <rFont val="Calibri"/>
        <family val="2"/>
      </rPr>
      <t xml:space="preserve">Step 6: </t>
    </r>
    <r>
      <rPr>
        <sz val="10"/>
        <color indexed="9"/>
        <rFont val="Calibri"/>
        <family val="2"/>
      </rPr>
      <t xml:space="preserve"> Assign instrument numbers</t>
    </r>
  </si>
  <si>
    <r>
      <rPr>
        <b/>
        <sz val="10"/>
        <color indexed="9"/>
        <rFont val="Calibri"/>
        <family val="2"/>
      </rPr>
      <t>Step 7:</t>
    </r>
    <r>
      <rPr>
        <sz val="10"/>
        <color indexed="9"/>
        <rFont val="Calibri"/>
        <family val="2"/>
      </rPr>
      <t xml:space="preserve"> Paste the column with all existing loan currencies</t>
    </r>
  </si>
  <si>
    <r>
      <rPr>
        <b/>
        <sz val="10"/>
        <color indexed="9"/>
        <rFont val="Calibri"/>
        <family val="2"/>
      </rPr>
      <t xml:space="preserve">Step 8: </t>
    </r>
    <r>
      <rPr>
        <sz val="10"/>
        <color indexed="9"/>
        <rFont val="Calibri"/>
        <family val="2"/>
      </rPr>
      <t>Use excel function to 'Remove Duplicates'  from column in Step 7.</t>
    </r>
  </si>
  <si>
    <t>T-Bills</t>
  </si>
  <si>
    <t>T-Bonds 10 YR</t>
  </si>
  <si>
    <t>T-Bonds 3 YR</t>
  </si>
  <si>
    <t>T-Bonds 5 YR</t>
  </si>
  <si>
    <t>T-Bonds 10 YR_Fixed</t>
  </si>
  <si>
    <t>T-Bonds 3 YR_Fixed</t>
  </si>
  <si>
    <t>T-Bonds 5 YR_Fixed</t>
  </si>
  <si>
    <t>T-Bills_Fixed</t>
  </si>
  <si>
    <t>CHECK</t>
  </si>
  <si>
    <t>Projected Principal Payments (IN UTP)</t>
  </si>
  <si>
    <t>Projected Principal Payments (IN USD)</t>
  </si>
  <si>
    <t>Utopia: Government Direct and Guaranteed Debt as of 12/31/2015</t>
  </si>
  <si>
    <t>Outstanding Amount</t>
  </si>
  <si>
    <t xml:space="preserve">Outstanding Amount </t>
  </si>
  <si>
    <t>In UTP</t>
  </si>
  <si>
    <t>JPY</t>
  </si>
  <si>
    <t>DKK</t>
  </si>
  <si>
    <t>KRW</t>
  </si>
  <si>
    <t>Exchange Rates in USD units</t>
  </si>
  <si>
    <t>Units per USD</t>
  </si>
  <si>
    <t>Utopia: Government Direct and Guaranteed Debt as of 12/31/2017</t>
  </si>
  <si>
    <t>Outstanding amount based on projected principal repayments (which in turn are based on debt outstanding, remaining grace and maturity period)</t>
  </si>
  <si>
    <t>Interest payments on debt outstanding  based on projected principal repayments (which in turn are based on debt outstanding, remaining grace and maturity period)</t>
  </si>
  <si>
    <t>Table 3: Exchange Rates as of end 2017</t>
  </si>
  <si>
    <t>Utopia: Debt Data as of end 2017 Aggregated by 'Representative Instruments', in UTP million</t>
  </si>
  <si>
    <t>Utopia: Debt Data as of end 2017 Aggregated by 'Representative Instruments', in USD million</t>
  </si>
  <si>
    <t>Check</t>
  </si>
  <si>
    <t>International Bank for Reconstruction and Devpt.</t>
  </si>
  <si>
    <t>International Fund For Agricultural Development</t>
  </si>
  <si>
    <t>Islamic Development Bank</t>
  </si>
  <si>
    <t>Debt Outstanding (Original Currency)</t>
  </si>
  <si>
    <t>Debt Outstanding (in USD)</t>
  </si>
  <si>
    <t>Total Commitment (Original Currency)</t>
  </si>
  <si>
    <t>Debt Oustanding (in UTP)</t>
  </si>
  <si>
    <t>Total</t>
  </si>
  <si>
    <t>Chart 2: Creditor Composition</t>
  </si>
  <si>
    <t>T-Bonds</t>
  </si>
  <si>
    <t>Total Commitment (in UTP)</t>
  </si>
  <si>
    <t>Debt Outstanding (In UTP)</t>
  </si>
  <si>
    <t>Total Commitment (in USD)</t>
  </si>
  <si>
    <t>Chart 1: Composition by Currency</t>
  </si>
  <si>
    <t>Chart 2: Composition by Interest Type</t>
  </si>
  <si>
    <t>Foreign</t>
  </si>
  <si>
    <t>Local</t>
  </si>
  <si>
    <t>Share (Percent)</t>
  </si>
  <si>
    <t xml:space="preserve">Note: In this example instrument codes 7 to 10 and 15 - 20 are left for </t>
  </si>
  <si>
    <t xml:space="preserve">Note: In this example instrument codes 7 to 8 and 13 - 20 are left for </t>
  </si>
  <si>
    <t>IDX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</si>
</sst>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??_);_(@_)"/>
    <numFmt numFmtId="165" formatCode="[$-409]d\-mmm\-yy;@"/>
    <numFmt numFmtId="166" formatCode="_-* #,##0.00_р_._-;\-* #,##0.00_р_._-;_-* &quot;-&quot;??_р_._-;_-@_-"/>
    <numFmt numFmtId="167" formatCode="0.0"/>
    <numFmt numFmtId="168" formatCode="0.000"/>
    <numFmt numFmtId="169" formatCode="_(* #,##0.0_);_(* \(#,##0.0\);_(* &quot;-&quot;??_);_(@_)"/>
    <numFmt numFmtId="170" formatCode="0_);\(0\)"/>
    <numFmt numFmtId="171" formatCode="_(* #,##0.00000_);_(* \(#,##0.00000\);_(* &quot;-&quot;??_);_(@_)"/>
    <numFmt numFmtId="172" formatCode="_(* #,##0.0000000_);_(* \(#,##0.0000000\);_(* &quot;-&quot;??_);_(@_)"/>
    <numFmt numFmtId="173" formatCode="_(* #,##0.000000_);_(* \(#,##0.000000\);_(* &quot;-&quot;??_);_(@_)"/>
    <numFmt numFmtId="174" formatCode="_(* #,##0.000000000_);_(* \(#,##0.000000000\);_(* &quot;-&quot;??_);_(@_)"/>
    <numFmt numFmtId="175" formatCode="_(* #,##0.00000000000000_);_(* \(#,##0.00000000000000\);_(* &quot;-&quot;??_);_(@_)"/>
    <numFmt numFmtId="176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4B82AD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</cellStyleXfs>
  <cellXfs count="163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1" fontId="6" fillId="0" borderId="4" xfId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vertical="justify"/>
    </xf>
    <xf numFmtId="0" fontId="5" fillId="0" borderId="0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164" fontId="5" fillId="0" borderId="7" xfId="1" applyNumberFormat="1" applyFont="1" applyBorder="1"/>
    <xf numFmtId="0" fontId="5" fillId="0" borderId="7" xfId="0" applyFont="1" applyBorder="1"/>
    <xf numFmtId="43" fontId="5" fillId="0" borderId="7" xfId="1" applyFont="1" applyBorder="1"/>
    <xf numFmtId="164" fontId="5" fillId="0" borderId="8" xfId="1" applyNumberFormat="1" applyFont="1" applyBorder="1"/>
    <xf numFmtId="164" fontId="5" fillId="0" borderId="0" xfId="1" applyNumberFormat="1" applyFont="1" applyBorder="1"/>
    <xf numFmtId="164" fontId="5" fillId="0" borderId="15" xfId="1" applyNumberFormat="1" applyFont="1" applyBorder="1"/>
    <xf numFmtId="0" fontId="5" fillId="0" borderId="0" xfId="0" applyFont="1" applyFill="1" applyBorder="1"/>
    <xf numFmtId="164" fontId="5" fillId="0" borderId="16" xfId="1" applyNumberFormat="1" applyFont="1" applyBorder="1"/>
    <xf numFmtId="0" fontId="5" fillId="0" borderId="10" xfId="0" applyFont="1" applyBorder="1" applyAlignment="1">
      <alignment horizontal="center"/>
    </xf>
    <xf numFmtId="164" fontId="5" fillId="0" borderId="0" xfId="0" applyNumberFormat="1" applyFont="1" applyBorder="1"/>
    <xf numFmtId="164" fontId="5" fillId="0" borderId="16" xfId="0" applyNumberFormat="1" applyFont="1" applyBorder="1"/>
    <xf numFmtId="0" fontId="7" fillId="0" borderId="7" xfId="0" applyFont="1" applyFill="1" applyBorder="1" applyAlignment="1">
      <alignment horizontal="left"/>
    </xf>
    <xf numFmtId="0" fontId="7" fillId="0" borderId="7" xfId="0" applyFont="1" applyFill="1" applyBorder="1"/>
    <xf numFmtId="0" fontId="7" fillId="0" borderId="7" xfId="0" applyFont="1" applyBorder="1" applyAlignment="1">
      <alignment horizontal="center"/>
    </xf>
    <xf numFmtId="164" fontId="7" fillId="0" borderId="7" xfId="0" applyNumberFormat="1" applyFont="1" applyBorder="1"/>
    <xf numFmtId="0" fontId="7" fillId="0" borderId="7" xfId="0" applyFont="1" applyBorder="1"/>
    <xf numFmtId="164" fontId="7" fillId="0" borderId="0" xfId="0" applyNumberFormat="1" applyFont="1" applyBorder="1"/>
    <xf numFmtId="164" fontId="7" fillId="0" borderId="16" xfId="0" applyNumberFormat="1" applyFont="1" applyBorder="1"/>
    <xf numFmtId="0" fontId="7" fillId="0" borderId="0" xfId="0" applyFont="1" applyFill="1" applyBorder="1"/>
    <xf numFmtId="164" fontId="7" fillId="0" borderId="7" xfId="1" applyNumberFormat="1" applyFont="1" applyBorder="1"/>
    <xf numFmtId="43" fontId="7" fillId="0" borderId="7" xfId="1" applyFont="1" applyBorder="1"/>
    <xf numFmtId="164" fontId="7" fillId="0" borderId="0" xfId="1" applyNumberFormat="1" applyFont="1" applyBorder="1"/>
    <xf numFmtId="164" fontId="7" fillId="0" borderId="16" xfId="1" applyNumberFormat="1" applyFont="1" applyBorder="1"/>
    <xf numFmtId="0" fontId="7" fillId="0" borderId="7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10" fontId="5" fillId="0" borderId="2" xfId="4" applyNumberFormat="1" applyFont="1" applyBorder="1" applyAlignment="1">
      <alignment horizontal="center" wrapText="1"/>
    </xf>
    <xf numFmtId="10" fontId="5" fillId="0" borderId="7" xfId="4" applyNumberFormat="1" applyFont="1" applyBorder="1" applyAlignment="1">
      <alignment horizontal="center"/>
    </xf>
    <xf numFmtId="10" fontId="7" fillId="0" borderId="7" xfId="4" applyNumberFormat="1" applyFont="1" applyBorder="1" applyAlignment="1">
      <alignment horizontal="center"/>
    </xf>
    <xf numFmtId="10" fontId="5" fillId="0" borderId="0" xfId="4" applyNumberFormat="1" applyFont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/>
    </xf>
    <xf numFmtId="0" fontId="8" fillId="0" borderId="0" xfId="0" applyFont="1"/>
    <xf numFmtId="0" fontId="8" fillId="4" borderId="7" xfId="0" applyFont="1" applyFill="1" applyBorder="1" applyAlignment="1">
      <alignment horizontal="left" wrapText="1"/>
    </xf>
    <xf numFmtId="0" fontId="8" fillId="4" borderId="7" xfId="0" applyFont="1" applyFill="1" applyBorder="1" applyAlignment="1">
      <alignment horizontal="left"/>
    </xf>
    <xf numFmtId="0" fontId="5" fillId="4" borderId="7" xfId="0" applyFont="1" applyFill="1" applyBorder="1"/>
    <xf numFmtId="0" fontId="5" fillId="4" borderId="7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wrapText="1"/>
    </xf>
    <xf numFmtId="0" fontId="5" fillId="0" borderId="0" xfId="0" applyFont="1" applyAlignment="1">
      <alignment vertical="center"/>
    </xf>
    <xf numFmtId="0" fontId="9" fillId="0" borderId="0" xfId="0" applyFont="1" applyBorder="1" applyAlignment="1"/>
    <xf numFmtId="0" fontId="8" fillId="0" borderId="0" xfId="0" applyFont="1" applyAlignment="1">
      <alignment horizontal="left"/>
    </xf>
    <xf numFmtId="0" fontId="10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/>
    <xf numFmtId="10" fontId="10" fillId="0" borderId="0" xfId="4" applyNumberFormat="1" applyFont="1" applyAlignment="1"/>
    <xf numFmtId="0" fontId="10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 applyFill="1" applyBorder="1"/>
    <xf numFmtId="0" fontId="11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10" fontId="12" fillId="0" borderId="0" xfId="4" applyNumberFormat="1" applyFont="1" applyAlignment="1" applyProtection="1">
      <alignment vertical="top"/>
      <protection locked="0"/>
    </xf>
    <xf numFmtId="0" fontId="12" fillId="0" borderId="0" xfId="0" applyFont="1" applyAlignment="1" applyProtection="1">
      <alignment horizontal="center" vertical="top"/>
      <protection locked="0"/>
    </xf>
    <xf numFmtId="0" fontId="5" fillId="0" borderId="7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vertical="center"/>
    </xf>
    <xf numFmtId="168" fontId="5" fillId="3" borderId="7" xfId="0" applyNumberFormat="1" applyFont="1" applyFill="1" applyBorder="1" applyAlignment="1">
      <alignment horizontal="center"/>
    </xf>
    <xf numFmtId="0" fontId="7" fillId="6" borderId="0" xfId="0" applyFont="1" applyFill="1" applyAlignment="1"/>
    <xf numFmtId="0" fontId="5" fillId="0" borderId="0" xfId="0" applyFont="1" applyFill="1"/>
    <xf numFmtId="0" fontId="5" fillId="7" borderId="0" xfId="0" applyFont="1" applyFill="1"/>
    <xf numFmtId="3" fontId="14" fillId="8" borderId="0" xfId="0" applyNumberFormat="1" applyFont="1" applyFill="1"/>
    <xf numFmtId="3" fontId="14" fillId="0" borderId="0" xfId="0" applyNumberFormat="1" applyFont="1" applyFill="1"/>
    <xf numFmtId="0" fontId="7" fillId="0" borderId="0" xfId="3" applyFont="1"/>
    <xf numFmtId="0" fontId="7" fillId="0" borderId="0" xfId="3" applyFont="1" applyAlignment="1">
      <alignment horizontal="center"/>
    </xf>
    <xf numFmtId="0" fontId="7" fillId="0" borderId="0" xfId="3" applyFont="1" applyFill="1"/>
    <xf numFmtId="3" fontId="15" fillId="0" borderId="0" xfId="3" applyNumberFormat="1" applyFont="1" applyFill="1"/>
    <xf numFmtId="164" fontId="7" fillId="0" borderId="0" xfId="1" applyNumberFormat="1" applyFont="1" applyFill="1"/>
    <xf numFmtId="3" fontId="15" fillId="0" borderId="12" xfId="3" applyNumberFormat="1" applyFont="1" applyFill="1" applyBorder="1"/>
    <xf numFmtId="0" fontId="14" fillId="8" borderId="0" xfId="3" applyFont="1" applyFill="1"/>
    <xf numFmtId="0" fontId="14" fillId="0" borderId="0" xfId="3" applyFont="1" applyFill="1"/>
    <xf numFmtId="3" fontId="14" fillId="0" borderId="0" xfId="3" applyNumberFormat="1" applyFont="1" applyFill="1"/>
    <xf numFmtId="0" fontId="15" fillId="0" borderId="0" xfId="3" applyFont="1" applyFill="1"/>
    <xf numFmtId="3" fontId="7" fillId="0" borderId="0" xfId="3" applyNumberFormat="1" applyFont="1" applyFill="1"/>
    <xf numFmtId="3" fontId="7" fillId="0" borderId="12" xfId="3" applyNumberFormat="1" applyFont="1" applyFill="1" applyBorder="1"/>
    <xf numFmtId="0" fontId="16" fillId="2" borderId="0" xfId="3" applyFont="1" applyFill="1"/>
    <xf numFmtId="3" fontId="17" fillId="8" borderId="0" xfId="3" applyNumberFormat="1" applyFont="1" applyFill="1"/>
    <xf numFmtId="0" fontId="16" fillId="0" borderId="0" xfId="3" applyFont="1" applyFill="1"/>
    <xf numFmtId="2" fontId="7" fillId="0" borderId="0" xfId="3" applyNumberFormat="1" applyFont="1" applyFill="1"/>
    <xf numFmtId="2" fontId="7" fillId="0" borderId="0" xfId="3" applyNumberFormat="1" applyFont="1" applyFill="1" applyAlignment="1">
      <alignment horizontal="right"/>
    </xf>
    <xf numFmtId="0" fontId="16" fillId="0" borderId="0" xfId="3" applyFont="1" applyFill="1" applyBorder="1"/>
    <xf numFmtId="3" fontId="17" fillId="0" borderId="0" xfId="3" applyNumberFormat="1" applyFont="1" applyFill="1" applyBorder="1"/>
    <xf numFmtId="0" fontId="18" fillId="9" borderId="0" xfId="0" applyFont="1" applyFill="1" applyAlignment="1">
      <alignment vertical="center" wrapText="1"/>
    </xf>
    <xf numFmtId="0" fontId="19" fillId="9" borderId="0" xfId="0" applyFont="1" applyFill="1" applyAlignment="1">
      <alignment vertical="center" wrapText="1"/>
    </xf>
    <xf numFmtId="0" fontId="5" fillId="0" borderId="7" xfId="0" applyFont="1" applyFill="1" applyBorder="1" applyAlignment="1">
      <alignment horizontal="left"/>
    </xf>
    <xf numFmtId="2" fontId="5" fillId="0" borderId="7" xfId="0" applyNumberFormat="1" applyFont="1" applyFill="1" applyBorder="1" applyAlignment="1">
      <alignment horizontal="right"/>
    </xf>
    <xf numFmtId="2" fontId="9" fillId="0" borderId="0" xfId="0" applyNumberFormat="1" applyFont="1" applyAlignment="1"/>
    <xf numFmtId="169" fontId="5" fillId="0" borderId="8" xfId="1" applyNumberFormat="1" applyFont="1" applyBorder="1"/>
    <xf numFmtId="3" fontId="7" fillId="0" borderId="0" xfId="3" applyNumberFormat="1" applyFont="1"/>
    <xf numFmtId="164" fontId="7" fillId="0" borderId="12" xfId="1" applyNumberFormat="1" applyFont="1" applyFill="1" applyBorder="1"/>
    <xf numFmtId="3" fontId="7" fillId="0" borderId="0" xfId="3" applyNumberFormat="1" applyFont="1" applyFill="1" applyBorder="1"/>
    <xf numFmtId="2" fontId="12" fillId="0" borderId="0" xfId="0" applyNumberFormat="1" applyFont="1" applyAlignment="1" applyProtection="1">
      <alignment vertical="top"/>
      <protection locked="0"/>
    </xf>
    <xf numFmtId="2" fontId="5" fillId="3" borderId="2" xfId="0" applyNumberFormat="1" applyFont="1" applyFill="1" applyBorder="1" applyAlignment="1">
      <alignment horizontal="center" wrapText="1"/>
    </xf>
    <xf numFmtId="2" fontId="5" fillId="3" borderId="7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167" fontId="5" fillId="3" borderId="7" xfId="0" applyNumberFormat="1" applyFont="1" applyFill="1" applyBorder="1" applyAlignment="1">
      <alignment horizontal="center"/>
    </xf>
    <xf numFmtId="164" fontId="5" fillId="0" borderId="0" xfId="0" applyNumberFormat="1" applyFont="1"/>
    <xf numFmtId="164" fontId="8" fillId="0" borderId="0" xfId="0" applyNumberFormat="1" applyFont="1"/>
    <xf numFmtId="0" fontId="5" fillId="4" borderId="11" xfId="0" applyFont="1" applyFill="1" applyBorder="1" applyAlignment="1">
      <alignment horizontal="right" wrapText="1"/>
    </xf>
    <xf numFmtId="0" fontId="19" fillId="9" borderId="13" xfId="0" applyFont="1" applyFill="1" applyBorder="1" applyAlignment="1">
      <alignment vertical="center" wrapText="1"/>
    </xf>
    <xf numFmtId="0" fontId="15" fillId="6" borderId="0" xfId="0" applyFont="1" applyFill="1" applyAlignment="1"/>
    <xf numFmtId="0" fontId="15" fillId="5" borderId="0" xfId="0" applyFont="1" applyFill="1" applyBorder="1" applyAlignment="1">
      <alignment vertical="center"/>
    </xf>
    <xf numFmtId="165" fontId="5" fillId="0" borderId="7" xfId="0" applyNumberFormat="1" applyFont="1" applyFill="1" applyBorder="1" applyAlignment="1">
      <alignment horizontal="right"/>
    </xf>
    <xf numFmtId="165" fontId="5" fillId="0" borderId="7" xfId="0" applyNumberFormat="1" applyFont="1" applyFill="1" applyBorder="1"/>
    <xf numFmtId="165" fontId="7" fillId="0" borderId="7" xfId="0" applyNumberFormat="1" applyFont="1" applyFill="1" applyBorder="1" applyAlignment="1">
      <alignment horizontal="right"/>
    </xf>
    <xf numFmtId="38" fontId="5" fillId="0" borderId="7" xfId="1" applyNumberFormat="1" applyFont="1" applyBorder="1"/>
    <xf numFmtId="38" fontId="5" fillId="0" borderId="9" xfId="1" applyNumberFormat="1" applyFont="1" applyBorder="1"/>
    <xf numFmtId="38" fontId="5" fillId="0" borderId="7" xfId="0" applyNumberFormat="1" applyFont="1" applyBorder="1"/>
    <xf numFmtId="38" fontId="5" fillId="0" borderId="9" xfId="0" applyNumberFormat="1" applyFont="1" applyBorder="1"/>
    <xf numFmtId="38" fontId="7" fillId="0" borderId="7" xfId="0" applyNumberFormat="1" applyFont="1" applyBorder="1"/>
    <xf numFmtId="38" fontId="7" fillId="0" borderId="9" xfId="0" applyNumberFormat="1" applyFont="1" applyBorder="1"/>
    <xf numFmtId="38" fontId="7" fillId="0" borderId="7" xfId="1" applyNumberFormat="1" applyFont="1" applyBorder="1"/>
    <xf numFmtId="38" fontId="7" fillId="0" borderId="9" xfId="1" applyNumberFormat="1" applyFont="1" applyBorder="1"/>
    <xf numFmtId="164" fontId="12" fillId="0" borderId="0" xfId="0" applyNumberFormat="1" applyFont="1" applyAlignment="1" applyProtection="1">
      <alignment vertical="top"/>
      <protection locked="0"/>
    </xf>
    <xf numFmtId="171" fontId="5" fillId="0" borderId="0" xfId="0" applyNumberFormat="1" applyFont="1"/>
    <xf numFmtId="43" fontId="0" fillId="0" borderId="0" xfId="0" applyNumberFormat="1"/>
    <xf numFmtId="164" fontId="0" fillId="0" borderId="0" xfId="0" applyNumberFormat="1"/>
    <xf numFmtId="172" fontId="0" fillId="0" borderId="0" xfId="0" applyNumberFormat="1"/>
    <xf numFmtId="0" fontId="20" fillId="0" borderId="2" xfId="0" applyFont="1" applyBorder="1" applyAlignment="1">
      <alignment horizontal="center"/>
    </xf>
    <xf numFmtId="172" fontId="5" fillId="0" borderId="8" xfId="1" applyNumberFormat="1" applyFont="1" applyBorder="1"/>
    <xf numFmtId="173" fontId="5" fillId="0" borderId="8" xfId="1" applyNumberFormat="1" applyFont="1" applyBorder="1"/>
    <xf numFmtId="174" fontId="5" fillId="0" borderId="8" xfId="1" applyNumberFormat="1" applyFont="1" applyBorder="1"/>
    <xf numFmtId="175" fontId="5" fillId="0" borderId="8" xfId="1" applyNumberFormat="1" applyFont="1" applyBorder="1"/>
    <xf numFmtId="0" fontId="7" fillId="0" borderId="7" xfId="0" applyFont="1" applyFill="1" applyBorder="1" applyAlignment="1">
      <alignment horizontal="center"/>
    </xf>
    <xf numFmtId="176" fontId="5" fillId="0" borderId="7" xfId="0" applyNumberFormat="1" applyFont="1" applyFill="1" applyBorder="1" applyAlignment="1">
      <alignment horizontal="right"/>
    </xf>
    <xf numFmtId="164" fontId="0" fillId="0" borderId="7" xfId="1" applyNumberFormat="1" applyFont="1" applyBorder="1"/>
    <xf numFmtId="0" fontId="8" fillId="0" borderId="7" xfId="0" applyFont="1" applyFill="1" applyBorder="1" applyAlignment="1">
      <alignment horizontal="left"/>
    </xf>
    <xf numFmtId="164" fontId="21" fillId="0" borderId="7" xfId="0" applyNumberFormat="1" applyFont="1" applyBorder="1"/>
    <xf numFmtId="169" fontId="0" fillId="0" borderId="7" xfId="1" applyNumberFormat="1" applyFont="1" applyBorder="1"/>
    <xf numFmtId="169" fontId="21" fillId="0" borderId="7" xfId="0" applyNumberFormat="1" applyFont="1" applyBorder="1"/>
    <xf numFmtId="169" fontId="0" fillId="0" borderId="7" xfId="0" applyNumberFormat="1" applyBorder="1"/>
    <xf numFmtId="43" fontId="8" fillId="0" borderId="0" xfId="1" applyFont="1"/>
    <xf numFmtId="43" fontId="5" fillId="0" borderId="8" xfId="1" applyNumberFormat="1" applyFont="1" applyBorder="1"/>
    <xf numFmtId="0" fontId="5" fillId="4" borderId="7" xfId="0" applyFont="1" applyFill="1" applyBorder="1" applyAlignment="1">
      <alignment horizontal="center"/>
    </xf>
    <xf numFmtId="0" fontId="17" fillId="10" borderId="0" xfId="0" applyFont="1" applyFill="1" applyBorder="1" applyAlignment="1">
      <alignment vertical="center"/>
    </xf>
    <xf numFmtId="0" fontId="22" fillId="10" borderId="0" xfId="0" applyFont="1" applyFill="1"/>
    <xf numFmtId="169" fontId="0" fillId="0" borderId="0" xfId="0" applyNumberFormat="1"/>
    <xf numFmtId="0" fontId="5" fillId="4" borderId="7" xfId="0" applyFont="1" applyFill="1" applyBorder="1" applyAlignment="1">
      <alignment horizontal="left"/>
    </xf>
    <xf numFmtId="0" fontId="17" fillId="10" borderId="0" xfId="0" applyFont="1" applyFill="1" applyBorder="1" applyAlignment="1">
      <alignment horizontal="center" vertical="center"/>
    </xf>
    <xf numFmtId="2" fontId="17" fillId="10" borderId="0" xfId="0" applyNumberFormat="1" applyFont="1" applyFill="1" applyBorder="1" applyAlignment="1">
      <alignment vertical="center"/>
    </xf>
    <xf numFmtId="10" fontId="17" fillId="10" borderId="0" xfId="4" applyNumberFormat="1" applyFont="1" applyFill="1" applyBorder="1" applyAlignment="1">
      <alignment vertical="center"/>
    </xf>
    <xf numFmtId="170" fontId="17" fillId="10" borderId="0" xfId="0" applyNumberFormat="1" applyFont="1" applyFill="1" applyBorder="1" applyAlignment="1">
      <alignment vertical="center"/>
    </xf>
    <xf numFmtId="0" fontId="17" fillId="10" borderId="12" xfId="3" applyFont="1" applyFill="1" applyBorder="1"/>
    <xf numFmtId="3" fontId="17" fillId="10" borderId="0" xfId="3" applyNumberFormat="1" applyFont="1" applyFill="1"/>
  </cellXfs>
  <cellStyles count="5">
    <cellStyle name="Comma" xfId="1" builtinId="3"/>
    <cellStyle name="Comma 4" xfId="2" xr:uid="{00000000-0005-0000-0000-000001000000}"/>
    <cellStyle name="Normal" xfId="0" builtinId="0"/>
    <cellStyle name="Normal 4" xfId="3" xr:uid="{00000000-0005-0000-0000-000003000000}"/>
    <cellStyle name="Percent" xfId="4" builtinId="5"/>
  </cellStyles>
  <dxfs count="0"/>
  <tableStyles count="0" defaultTableStyle="TableStyleMedium9" defaultPivotStyle="PivotStyleLight16"/>
  <colors>
    <mruColors>
      <color rgb="FF4B8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rgbClr val="4B82AD"/>
                </a:solidFill>
                <a:latin typeface="Segoe UI" panose="020B0502040204020203" pitchFamily="34" charset="0"/>
                <a:ea typeface="+mn-ea"/>
                <a:cs typeface="+mn-cs"/>
              </a:defRPr>
            </a:pPr>
            <a:r>
              <a:rPr lang="en-US" b="1">
                <a:solidFill>
                  <a:srgbClr val="4B82AD"/>
                </a:solidFill>
                <a:latin typeface="Segoe UI" panose="020B0502040204020203" pitchFamily="34" charset="0"/>
              </a:rPr>
              <a:t>Currency</a:t>
            </a:r>
            <a:r>
              <a:rPr lang="en-US" b="1" baseline="0">
                <a:solidFill>
                  <a:srgbClr val="4B82AD"/>
                </a:solidFill>
                <a:latin typeface="Segoe UI" panose="020B0502040204020203" pitchFamily="34" charset="0"/>
              </a:rPr>
              <a:t> Composition </a:t>
            </a:r>
          </a:p>
          <a:p>
            <a:pPr algn="l">
              <a:defRPr sz="1400" b="1" i="0" u="none" strike="noStrike" kern="1200" spc="0" baseline="0">
                <a:solidFill>
                  <a:srgbClr val="4B82AD"/>
                </a:solidFill>
                <a:latin typeface="Segoe UI" panose="020B0502040204020203" pitchFamily="34" charset="0"/>
                <a:ea typeface="+mn-ea"/>
                <a:cs typeface="+mn-cs"/>
              </a:defRPr>
            </a:pPr>
            <a:r>
              <a:rPr lang="en-US" b="0" baseline="0">
                <a:solidFill>
                  <a:srgbClr val="4B82AD"/>
                </a:solidFill>
                <a:latin typeface="Segoe UI" panose="020B0502040204020203" pitchFamily="34" charset="0"/>
              </a:rPr>
              <a:t>(Percent)</a:t>
            </a:r>
            <a:endParaRPr lang="en-US" b="0">
              <a:solidFill>
                <a:srgbClr val="4B82AD"/>
              </a:solidFill>
              <a:latin typeface="Segoe UI" panose="020B0502040204020203" pitchFamily="34" charset="0"/>
            </a:endParaRPr>
          </a:p>
        </c:rich>
      </c:tx>
      <c:layout>
        <c:manualLayout>
          <c:xMode val="edge"/>
          <c:yMode val="edge"/>
          <c:x val="1.0529122580587314E-2"/>
          <c:y val="1.490312965722801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0678990042259895"/>
          <c:y val="9.1825340014316387E-2"/>
          <c:w val="0.54697380155326414"/>
          <c:h val="0.76884015748031509"/>
        </c:manualLayout>
      </c:layout>
      <c:pieChart>
        <c:varyColors val="1"/>
        <c:ser>
          <c:idx val="0"/>
          <c:order val="0"/>
          <c:tx>
            <c:strRef>
              <c:f>Charts!$C$4</c:f>
              <c:strCache>
                <c:ptCount val="1"/>
                <c:pt idx="0">
                  <c:v>Share (Percent)</c:v>
                </c:pt>
              </c:strCache>
            </c:strRef>
          </c:tx>
          <c:spPr>
            <a:effectLst/>
          </c:spPr>
          <c:dPt>
            <c:idx val="0"/>
            <c:bubble3D val="0"/>
            <c:spPr>
              <a:pattFill prst="pct5">
                <a:fgClr>
                  <a:srgbClr val="4B82AD"/>
                </a:fgClr>
                <a:bgClr>
                  <a:srgbClr val="4B8CAD"/>
                </a:bgClr>
              </a:patt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D40-4939-A64B-0179CC21AE25}"/>
              </c:ext>
            </c:extLst>
          </c:dPt>
          <c:dPt>
            <c:idx val="1"/>
            <c:bubble3D val="0"/>
            <c:spPr>
              <a:pattFill prst="wdDnDiag">
                <a:fgClr>
                  <a:srgbClr val="96BA79"/>
                </a:fgClr>
                <a:bgClr>
                  <a:srgbClr val="FFFFFF"/>
                </a:bgClr>
              </a:patt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D40-4939-A64B-0179CC21AE25}"/>
              </c:ext>
            </c:extLst>
          </c:dPt>
          <c:dPt>
            <c:idx val="2"/>
            <c:bubble3D val="0"/>
            <c:spPr>
              <a:pattFill prst="divot">
                <a:fgClr>
                  <a:srgbClr val="C00000"/>
                </a:fgClr>
                <a:bgClr>
                  <a:srgbClr val="C00000"/>
                </a:bgClr>
              </a:patt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D40-4939-A64B-0179CC21AE25}"/>
              </c:ext>
            </c:extLst>
          </c:dPt>
          <c:dPt>
            <c:idx val="3"/>
            <c:bubble3D val="0"/>
            <c:spPr>
              <a:pattFill prst="pct20">
                <a:fgClr>
                  <a:srgbClr val="A6A8AC"/>
                </a:fgClr>
                <a:bgClr>
                  <a:srgbClr val="FFFFFF"/>
                </a:bgClr>
              </a:patt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2C1-42E6-8325-0E050E35D025}"/>
              </c:ext>
            </c:extLst>
          </c:dPt>
          <c:dPt>
            <c:idx val="4"/>
            <c:bubble3D val="0"/>
            <c:spPr>
              <a:pattFill prst="pct90">
                <a:fgClr>
                  <a:srgbClr val="96BA79"/>
                </a:fgClr>
                <a:bgClr>
                  <a:srgbClr val="FFFFFF"/>
                </a:bgClr>
              </a:patt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D40-4939-A64B-0179CC21AE25}"/>
              </c:ext>
            </c:extLst>
          </c:dPt>
          <c:dPt>
            <c:idx val="5"/>
            <c:bubble3D val="0"/>
            <c:spPr>
              <a:pattFill prst="wdUpDiag">
                <a:fgClr>
                  <a:srgbClr val="4B82AD"/>
                </a:fgClr>
                <a:bgClr>
                  <a:srgbClr val="FFFFFF"/>
                </a:bgClr>
              </a:patt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2C1-42E6-8325-0E050E35D025}"/>
              </c:ext>
            </c:extLst>
          </c:dPt>
          <c:dPt>
            <c:idx val="6"/>
            <c:bubble3D val="0"/>
            <c:spPr>
              <a:pattFill prst="lgGrid">
                <a:fgClr>
                  <a:srgbClr val="FFFFFF"/>
                </a:fgClr>
                <a:bgClr>
                  <a:srgbClr val="000000"/>
                </a:bgClr>
              </a:patt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C1-42E6-8325-0E050E35D025}"/>
              </c:ext>
            </c:extLst>
          </c:dPt>
          <c:dPt>
            <c:idx val="7"/>
            <c:bubble3D val="0"/>
            <c:spPr>
              <a:pattFill prst="dkUpDiag">
                <a:fgClr>
                  <a:srgbClr val="C00000"/>
                </a:fgClr>
                <a:bgClr>
                  <a:srgbClr val="FFFFFF"/>
                </a:bgClr>
              </a:patt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2C1-42E6-8325-0E050E35D025}"/>
              </c:ext>
            </c:extLst>
          </c:dPt>
          <c:dPt>
            <c:idx val="8"/>
            <c:bubble3D val="0"/>
            <c:spPr>
              <a:pattFill prst="narHorz">
                <a:fgClr>
                  <a:srgbClr val="A6A8AC"/>
                </a:fgClr>
                <a:bgClr>
                  <a:srgbClr val="FFFFFF"/>
                </a:bgClr>
              </a:patt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D40-4939-A64B-0179CC21AE25}"/>
              </c:ext>
            </c:extLst>
          </c:dPt>
          <c:dLbls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42C1-42E6-8325-0E050E35D025}"/>
                </c:ext>
              </c:extLst>
            </c:dLbl>
            <c:dLbl>
              <c:idx val="5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42C1-42E6-8325-0E050E35D025}"/>
                </c:ext>
              </c:extLst>
            </c:dLbl>
            <c:dLbl>
              <c:idx val="6"/>
              <c:layout>
                <c:manualLayout>
                  <c:x val="-0.10493551220517784"/>
                  <c:y val="1.2957086614173228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61225424951714"/>
                      <c:h val="8.345748031496062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2C1-42E6-8325-0E050E35D025}"/>
                </c:ext>
              </c:extLst>
            </c:dLbl>
            <c:dLbl>
              <c:idx val="7"/>
              <c:layout>
                <c:manualLayout>
                  <c:x val="-0.10493551220517784"/>
                  <c:y val="-0.11022785433070866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3148054162577367E-2"/>
                      <c:h val="0.107302533532041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2C1-42E6-8325-0E050E35D02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/>
                    <a:ea typeface="Segoe UI"/>
                    <a:cs typeface="Segoe UI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Charts!$A$5:$A$13</c:f>
              <c:strCache>
                <c:ptCount val="9"/>
                <c:pt idx="0">
                  <c:v>USD</c:v>
                </c:pt>
                <c:pt idx="1">
                  <c:v>XDR</c:v>
                </c:pt>
                <c:pt idx="2">
                  <c:v>EUR</c:v>
                </c:pt>
                <c:pt idx="3">
                  <c:v>JPY</c:v>
                </c:pt>
                <c:pt idx="4">
                  <c:v>DKK</c:v>
                </c:pt>
                <c:pt idx="5">
                  <c:v>CHF</c:v>
                </c:pt>
                <c:pt idx="6">
                  <c:v>IDB</c:v>
                </c:pt>
                <c:pt idx="7">
                  <c:v>KRW</c:v>
                </c:pt>
                <c:pt idx="8">
                  <c:v>UTP</c:v>
                </c:pt>
              </c:strCache>
            </c:strRef>
          </c:cat>
          <c:val>
            <c:numRef>
              <c:f>Charts!$C$5:$C$13</c:f>
              <c:numCache>
                <c:formatCode>_(* #,##0.0_);_(* \(#,##0.0\);_(* "-"??_);_(@_)</c:formatCode>
                <c:ptCount val="9"/>
                <c:pt idx="0">
                  <c:v>29.667567912889531</c:v>
                </c:pt>
                <c:pt idx="1">
                  <c:v>24.621595442447106</c:v>
                </c:pt>
                <c:pt idx="2">
                  <c:v>9.3114908490063861</c:v>
                </c:pt>
                <c:pt idx="3">
                  <c:v>6.1321788576853544E-3</c:v>
                </c:pt>
                <c:pt idx="4">
                  <c:v>0.16095807333388618</c:v>
                </c:pt>
                <c:pt idx="5">
                  <c:v>0.41859709300692549</c:v>
                </c:pt>
                <c:pt idx="6">
                  <c:v>0.2004557357606318</c:v>
                </c:pt>
                <c:pt idx="7">
                  <c:v>7.4826562155430501E-5</c:v>
                </c:pt>
                <c:pt idx="8">
                  <c:v>35.613127888135693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1-42E6-8325-0E050E35D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rgbClr val="4B82AD"/>
                </a:solidFill>
                <a:latin typeface="Segoe UI" panose="020B0502040204020203" pitchFamily="34" charset="0"/>
                <a:ea typeface="+mn-ea"/>
                <a:cs typeface="+mn-cs"/>
              </a:defRPr>
            </a:pPr>
            <a:r>
              <a:rPr lang="en-US" b="1" baseline="0">
                <a:solidFill>
                  <a:srgbClr val="4B82AD"/>
                </a:solidFill>
                <a:latin typeface="Segoe UI" panose="020B0502040204020203" pitchFamily="34" charset="0"/>
              </a:rPr>
              <a:t>Interest Type Composition</a:t>
            </a:r>
          </a:p>
          <a:p>
            <a:pPr algn="l">
              <a:defRPr b="1">
                <a:solidFill>
                  <a:srgbClr val="4B82AD"/>
                </a:solidFill>
                <a:latin typeface="Segoe UI" panose="020B0502040204020203" pitchFamily="34" charset="0"/>
              </a:defRPr>
            </a:pPr>
            <a:r>
              <a:rPr lang="en-US" b="0" baseline="0">
                <a:solidFill>
                  <a:srgbClr val="4B82AD"/>
                </a:solidFill>
                <a:latin typeface="Segoe UI" panose="020B0502040204020203" pitchFamily="34" charset="0"/>
              </a:rPr>
              <a:t>(Percent)</a:t>
            </a:r>
            <a:endParaRPr lang="en-US" b="0">
              <a:solidFill>
                <a:srgbClr val="4B82AD"/>
              </a:solidFill>
              <a:latin typeface="Segoe UI" panose="020B0502040204020203" pitchFamily="34" charset="0"/>
            </a:endParaRPr>
          </a:p>
        </c:rich>
      </c:tx>
      <c:layout>
        <c:manualLayout>
          <c:xMode val="edge"/>
          <c:yMode val="edge"/>
          <c:x val="4.6376811594202828E-3"/>
          <c:y val="2.2315202231520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rgbClr val="4B82AD"/>
              </a:solidFill>
              <a:latin typeface="Segoe UI" panose="020B05020402040202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Charts!$C$25</c:f>
              <c:strCache>
                <c:ptCount val="1"/>
                <c:pt idx="0">
                  <c:v>Share (Percent)</c:v>
                </c:pt>
              </c:strCache>
            </c:strRef>
          </c:tx>
          <c:spPr>
            <a:effectLst/>
          </c:spPr>
          <c:dPt>
            <c:idx val="0"/>
            <c:bubble3D val="0"/>
            <c:spPr>
              <a:pattFill prst="pct5">
                <a:fgClr>
                  <a:srgbClr val="4B82AD"/>
                </a:fgClr>
                <a:bgClr>
                  <a:srgbClr val="4B8CAD"/>
                </a:bgClr>
              </a:patt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63A-4895-98A8-3FD52C2F5D57}"/>
              </c:ext>
            </c:extLst>
          </c:dPt>
          <c:dPt>
            <c:idx val="1"/>
            <c:bubble3D val="0"/>
            <c:spPr>
              <a:pattFill prst="wdDnDiag">
                <a:fgClr>
                  <a:srgbClr val="96BA79"/>
                </a:fgClr>
                <a:bgClr>
                  <a:srgbClr val="FFFFFF"/>
                </a:bgClr>
              </a:patt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63A-4895-98A8-3FD52C2F5D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63A-4895-98A8-3FD52C2F5D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63A-4895-98A8-3FD52C2F5D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63A-4895-98A8-3FD52C2F5D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63A-4895-98A8-3FD52C2F5D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63A-4895-98A8-3FD52C2F5D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63A-4895-98A8-3FD52C2F5D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63A-4895-98A8-3FD52C2F5D57}"/>
              </c:ext>
            </c:extLst>
          </c:dPt>
          <c:dLbls>
            <c:dLbl>
              <c:idx val="0"/>
              <c:layout>
                <c:manualLayout>
                  <c:x val="-5.0725652047117299E-2"/>
                  <c:y val="-0.25291168563443739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3A-4895-98A8-3FD52C2F5D5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/>
                    <a:ea typeface="Segoe UI"/>
                    <a:cs typeface="Segoe UI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Charts!$A$26:$A$27</c:f>
              <c:strCache>
                <c:ptCount val="2"/>
                <c:pt idx="0">
                  <c:v>Fixed</c:v>
                </c:pt>
                <c:pt idx="1">
                  <c:v>Floating</c:v>
                </c:pt>
              </c:strCache>
            </c:strRef>
          </c:cat>
          <c:val>
            <c:numRef>
              <c:f>Charts!$C$26:$C$27</c:f>
              <c:numCache>
                <c:formatCode>_(* #,##0.0_);_(* \(#,##0.0\);_(* "-"??_);_(@_)</c:formatCode>
                <c:ptCount val="2"/>
                <c:pt idx="0">
                  <c:v>95.796591106687785</c:v>
                </c:pt>
                <c:pt idx="1">
                  <c:v>4.2034088933122105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63A-4895-98A8-3FD52C2F5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rgbClr val="4B82AD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 b="1">
                <a:solidFill>
                  <a:srgbClr val="4B82AD"/>
                </a:solidFill>
              </a:rPr>
              <a:t>Creditor Composition</a:t>
            </a:r>
          </a:p>
          <a:p>
            <a:pPr algn="l">
              <a:defRPr b="1">
                <a:solidFill>
                  <a:srgbClr val="4B82AD"/>
                </a:solidFill>
              </a:defRPr>
            </a:pPr>
            <a:r>
              <a:rPr lang="en-US" b="0">
                <a:solidFill>
                  <a:srgbClr val="4B82AD"/>
                </a:solidFill>
              </a:rPr>
              <a:t>(UTP)</a:t>
            </a:r>
          </a:p>
        </c:rich>
      </c:tx>
      <c:layout>
        <c:manualLayout>
          <c:xMode val="edge"/>
          <c:yMode val="edge"/>
          <c:x val="7.8680832704130909E-3"/>
          <c:y val="3.639672429481346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rgbClr val="4B82AD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Charts!$B$4</c:f>
              <c:strCache>
                <c:ptCount val="1"/>
                <c:pt idx="0">
                  <c:v>Debt Oustanding (in UTP)</c:v>
                </c:pt>
              </c:strCache>
            </c:strRef>
          </c:tx>
          <c:spPr>
            <a:pattFill prst="pct5">
              <a:fgClr>
                <a:srgbClr val="4B82AD"/>
              </a:fgClr>
              <a:bgClr>
                <a:schemeClr val="bg1"/>
              </a:bgClr>
            </a:pattFill>
            <a:ln w="9525"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rgbClr val="4B82AD"/>
                </a:fgClr>
                <a:bgClr>
                  <a:schemeClr val="bg1"/>
                </a:bgClr>
              </a:patt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F6-4C2B-8159-FB154F62D78D}"/>
              </c:ext>
            </c:extLst>
          </c:dPt>
          <c:dPt>
            <c:idx val="1"/>
            <c:invertIfNegative val="0"/>
            <c:bubble3D val="0"/>
            <c:spPr>
              <a:pattFill prst="ltDnDiag">
                <a:fgClr>
                  <a:srgbClr val="4B82AD"/>
                </a:fgClr>
                <a:bgClr>
                  <a:schemeClr val="bg1"/>
                </a:bgClr>
              </a:patt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F6-4C2B-8159-FB154F62D78D}"/>
              </c:ext>
            </c:extLst>
          </c:dPt>
          <c:dPt>
            <c:idx val="2"/>
            <c:invertIfNegative val="0"/>
            <c:bubble3D val="0"/>
            <c:spPr>
              <a:pattFill prst="smGrid">
                <a:fgClr>
                  <a:srgbClr val="4B82AD"/>
                </a:fgClr>
                <a:bgClr>
                  <a:schemeClr val="bg1"/>
                </a:bgClr>
              </a:patt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9F6-4C2B-8159-FB154F62D78D}"/>
              </c:ext>
            </c:extLst>
          </c:dPt>
          <c:dPt>
            <c:idx val="3"/>
            <c:invertIfNegative val="0"/>
            <c:bubble3D val="0"/>
            <c:spPr>
              <a:pattFill prst="smConfetti">
                <a:fgClr>
                  <a:srgbClr val="4B82AD"/>
                </a:fgClr>
                <a:bgClr>
                  <a:schemeClr val="bg1"/>
                </a:bgClr>
              </a:patt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9F6-4C2B-8159-FB154F62D78D}"/>
              </c:ext>
            </c:extLst>
          </c:dPt>
          <c:dPt>
            <c:idx val="4"/>
            <c:invertIfNegative val="0"/>
            <c:bubble3D val="0"/>
            <c:spPr>
              <a:pattFill prst="pct75">
                <a:fgClr>
                  <a:srgbClr val="4B82AD"/>
                </a:fgClr>
                <a:bgClr>
                  <a:schemeClr val="bg1"/>
                </a:bgClr>
              </a:patt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9F6-4C2B-8159-FB154F62D78D}"/>
              </c:ext>
            </c:extLst>
          </c:dPt>
          <c:dPt>
            <c:idx val="5"/>
            <c:invertIfNegative val="0"/>
            <c:bubble3D val="0"/>
            <c:spPr>
              <a:pattFill prst="wdDnDiag">
                <a:fgClr>
                  <a:srgbClr val="4B82AD"/>
                </a:fgClr>
                <a:bgClr>
                  <a:schemeClr val="bg1"/>
                </a:bgClr>
              </a:patt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9F6-4C2B-8159-FB154F62D78D}"/>
              </c:ext>
            </c:extLst>
          </c:dPt>
          <c:dPt>
            <c:idx val="6"/>
            <c:invertIfNegative val="0"/>
            <c:bubble3D val="0"/>
            <c:spPr>
              <a:pattFill prst="lgConfetti">
                <a:fgClr>
                  <a:srgbClr val="4B82AD"/>
                </a:fgClr>
                <a:bgClr>
                  <a:schemeClr val="bg1"/>
                </a:bgClr>
              </a:patt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9F6-4C2B-8159-FB154F62D78D}"/>
              </c:ext>
            </c:extLst>
          </c:dPt>
          <c:dPt>
            <c:idx val="7"/>
            <c:invertIfNegative val="0"/>
            <c:bubble3D val="0"/>
            <c:spPr>
              <a:pattFill prst="pct5">
                <a:fgClr>
                  <a:srgbClr val="4B82AD"/>
                </a:fgClr>
                <a:bgClr>
                  <a:schemeClr val="bg1"/>
                </a:bgClr>
              </a:patt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9F6-4C2B-8159-FB154F62D78D}"/>
              </c:ext>
            </c:extLst>
          </c:dPt>
          <c:dPt>
            <c:idx val="8"/>
            <c:invertIfNegative val="0"/>
            <c:bubble3D val="0"/>
            <c:spPr>
              <a:pattFill prst="pct5">
                <a:fgClr>
                  <a:srgbClr val="4B82AD"/>
                </a:fgClr>
                <a:bgClr>
                  <a:schemeClr val="bg1"/>
                </a:bgClr>
              </a:patt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9F6-4C2B-8159-FB154F62D78D}"/>
              </c:ext>
            </c:extLst>
          </c:dPt>
          <c:dLbls>
            <c:dLbl>
              <c:idx val="0"/>
              <c:layout>
                <c:manualLayout>
                  <c:x val="5.9411066767339014E-3"/>
                  <c:y val="-3.27599177491351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F6-4C2B-8159-FB154F62D78D}"/>
                </c:ext>
              </c:extLst>
            </c:dLbl>
            <c:dLbl>
              <c:idx val="6"/>
              <c:layout>
                <c:manualLayout>
                  <c:x val="-1.9291203753640383E-2"/>
                  <c:y val="-1.0712673654646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9F6-4C2B-8159-FB154F62D7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Charts!$A$43:$A$49</c:f>
              <c:strCache>
                <c:ptCount val="7"/>
                <c:pt idx="0">
                  <c:v>IDA/IFAD/EDF</c:v>
                </c:pt>
                <c:pt idx="1">
                  <c:v>IBRD/ADB/IDB</c:v>
                </c:pt>
                <c:pt idx="2">
                  <c:v>ADF</c:v>
                </c:pt>
                <c:pt idx="3">
                  <c:v>Bilateral</c:v>
                </c:pt>
                <c:pt idx="4">
                  <c:v>Commercial Bank</c:v>
                </c:pt>
                <c:pt idx="5">
                  <c:v>T-Bills</c:v>
                </c:pt>
                <c:pt idx="6">
                  <c:v>T-Bonds</c:v>
                </c:pt>
              </c:strCache>
            </c:strRef>
          </c:cat>
          <c:val>
            <c:numRef>
              <c:f>Charts!$B$43:$B$49</c:f>
              <c:numCache>
                <c:formatCode>_(* #,##0_);_(* \(#,##0\);_(* "-"??_);_(@_)</c:formatCode>
                <c:ptCount val="7"/>
                <c:pt idx="0">
                  <c:v>6953092931.7445488</c:v>
                </c:pt>
                <c:pt idx="1">
                  <c:v>1738665741.5782256</c:v>
                </c:pt>
                <c:pt idx="2">
                  <c:v>3133924187.0577216</c:v>
                </c:pt>
                <c:pt idx="3">
                  <c:v>2730184154.997508</c:v>
                </c:pt>
                <c:pt idx="4">
                  <c:v>3051518323.1490002</c:v>
                </c:pt>
                <c:pt idx="5">
                  <c:v>3831304677</c:v>
                </c:pt>
                <c:pt idx="6">
                  <c:v>5907544956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9F6-4C2B-8159-FB154F62D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49578079"/>
        <c:axId val="599424367"/>
      </c:barChart>
      <c:catAx>
        <c:axId val="44957807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3175" cap="flat" cmpd="sng" algn="ctr">
            <a:solidFill>
              <a:srgbClr val="B3B3B3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99424367"/>
        <c:crosses val="autoZero"/>
        <c:auto val="1"/>
        <c:lblAlgn val="ctr"/>
        <c:lblOffset val="100"/>
        <c:noMultiLvlLbl val="0"/>
      </c:catAx>
      <c:valAx>
        <c:axId val="599424367"/>
        <c:scaling>
          <c:orientation val="minMax"/>
        </c:scaling>
        <c:delete val="0"/>
        <c:axPos val="l"/>
        <c:numFmt formatCode="_(* #,##0_);_(* \(#,##0\);_(* &quot;-&quot;??_);_(@_)" sourceLinked="1"/>
        <c:majorTickMark val="in"/>
        <c:minorTickMark val="none"/>
        <c:tickLblPos val="nextTo"/>
        <c:spPr>
          <a:noFill/>
          <a:ln w="3175">
            <a:solidFill>
              <a:srgbClr val="B3B3B3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449578079"/>
        <c:crosses val="autoZero"/>
        <c:crossBetween val="between"/>
      </c:valAx>
      <c:spPr>
        <a:solidFill>
          <a:srgbClr val="FFFFFF"/>
        </a:solidFill>
        <a:ln w="3175">
          <a:solidFill>
            <a:srgbClr val="B3B3B3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rgbClr val="B3B3B3"/>
      </a:solidFill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4B82AD"/>
                </a:solidFill>
              </a:rPr>
              <a:t>Debt Composition by Currency Type</a:t>
            </a:r>
          </a:p>
          <a:p>
            <a:pPr algn="l">
              <a:defRPr/>
            </a:pPr>
            <a:r>
              <a:rPr lang="en-US" b="0">
                <a:solidFill>
                  <a:srgbClr val="4B82AD"/>
                </a:solidFill>
              </a:rPr>
              <a:t>(Percent)</a:t>
            </a:r>
          </a:p>
        </c:rich>
      </c:tx>
      <c:layout>
        <c:manualLayout>
          <c:xMode val="edge"/>
          <c:yMode val="edge"/>
          <c:x val="3.2633420822397361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083333333333331"/>
          <c:y val="0.1875"/>
          <c:w val="0.65"/>
          <c:h val="0.773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9525"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5">
                <a:fgClr>
                  <a:srgbClr val="4B82AD"/>
                </a:fgClr>
                <a:bgClr>
                  <a:srgbClr val="4B8CAD"/>
                </a:bgClr>
              </a:patt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AB-4266-A781-9CB479E8DAA9}"/>
              </c:ext>
            </c:extLst>
          </c:dPt>
          <c:dPt>
            <c:idx val="1"/>
            <c:invertIfNegative val="0"/>
            <c:bubble3D val="0"/>
            <c:spPr>
              <a:pattFill prst="wdDnDiag">
                <a:fgClr>
                  <a:srgbClr val="96BA79"/>
                </a:fgClr>
                <a:bgClr>
                  <a:srgbClr val="FFFFFF"/>
                </a:bgClr>
              </a:patt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EAB-4266-A781-9CB479E8DAA9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AB-4266-A781-9CB479E8DAA9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AB-4266-A781-9CB479E8DAA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/>
                    <a:ea typeface="Segoe UI"/>
                    <a:cs typeface="Segoe UI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Charts!$A$17:$A$18</c:f>
              <c:strCache>
                <c:ptCount val="2"/>
                <c:pt idx="0">
                  <c:v>Local</c:v>
                </c:pt>
                <c:pt idx="1">
                  <c:v>Foreign</c:v>
                </c:pt>
              </c:strCache>
            </c:strRef>
          </c:cat>
          <c:val>
            <c:numRef>
              <c:f>Charts!$C$17:$C$18</c:f>
              <c:numCache>
                <c:formatCode>_(* #,##0.0_);_(* \(#,##0.0\);_(* "-"??_);_(@_)</c:formatCode>
                <c:ptCount val="2"/>
                <c:pt idx="0">
                  <c:v>35.613127888135693</c:v>
                </c:pt>
                <c:pt idx="1">
                  <c:v>64.386872111864307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AB-4266-A781-9CB479E8D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23841567"/>
        <c:axId val="2026540863"/>
      </c:barChart>
      <c:valAx>
        <c:axId val="2026540863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2023841567"/>
        <c:crosses val="autoZero"/>
        <c:crossBetween val="between"/>
      </c:valAx>
      <c:catAx>
        <c:axId val="20238415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2026540863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1</xdr:row>
      <xdr:rowOff>133350</xdr:rowOff>
    </xdr:from>
    <xdr:to>
      <xdr:col>12</xdr:col>
      <xdr:colOff>590550</xdr:colOff>
      <xdr:row>17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264C9C-5437-42FD-B955-D7D577C78F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10</xdr:col>
      <xdr:colOff>285750</xdr:colOff>
      <xdr:row>35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459344D-7260-435E-BA1B-B1A6A1BE1C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40</xdr:row>
      <xdr:rowOff>9525</xdr:rowOff>
    </xdr:from>
    <xdr:to>
      <xdr:col>16</xdr:col>
      <xdr:colOff>101600</xdr:colOff>
      <xdr:row>59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748BA57-C609-47AC-BB10-800470A873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530225</xdr:colOff>
      <xdr:row>2</xdr:row>
      <xdr:rowOff>15874</xdr:rowOff>
    </xdr:from>
    <xdr:to>
      <xdr:col>21</xdr:col>
      <xdr:colOff>225425</xdr:colOff>
      <xdr:row>18</xdr:row>
      <xdr:rowOff>12699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27C0ED2-D5CE-49A3-850C-6B5BEAA311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31"/>
  <sheetViews>
    <sheetView tabSelected="1" zoomScaleNormal="100" zoomScaleSheetLayoutView="100" workbookViewId="0">
      <pane ySplit="4" topLeftCell="A5" activePane="bottomLeft" state="frozen"/>
      <selection activeCell="I1" sqref="I1"/>
      <selection pane="bottomLeft"/>
    </sheetView>
  </sheetViews>
  <sheetFormatPr defaultRowHeight="14.5" x14ac:dyDescent="0.35"/>
  <cols>
    <col min="1" max="1" width="14.26953125" style="41" customWidth="1"/>
    <col min="2" max="2" width="30.453125" style="42" customWidth="1"/>
    <col min="3" max="3" width="45.54296875" style="42" customWidth="1"/>
    <col min="4" max="4" width="29.81640625" style="43" customWidth="1"/>
    <col min="5" max="5" width="11.7265625" style="43" customWidth="1"/>
    <col min="6" max="6" width="16.1796875" style="41" customWidth="1"/>
    <col min="7" max="7" width="19.81640625" style="41" customWidth="1"/>
    <col min="8" max="8" width="15.1796875" style="41" customWidth="1"/>
    <col min="9" max="9" width="11.7265625" style="41" customWidth="1"/>
    <col min="10" max="10" width="16.81640625" style="43" customWidth="1"/>
    <col min="11" max="11" width="11.453125" style="43" customWidth="1"/>
    <col min="12" max="12" width="10.1796875" style="43" customWidth="1"/>
    <col min="13" max="13" width="10.453125" style="41" customWidth="1"/>
    <col min="14" max="14" width="9.7265625" style="43" customWidth="1"/>
    <col min="15" max="15" width="10.81640625" style="48" customWidth="1"/>
    <col min="16" max="16" width="11.26953125" style="43" bestFit="1" customWidth="1"/>
    <col min="17" max="17" width="14.7265625" style="43" customWidth="1"/>
    <col min="18" max="18" width="16.81640625" style="41" customWidth="1"/>
    <col min="19" max="19" width="19.54296875" style="41" customWidth="1"/>
    <col min="20" max="20" width="18.453125" style="41" customWidth="1"/>
    <col min="21" max="21" width="21.54296875" style="41" customWidth="1"/>
    <col min="22" max="22" width="15.81640625" style="41" customWidth="1"/>
    <col min="23" max="23" width="16" style="41" customWidth="1"/>
    <col min="24" max="24" width="17.54296875" style="41" customWidth="1"/>
    <col min="25" max="25" width="15.81640625" style="41" customWidth="1"/>
    <col min="26" max="26" width="16.26953125" style="41" customWidth="1"/>
    <col min="27" max="27" width="16.81640625" style="41" customWidth="1"/>
    <col min="28" max="28" width="15.26953125" style="41" customWidth="1"/>
    <col min="29" max="29" width="16.81640625" style="41" customWidth="1"/>
    <col min="30" max="30" width="13.1796875" style="41" customWidth="1"/>
    <col min="31" max="31" width="12.1796875" style="41" customWidth="1"/>
    <col min="32" max="32" width="13" style="41" customWidth="1"/>
    <col min="33" max="34" width="13.54296875" style="41" customWidth="1"/>
    <col min="35" max="39" width="18.54296875" style="41" customWidth="1"/>
    <col min="40" max="52" width="14.26953125" style="41" bestFit="1" customWidth="1"/>
    <col min="53" max="69" width="14.81640625" style="41" customWidth="1"/>
    <col min="70" max="72" width="14.81640625" customWidth="1"/>
  </cols>
  <sheetData>
    <row r="1" spans="1:70" ht="12.75" customHeight="1" x14ac:dyDescent="0.35">
      <c r="A1" s="58" t="s">
        <v>121</v>
      </c>
      <c r="B1" s="59"/>
      <c r="C1" s="60"/>
      <c r="D1" s="64"/>
      <c r="E1" s="62"/>
      <c r="F1" s="105"/>
      <c r="G1" s="150">
        <f>+G25-'Prepared_Debt Original Currency'!K25</f>
        <v>0</v>
      </c>
      <c r="H1" s="51"/>
      <c r="I1" s="51"/>
      <c r="J1" s="60"/>
      <c r="K1" s="60"/>
      <c r="L1" s="60"/>
      <c r="M1" s="60"/>
      <c r="N1" s="60"/>
      <c r="O1" s="63"/>
      <c r="P1" s="64"/>
      <c r="Q1" s="64"/>
      <c r="R1" s="51"/>
      <c r="S1" s="51"/>
      <c r="T1" s="150">
        <f>+T25-'Prepared_Debt Original Currency'!Z25</f>
        <v>0</v>
      </c>
      <c r="U1" s="150">
        <f>+U25-'Prepared_Debt Original Currency'!AA25</f>
        <v>0</v>
      </c>
      <c r="V1" s="150">
        <f>+V25-'Prepared_Debt Original Currency'!AB25</f>
        <v>0</v>
      </c>
      <c r="W1" s="150">
        <f>+W25-'Prepared_Debt Original Currency'!AC25</f>
        <v>0</v>
      </c>
      <c r="X1" s="150">
        <f>+X25-'Prepared_Debt Original Currency'!AD25</f>
        <v>0</v>
      </c>
      <c r="Y1" s="150">
        <f>+Y25-'Prepared_Debt Original Currency'!AE25</f>
        <v>0</v>
      </c>
      <c r="Z1" s="150">
        <f>+Z25-'Prepared_Debt Original Currency'!AF25</f>
        <v>0</v>
      </c>
      <c r="AA1" s="150">
        <f>+AA25-'Prepared_Debt Original Currency'!AG25</f>
        <v>0</v>
      </c>
      <c r="AB1" s="150">
        <f>+AB25-'Prepared_Debt Original Currency'!AH25</f>
        <v>0</v>
      </c>
      <c r="AC1" s="150">
        <f>+AC25-'Prepared_Debt Original Currency'!AI25</f>
        <v>0</v>
      </c>
      <c r="AD1" s="150">
        <f>+AD25-'Prepared_Debt Original Currency'!AJ25</f>
        <v>0</v>
      </c>
      <c r="AE1" s="150">
        <f>+AE25-'Prepared_Debt Original Currency'!AK25</f>
        <v>0</v>
      </c>
      <c r="AF1" s="150">
        <f>+AF25-'Prepared_Debt Original Currency'!AL25</f>
        <v>0</v>
      </c>
      <c r="AG1" s="150">
        <f>+AG25-'Prepared_Debt Original Currency'!AM25</f>
        <v>0</v>
      </c>
      <c r="AH1" s="150">
        <f>+AH25-'Prepared_Debt Original Currency'!AN25</f>
        <v>0</v>
      </c>
      <c r="AI1" s="150">
        <f>+AI25-'Prepared_Debt Original Currency'!AO25</f>
        <v>0</v>
      </c>
      <c r="AJ1" s="150">
        <f>+AJ25-'Prepared_Debt Original Currency'!AP25</f>
        <v>0</v>
      </c>
      <c r="AK1" s="150">
        <f>+AK25-'Prepared_Debt Original Currency'!AQ25</f>
        <v>0</v>
      </c>
      <c r="AL1" s="150">
        <f>+AL25-'Prepared_Debt Original Currency'!AR25</f>
        <v>0</v>
      </c>
      <c r="AM1" s="150">
        <f>+AM25-'Prepared_Debt Original Currency'!AS25</f>
        <v>0</v>
      </c>
      <c r="AN1" s="150">
        <f>+AN25-'Prepared_Debt Original Currency'!AT25</f>
        <v>0</v>
      </c>
      <c r="AO1" s="150">
        <f>+AO25-'Prepared_Debt Original Currency'!AU25</f>
        <v>0</v>
      </c>
      <c r="AP1" s="150">
        <f>+AP25-'Prepared_Debt Original Currency'!AV25</f>
        <v>0</v>
      </c>
      <c r="AQ1" s="150">
        <f>+AQ25-'Prepared_Debt Original Currency'!AW25</f>
        <v>0</v>
      </c>
      <c r="AR1" s="150">
        <f>+AR25-'Prepared_Debt Original Currency'!AX25</f>
        <v>0</v>
      </c>
      <c r="AS1" s="150">
        <f>+AS25-'Prepared_Debt Original Currency'!AY25</f>
        <v>0</v>
      </c>
      <c r="AT1" s="150">
        <f>+AT25-'Prepared_Debt Original Currency'!AZ25</f>
        <v>0</v>
      </c>
      <c r="AU1" s="150">
        <f>+AU25-'Prepared_Debt Original Currency'!BA25</f>
        <v>0</v>
      </c>
      <c r="AV1" s="150">
        <f>+AV25-'Prepared_Debt Original Currency'!BB25</f>
        <v>0</v>
      </c>
      <c r="AW1" s="150">
        <f>+AW25-'Prepared_Debt Original Currency'!BC25</f>
        <v>0</v>
      </c>
      <c r="AX1" s="150">
        <f>+AX25-'Prepared_Debt Original Currency'!BD25</f>
        <v>0</v>
      </c>
      <c r="AY1" s="150">
        <f>+AY25-'Prepared_Debt Original Currency'!BE25</f>
        <v>0</v>
      </c>
      <c r="AZ1" s="150">
        <f>+AZ25-'Prepared_Debt Original Currency'!BF25</f>
        <v>0</v>
      </c>
      <c r="BA1" s="150">
        <f>+BA25-'Prepared_Debt Original Currency'!BG25</f>
        <v>0</v>
      </c>
      <c r="BB1" s="150">
        <f>+BB25-'Prepared_Debt Original Currency'!BH25</f>
        <v>0</v>
      </c>
      <c r="BC1" s="150">
        <f>+BC25-'Prepared_Debt Original Currency'!BI25</f>
        <v>0</v>
      </c>
      <c r="BD1" s="150">
        <f>+BD25-'Prepared_Debt Original Currency'!BJ25</f>
        <v>0</v>
      </c>
      <c r="BE1" s="150">
        <f>+BE25-'Prepared_Debt Original Currency'!BK25</f>
        <v>0</v>
      </c>
      <c r="BF1" s="150">
        <f>+BF25-'Prepared_Debt Original Currency'!BL25</f>
        <v>0</v>
      </c>
      <c r="BG1" s="150">
        <f>+BG25-'Prepared_Debt Original Currency'!BM25</f>
        <v>0</v>
      </c>
      <c r="BH1" s="150">
        <f>+BH25-'Prepared_Debt Original Currency'!BN25</f>
        <v>0</v>
      </c>
      <c r="BI1" s="150">
        <f>+BI25-'Prepared_Debt Original Currency'!BO25</f>
        <v>0</v>
      </c>
      <c r="BJ1" s="150">
        <f>+BJ25-'Prepared_Debt Original Currency'!BP25</f>
        <v>0</v>
      </c>
      <c r="BK1" s="150">
        <f>+BK25-'Prepared_Debt Original Currency'!BQ25</f>
        <v>0</v>
      </c>
      <c r="BL1" s="150">
        <f>+BL25-'Prepared_Debt Original Currency'!BR25</f>
        <v>0</v>
      </c>
      <c r="BM1" s="150">
        <f>+BM25-'Prepared_Debt Original Currency'!BS25</f>
        <v>0</v>
      </c>
      <c r="BN1" s="150">
        <f>+BN25-'Prepared_Debt Original Currency'!BT25</f>
        <v>0</v>
      </c>
      <c r="BO1" s="150">
        <f>+BO25-'Prepared_Debt Original Currency'!BU25</f>
        <v>0</v>
      </c>
      <c r="BP1" s="150">
        <f>+BP25-'Prepared_Debt Original Currency'!BV25</f>
        <v>0</v>
      </c>
      <c r="BQ1" s="150">
        <f>+BQ25-'Prepared_Debt Original Currency'!BW25</f>
        <v>0</v>
      </c>
      <c r="BR1" s="134">
        <f>SUM(T1:BQ1)</f>
        <v>0</v>
      </c>
    </row>
    <row r="2" spans="1:70" x14ac:dyDescent="0.35">
      <c r="A2" s="67" t="s">
        <v>0</v>
      </c>
      <c r="B2" s="69"/>
      <c r="C2" s="68"/>
      <c r="D2" s="71"/>
      <c r="E2" s="68"/>
      <c r="F2" s="68"/>
      <c r="G2" s="68"/>
      <c r="H2" s="132"/>
      <c r="I2" s="68"/>
      <c r="J2" s="68"/>
      <c r="K2" s="68"/>
      <c r="L2" s="68"/>
      <c r="M2" s="68"/>
      <c r="N2" s="68"/>
      <c r="O2" s="70"/>
      <c r="P2" s="71"/>
      <c r="Q2" s="71"/>
      <c r="S2" s="133"/>
      <c r="T2" s="134"/>
      <c r="U2" s="134"/>
      <c r="V2"/>
      <c r="W2"/>
      <c r="X2"/>
      <c r="Y2"/>
      <c r="Z2"/>
      <c r="AA2"/>
      <c r="AB2"/>
      <c r="AC2" s="134"/>
      <c r="AD2" s="134"/>
      <c r="AE2"/>
      <c r="AF2"/>
      <c r="AG2"/>
      <c r="AH2"/>
      <c r="AI2"/>
      <c r="AJ2"/>
      <c r="AK2"/>
      <c r="AL2"/>
      <c r="AM2"/>
      <c r="AN2"/>
      <c r="AO2"/>
      <c r="AP2" s="135"/>
      <c r="AQ2"/>
      <c r="AR2"/>
      <c r="AS2"/>
      <c r="AT2"/>
      <c r="AU2"/>
      <c r="AV2" s="136"/>
      <c r="AW2"/>
      <c r="AX2" s="136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</row>
    <row r="3" spans="1:70" ht="25" customHeight="1" thickBot="1" x14ac:dyDescent="0.4">
      <c r="A3" s="153" t="s">
        <v>61</v>
      </c>
      <c r="B3" s="153"/>
      <c r="C3" s="153"/>
      <c r="D3" s="157"/>
      <c r="E3" s="158"/>
      <c r="F3" s="153"/>
      <c r="G3" s="153"/>
      <c r="H3" s="153"/>
      <c r="I3" s="153"/>
      <c r="J3" s="153"/>
      <c r="K3" s="153"/>
      <c r="L3" s="153"/>
      <c r="M3" s="153"/>
      <c r="N3" s="153"/>
      <c r="O3" s="159"/>
      <c r="P3" s="157"/>
      <c r="Q3" s="157"/>
      <c r="R3" s="153"/>
      <c r="S3" s="153"/>
      <c r="T3" s="153" t="s">
        <v>1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</row>
    <row r="4" spans="1:70" ht="52.5" customHeight="1" thickTop="1" thickBot="1" x14ac:dyDescent="0.4">
      <c r="A4" s="1" t="s">
        <v>3</v>
      </c>
      <c r="B4" s="3" t="s">
        <v>4</v>
      </c>
      <c r="C4" s="2" t="s">
        <v>5</v>
      </c>
      <c r="D4" s="2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18</v>
      </c>
      <c r="O4" s="45" t="s">
        <v>19</v>
      </c>
      <c r="P4" s="2" t="s">
        <v>20</v>
      </c>
      <c r="Q4" s="5" t="s">
        <v>21</v>
      </c>
      <c r="R4" s="6" t="s">
        <v>22</v>
      </c>
      <c r="S4" s="137" t="s">
        <v>127</v>
      </c>
      <c r="T4" s="8">
        <v>2018</v>
      </c>
      <c r="U4" s="9">
        <f>T4+1</f>
        <v>2019</v>
      </c>
      <c r="V4" s="9">
        <f t="shared" ref="V4:BQ4" si="0">U4+1</f>
        <v>2020</v>
      </c>
      <c r="W4" s="9">
        <f t="shared" si="0"/>
        <v>2021</v>
      </c>
      <c r="X4" s="9">
        <f t="shared" si="0"/>
        <v>2022</v>
      </c>
      <c r="Y4" s="9">
        <f t="shared" si="0"/>
        <v>2023</v>
      </c>
      <c r="Z4" s="9">
        <f t="shared" si="0"/>
        <v>2024</v>
      </c>
      <c r="AA4" s="9">
        <f t="shared" si="0"/>
        <v>2025</v>
      </c>
      <c r="AB4" s="9">
        <f t="shared" si="0"/>
        <v>2026</v>
      </c>
      <c r="AC4" s="9">
        <f t="shared" si="0"/>
        <v>2027</v>
      </c>
      <c r="AD4" s="9">
        <f t="shared" si="0"/>
        <v>2028</v>
      </c>
      <c r="AE4" s="9">
        <f t="shared" si="0"/>
        <v>2029</v>
      </c>
      <c r="AF4" s="9">
        <f t="shared" si="0"/>
        <v>2030</v>
      </c>
      <c r="AG4" s="9">
        <f t="shared" si="0"/>
        <v>2031</v>
      </c>
      <c r="AH4" s="9">
        <f t="shared" si="0"/>
        <v>2032</v>
      </c>
      <c r="AI4" s="9">
        <f t="shared" si="0"/>
        <v>2033</v>
      </c>
      <c r="AJ4" s="9">
        <f t="shared" si="0"/>
        <v>2034</v>
      </c>
      <c r="AK4" s="9">
        <f t="shared" si="0"/>
        <v>2035</v>
      </c>
      <c r="AL4" s="9">
        <f t="shared" si="0"/>
        <v>2036</v>
      </c>
      <c r="AM4" s="9">
        <f t="shared" si="0"/>
        <v>2037</v>
      </c>
      <c r="AN4" s="9">
        <f t="shared" si="0"/>
        <v>2038</v>
      </c>
      <c r="AO4" s="9">
        <f t="shared" si="0"/>
        <v>2039</v>
      </c>
      <c r="AP4" s="9">
        <f t="shared" si="0"/>
        <v>2040</v>
      </c>
      <c r="AQ4" s="9">
        <f t="shared" si="0"/>
        <v>2041</v>
      </c>
      <c r="AR4" s="9">
        <f t="shared" si="0"/>
        <v>2042</v>
      </c>
      <c r="AS4" s="9">
        <f t="shared" si="0"/>
        <v>2043</v>
      </c>
      <c r="AT4" s="9">
        <f t="shared" si="0"/>
        <v>2044</v>
      </c>
      <c r="AU4" s="9">
        <f t="shared" si="0"/>
        <v>2045</v>
      </c>
      <c r="AV4" s="9">
        <f t="shared" si="0"/>
        <v>2046</v>
      </c>
      <c r="AW4" s="9">
        <f t="shared" si="0"/>
        <v>2047</v>
      </c>
      <c r="AX4" s="9">
        <f t="shared" si="0"/>
        <v>2048</v>
      </c>
      <c r="AY4" s="9">
        <f t="shared" si="0"/>
        <v>2049</v>
      </c>
      <c r="AZ4" s="9">
        <f t="shared" si="0"/>
        <v>2050</v>
      </c>
      <c r="BA4" s="9">
        <f t="shared" si="0"/>
        <v>2051</v>
      </c>
      <c r="BB4" s="9">
        <f t="shared" si="0"/>
        <v>2052</v>
      </c>
      <c r="BC4" s="9">
        <f t="shared" si="0"/>
        <v>2053</v>
      </c>
      <c r="BD4" s="9">
        <f t="shared" si="0"/>
        <v>2054</v>
      </c>
      <c r="BE4" s="9">
        <f t="shared" si="0"/>
        <v>2055</v>
      </c>
      <c r="BF4" s="9">
        <f t="shared" si="0"/>
        <v>2056</v>
      </c>
      <c r="BG4" s="9">
        <f t="shared" si="0"/>
        <v>2057</v>
      </c>
      <c r="BH4" s="9">
        <f t="shared" si="0"/>
        <v>2058</v>
      </c>
      <c r="BI4" s="9">
        <f t="shared" si="0"/>
        <v>2059</v>
      </c>
      <c r="BJ4" s="9">
        <f t="shared" si="0"/>
        <v>2060</v>
      </c>
      <c r="BK4" s="9">
        <f t="shared" si="0"/>
        <v>2061</v>
      </c>
      <c r="BL4" s="9">
        <f t="shared" si="0"/>
        <v>2062</v>
      </c>
      <c r="BM4" s="9">
        <f t="shared" si="0"/>
        <v>2063</v>
      </c>
      <c r="BN4" s="9">
        <f t="shared" si="0"/>
        <v>2064</v>
      </c>
      <c r="BO4" s="9">
        <f t="shared" si="0"/>
        <v>2065</v>
      </c>
      <c r="BP4" s="9">
        <f t="shared" si="0"/>
        <v>2066</v>
      </c>
      <c r="BQ4" s="9">
        <f t="shared" si="0"/>
        <v>2067</v>
      </c>
    </row>
    <row r="5" spans="1:70" x14ac:dyDescent="0.35">
      <c r="A5" s="14">
        <v>1</v>
      </c>
      <c r="B5" s="15" t="s">
        <v>25</v>
      </c>
      <c r="C5" s="15" t="s">
        <v>26</v>
      </c>
      <c r="D5" s="14" t="s">
        <v>27</v>
      </c>
      <c r="E5" s="14" t="s">
        <v>28</v>
      </c>
      <c r="F5" s="16">
        <v>15940329.868000001</v>
      </c>
      <c r="G5" s="16">
        <v>674539.98400000005</v>
      </c>
      <c r="H5" s="16">
        <v>0</v>
      </c>
      <c r="I5" s="16">
        <v>0</v>
      </c>
      <c r="J5" s="121">
        <v>35841</v>
      </c>
      <c r="K5" s="121">
        <v>46980</v>
      </c>
      <c r="L5" s="14">
        <v>10</v>
      </c>
      <c r="M5" s="17">
        <v>50</v>
      </c>
      <c r="N5" s="14" t="s">
        <v>29</v>
      </c>
      <c r="O5" s="46">
        <v>7.4999999999999997E-3</v>
      </c>
      <c r="P5" s="14"/>
      <c r="Q5" s="24"/>
      <c r="R5" s="16">
        <v>2851720.7893333337</v>
      </c>
      <c r="S5" s="19">
        <f t="shared" ref="S5:S45" si="1">G5-SUM(T5:BQ5)</f>
        <v>0</v>
      </c>
      <c r="T5" s="124">
        <v>60000</v>
      </c>
      <c r="U5" s="124">
        <v>60000</v>
      </c>
      <c r="V5" s="124">
        <v>60000</v>
      </c>
      <c r="W5" s="124">
        <v>60000</v>
      </c>
      <c r="X5" s="124">
        <v>60000</v>
      </c>
      <c r="Y5" s="124">
        <v>60000</v>
      </c>
      <c r="Z5" s="124">
        <v>60000</v>
      </c>
      <c r="AA5" s="124">
        <v>60000</v>
      </c>
      <c r="AB5" s="124">
        <v>60000</v>
      </c>
      <c r="AC5" s="124">
        <v>60000</v>
      </c>
      <c r="AD5" s="124">
        <v>74539.983999999997</v>
      </c>
      <c r="AE5" s="124">
        <v>0</v>
      </c>
      <c r="AF5" s="124">
        <v>0</v>
      </c>
      <c r="AG5" s="124">
        <v>0</v>
      </c>
      <c r="AH5" s="124">
        <v>0</v>
      </c>
      <c r="AI5" s="124">
        <v>0</v>
      </c>
      <c r="AJ5" s="124">
        <v>0</v>
      </c>
      <c r="AK5" s="124">
        <v>0</v>
      </c>
      <c r="AL5" s="124">
        <v>0</v>
      </c>
      <c r="AM5" s="124">
        <v>0</v>
      </c>
      <c r="AN5" s="124">
        <v>0</v>
      </c>
      <c r="AO5" s="124">
        <v>0</v>
      </c>
      <c r="AP5" s="124">
        <v>0</v>
      </c>
      <c r="AQ5" s="124">
        <v>0</v>
      </c>
      <c r="AR5" s="124">
        <v>0</v>
      </c>
      <c r="AS5" s="124">
        <v>0</v>
      </c>
      <c r="AT5" s="124">
        <v>0</v>
      </c>
      <c r="AU5" s="124">
        <v>0</v>
      </c>
      <c r="AV5" s="124">
        <v>0</v>
      </c>
      <c r="AW5" s="124">
        <v>0</v>
      </c>
      <c r="AX5" s="124">
        <v>0</v>
      </c>
      <c r="AY5" s="124">
        <v>0</v>
      </c>
      <c r="AZ5" s="124">
        <v>0</v>
      </c>
      <c r="BA5" s="124">
        <v>0</v>
      </c>
      <c r="BB5" s="124">
        <v>0</v>
      </c>
      <c r="BC5" s="124">
        <v>0</v>
      </c>
      <c r="BD5" s="124">
        <v>0</v>
      </c>
      <c r="BE5" s="124">
        <v>0</v>
      </c>
      <c r="BF5" s="124">
        <v>0</v>
      </c>
      <c r="BG5" s="124">
        <v>0</v>
      </c>
      <c r="BH5" s="124">
        <v>0</v>
      </c>
      <c r="BI5" s="124">
        <v>0</v>
      </c>
      <c r="BJ5" s="124">
        <v>0</v>
      </c>
      <c r="BK5" s="124">
        <v>0</v>
      </c>
      <c r="BL5" s="124">
        <v>0</v>
      </c>
      <c r="BM5" s="124">
        <v>0</v>
      </c>
      <c r="BN5" s="124">
        <v>0</v>
      </c>
      <c r="BO5" s="124">
        <v>0</v>
      </c>
      <c r="BP5" s="124">
        <v>0</v>
      </c>
      <c r="BQ5" s="125">
        <v>0</v>
      </c>
    </row>
    <row r="6" spans="1:70" x14ac:dyDescent="0.35">
      <c r="A6" s="14">
        <v>2</v>
      </c>
      <c r="B6" s="15" t="s">
        <v>25</v>
      </c>
      <c r="C6" s="15" t="s">
        <v>26</v>
      </c>
      <c r="D6" s="14" t="s">
        <v>27</v>
      </c>
      <c r="E6" s="14" t="s">
        <v>30</v>
      </c>
      <c r="F6" s="16">
        <v>1242298608.3651199</v>
      </c>
      <c r="G6" s="16">
        <v>250848543.15895501</v>
      </c>
      <c r="H6" s="16">
        <v>0</v>
      </c>
      <c r="I6" s="16">
        <v>0</v>
      </c>
      <c r="J6" s="121">
        <v>38946</v>
      </c>
      <c r="K6" s="121">
        <v>49747</v>
      </c>
      <c r="L6" s="14">
        <v>10</v>
      </c>
      <c r="M6" s="17">
        <v>40</v>
      </c>
      <c r="N6" s="14" t="s">
        <v>29</v>
      </c>
      <c r="O6" s="46">
        <v>7.4999999999999997E-3</v>
      </c>
      <c r="P6" s="14"/>
      <c r="Q6" s="24"/>
      <c r="R6" s="16">
        <v>301061674.76202708</v>
      </c>
      <c r="S6" s="19">
        <f t="shared" si="1"/>
        <v>0</v>
      </c>
      <c r="T6" s="124">
        <v>13202554.903102892</v>
      </c>
      <c r="U6" s="124">
        <v>13202554.903102892</v>
      </c>
      <c r="V6" s="124">
        <v>13202554.903102892</v>
      </c>
      <c r="W6" s="124">
        <v>13202554.903102892</v>
      </c>
      <c r="X6" s="124">
        <v>13202554.903102892</v>
      </c>
      <c r="Y6" s="124">
        <v>13202554.903102892</v>
      </c>
      <c r="Z6" s="124">
        <v>13202554.903102892</v>
      </c>
      <c r="AA6" s="124">
        <v>13202554.903102892</v>
      </c>
      <c r="AB6" s="124">
        <v>13202554.903102892</v>
      </c>
      <c r="AC6" s="124">
        <v>13202554.903102892</v>
      </c>
      <c r="AD6" s="124">
        <v>13202554.903102892</v>
      </c>
      <c r="AE6" s="124">
        <v>13202554.903102892</v>
      </c>
      <c r="AF6" s="124">
        <v>13202554.903102892</v>
      </c>
      <c r="AG6" s="124">
        <v>13202554.903102892</v>
      </c>
      <c r="AH6" s="124">
        <v>13202554.903102892</v>
      </c>
      <c r="AI6" s="124">
        <v>13202554.903102892</v>
      </c>
      <c r="AJ6" s="124">
        <v>13202554.903102892</v>
      </c>
      <c r="AK6" s="124">
        <v>13202554.903102892</v>
      </c>
      <c r="AL6" s="124">
        <v>13202554.903102892</v>
      </c>
      <c r="AM6" s="124">
        <v>0</v>
      </c>
      <c r="AN6" s="124">
        <v>0</v>
      </c>
      <c r="AO6" s="124">
        <v>0</v>
      </c>
      <c r="AP6" s="124">
        <v>0</v>
      </c>
      <c r="AQ6" s="124">
        <v>0</v>
      </c>
      <c r="AR6" s="124">
        <v>0</v>
      </c>
      <c r="AS6" s="124">
        <v>0</v>
      </c>
      <c r="AT6" s="124">
        <v>0</v>
      </c>
      <c r="AU6" s="124">
        <v>0</v>
      </c>
      <c r="AV6" s="124">
        <v>0</v>
      </c>
      <c r="AW6" s="124">
        <v>0</v>
      </c>
      <c r="AX6" s="124">
        <v>0</v>
      </c>
      <c r="AY6" s="124">
        <v>0</v>
      </c>
      <c r="AZ6" s="124">
        <v>0</v>
      </c>
      <c r="BA6" s="124">
        <v>0</v>
      </c>
      <c r="BB6" s="124">
        <v>0</v>
      </c>
      <c r="BC6" s="124">
        <v>0</v>
      </c>
      <c r="BD6" s="124">
        <v>0</v>
      </c>
      <c r="BE6" s="124">
        <v>0</v>
      </c>
      <c r="BF6" s="124">
        <v>0</v>
      </c>
      <c r="BG6" s="124">
        <v>0</v>
      </c>
      <c r="BH6" s="124">
        <v>0</v>
      </c>
      <c r="BI6" s="124">
        <v>0</v>
      </c>
      <c r="BJ6" s="124">
        <v>0</v>
      </c>
      <c r="BK6" s="124">
        <v>0</v>
      </c>
      <c r="BL6" s="124">
        <v>0</v>
      </c>
      <c r="BM6" s="124">
        <v>0</v>
      </c>
      <c r="BN6" s="124">
        <v>0</v>
      </c>
      <c r="BO6" s="124">
        <v>0</v>
      </c>
      <c r="BP6" s="124">
        <v>0</v>
      </c>
      <c r="BQ6" s="125">
        <v>0</v>
      </c>
    </row>
    <row r="7" spans="1:70" x14ac:dyDescent="0.35">
      <c r="A7" s="14">
        <v>3</v>
      </c>
      <c r="B7" s="15" t="s">
        <v>25</v>
      </c>
      <c r="C7" s="15" t="s">
        <v>31</v>
      </c>
      <c r="D7" s="14" t="s">
        <v>27</v>
      </c>
      <c r="E7" s="14" t="s">
        <v>32</v>
      </c>
      <c r="F7" s="16">
        <v>51082576.571999997</v>
      </c>
      <c r="G7" s="16">
        <v>11640489.618399998</v>
      </c>
      <c r="H7" s="16">
        <v>0</v>
      </c>
      <c r="I7" s="16">
        <v>0</v>
      </c>
      <c r="J7" s="121">
        <v>39284</v>
      </c>
      <c r="K7" s="121">
        <v>50219</v>
      </c>
      <c r="L7" s="14">
        <v>10</v>
      </c>
      <c r="M7" s="17">
        <v>40</v>
      </c>
      <c r="N7" s="14" t="s">
        <v>29</v>
      </c>
      <c r="O7" s="46">
        <v>0.01</v>
      </c>
      <c r="P7" s="14"/>
      <c r="Q7" s="24"/>
      <c r="R7" s="16">
        <v>12268026.846376812</v>
      </c>
      <c r="S7" s="19">
        <f t="shared" si="1"/>
        <v>0</v>
      </c>
      <c r="T7" s="124">
        <v>543200.16498666664</v>
      </c>
      <c r="U7" s="124">
        <v>550011.41712</v>
      </c>
      <c r="V7" s="124">
        <v>553417.04349333339</v>
      </c>
      <c r="W7" s="124">
        <v>560228.34561333328</v>
      </c>
      <c r="X7" s="124">
        <v>565336.81674666668</v>
      </c>
      <c r="Y7" s="124">
        <v>570445.29029333324</v>
      </c>
      <c r="Z7" s="124">
        <v>577256.55917333334</v>
      </c>
      <c r="AA7" s="124">
        <v>584067.87330666662</v>
      </c>
      <c r="AB7" s="124">
        <v>587473.4847733333</v>
      </c>
      <c r="AC7" s="124">
        <v>594284.78727999993</v>
      </c>
      <c r="AD7" s="124">
        <v>601096.11337333336</v>
      </c>
      <c r="AE7" s="124">
        <v>606204.57160000002</v>
      </c>
      <c r="AF7" s="124">
        <v>611313.01540000003</v>
      </c>
      <c r="AG7" s="124">
        <v>618124.3131733333</v>
      </c>
      <c r="AH7" s="124">
        <v>624935.55342666665</v>
      </c>
      <c r="AI7" s="124">
        <v>631746.85589333333</v>
      </c>
      <c r="AJ7" s="124">
        <v>638558.18094666663</v>
      </c>
      <c r="AK7" s="124">
        <v>645369.40080000006</v>
      </c>
      <c r="AL7" s="124">
        <v>648775.08997333341</v>
      </c>
      <c r="AM7" s="124">
        <v>328644.74102666479</v>
      </c>
      <c r="AN7" s="124">
        <v>0</v>
      </c>
      <c r="AO7" s="124">
        <v>0</v>
      </c>
      <c r="AP7" s="124">
        <v>0</v>
      </c>
      <c r="AQ7" s="124">
        <v>0</v>
      </c>
      <c r="AR7" s="124">
        <v>0</v>
      </c>
      <c r="AS7" s="124">
        <v>0</v>
      </c>
      <c r="AT7" s="124">
        <v>0</v>
      </c>
      <c r="AU7" s="124">
        <v>0</v>
      </c>
      <c r="AV7" s="124">
        <v>0</v>
      </c>
      <c r="AW7" s="124">
        <v>0</v>
      </c>
      <c r="AX7" s="124">
        <v>0</v>
      </c>
      <c r="AY7" s="124">
        <v>0</v>
      </c>
      <c r="AZ7" s="124">
        <v>0</v>
      </c>
      <c r="BA7" s="124">
        <v>0</v>
      </c>
      <c r="BB7" s="124">
        <v>0</v>
      </c>
      <c r="BC7" s="124">
        <v>0</v>
      </c>
      <c r="BD7" s="124">
        <v>0</v>
      </c>
      <c r="BE7" s="124">
        <v>0</v>
      </c>
      <c r="BF7" s="124">
        <v>0</v>
      </c>
      <c r="BG7" s="124">
        <v>0</v>
      </c>
      <c r="BH7" s="124">
        <v>0</v>
      </c>
      <c r="BI7" s="124">
        <v>0</v>
      </c>
      <c r="BJ7" s="124">
        <v>0</v>
      </c>
      <c r="BK7" s="124">
        <v>0</v>
      </c>
      <c r="BL7" s="124">
        <v>0</v>
      </c>
      <c r="BM7" s="124">
        <v>0</v>
      </c>
      <c r="BN7" s="124">
        <v>0</v>
      </c>
      <c r="BO7" s="124">
        <v>0</v>
      </c>
      <c r="BP7" s="124">
        <v>0</v>
      </c>
      <c r="BQ7" s="125">
        <v>0</v>
      </c>
    </row>
    <row r="8" spans="1:70" x14ac:dyDescent="0.35">
      <c r="A8" s="14">
        <v>4</v>
      </c>
      <c r="B8" s="15" t="s">
        <v>25</v>
      </c>
      <c r="C8" s="15" t="s">
        <v>128</v>
      </c>
      <c r="D8" s="14" t="s">
        <v>27</v>
      </c>
      <c r="E8" s="14" t="s">
        <v>28</v>
      </c>
      <c r="F8" s="16">
        <v>431253142.81</v>
      </c>
      <c r="G8" s="16">
        <v>35624971.485599995</v>
      </c>
      <c r="H8" s="16">
        <v>0</v>
      </c>
      <c r="I8" s="16">
        <v>0</v>
      </c>
      <c r="J8" s="121">
        <v>40098</v>
      </c>
      <c r="K8" s="121">
        <v>43612</v>
      </c>
      <c r="L8" s="14">
        <v>10</v>
      </c>
      <c r="M8" s="17">
        <v>20</v>
      </c>
      <c r="N8" s="14" t="s">
        <v>29</v>
      </c>
      <c r="O8" s="46">
        <v>4.53E-2</v>
      </c>
      <c r="P8" s="14"/>
      <c r="Q8" s="24"/>
      <c r="R8" s="16">
        <v>47907412</v>
      </c>
      <c r="S8" s="19">
        <f t="shared" si="1"/>
        <v>0</v>
      </c>
      <c r="T8" s="124">
        <v>29314990.841499999</v>
      </c>
      <c r="U8" s="124">
        <v>6309980.6441000002</v>
      </c>
      <c r="V8" s="124">
        <v>0</v>
      </c>
      <c r="W8" s="124">
        <v>0</v>
      </c>
      <c r="X8" s="124">
        <v>0</v>
      </c>
      <c r="Y8" s="124">
        <v>0</v>
      </c>
      <c r="Z8" s="124">
        <v>0</v>
      </c>
      <c r="AA8" s="124">
        <v>0</v>
      </c>
      <c r="AB8" s="124">
        <v>0</v>
      </c>
      <c r="AC8" s="124">
        <v>0</v>
      </c>
      <c r="AD8" s="124">
        <v>0</v>
      </c>
      <c r="AE8" s="124">
        <v>0</v>
      </c>
      <c r="AF8" s="124">
        <v>0</v>
      </c>
      <c r="AG8" s="124">
        <v>0</v>
      </c>
      <c r="AH8" s="124">
        <v>0</v>
      </c>
      <c r="AI8" s="124">
        <v>0</v>
      </c>
      <c r="AJ8" s="124">
        <v>0</v>
      </c>
      <c r="AK8" s="124">
        <v>0</v>
      </c>
      <c r="AL8" s="124">
        <v>0</v>
      </c>
      <c r="AM8" s="124">
        <v>0</v>
      </c>
      <c r="AN8" s="124">
        <v>0</v>
      </c>
      <c r="AO8" s="124">
        <v>0</v>
      </c>
      <c r="AP8" s="124">
        <v>0</v>
      </c>
      <c r="AQ8" s="124">
        <v>0</v>
      </c>
      <c r="AR8" s="124">
        <v>0</v>
      </c>
      <c r="AS8" s="124">
        <v>0</v>
      </c>
      <c r="AT8" s="124">
        <v>0</v>
      </c>
      <c r="AU8" s="124">
        <v>0</v>
      </c>
      <c r="AV8" s="124">
        <v>0</v>
      </c>
      <c r="AW8" s="124">
        <v>0</v>
      </c>
      <c r="AX8" s="124">
        <v>0</v>
      </c>
      <c r="AY8" s="124">
        <v>0</v>
      </c>
      <c r="AZ8" s="124">
        <v>0</v>
      </c>
      <c r="BA8" s="124">
        <v>0</v>
      </c>
      <c r="BB8" s="124">
        <v>0</v>
      </c>
      <c r="BC8" s="124">
        <v>0</v>
      </c>
      <c r="BD8" s="124">
        <v>0</v>
      </c>
      <c r="BE8" s="124">
        <v>0</v>
      </c>
      <c r="BF8" s="124">
        <v>0</v>
      </c>
      <c r="BG8" s="124">
        <v>0</v>
      </c>
      <c r="BH8" s="124">
        <v>0</v>
      </c>
      <c r="BI8" s="124">
        <v>0</v>
      </c>
      <c r="BJ8" s="124">
        <v>0</v>
      </c>
      <c r="BK8" s="124">
        <v>0</v>
      </c>
      <c r="BL8" s="124">
        <v>0</v>
      </c>
      <c r="BM8" s="124">
        <v>0</v>
      </c>
      <c r="BN8" s="124">
        <v>0</v>
      </c>
      <c r="BO8" s="124">
        <v>0</v>
      </c>
      <c r="BP8" s="124">
        <v>0</v>
      </c>
      <c r="BQ8" s="125">
        <v>0</v>
      </c>
    </row>
    <row r="9" spans="1:70" x14ac:dyDescent="0.35">
      <c r="A9" s="14">
        <v>5</v>
      </c>
      <c r="B9" s="15" t="s">
        <v>34</v>
      </c>
      <c r="C9" s="17" t="s">
        <v>35</v>
      </c>
      <c r="D9" s="14" t="s">
        <v>27</v>
      </c>
      <c r="E9" s="14" t="s">
        <v>36</v>
      </c>
      <c r="F9" s="18">
        <v>15104955.153846152</v>
      </c>
      <c r="G9" s="16">
        <v>3505107.782800003</v>
      </c>
      <c r="H9" s="16">
        <v>0</v>
      </c>
      <c r="I9" s="16">
        <v>0</v>
      </c>
      <c r="J9" s="122">
        <v>41520</v>
      </c>
      <c r="K9" s="122">
        <v>55243</v>
      </c>
      <c r="L9" s="14">
        <v>10</v>
      </c>
      <c r="M9" s="17">
        <v>50</v>
      </c>
      <c r="N9" s="14" t="s">
        <v>29</v>
      </c>
      <c r="O9" s="46">
        <v>7.4999999999999997E-3</v>
      </c>
      <c r="P9" s="14"/>
      <c r="Q9" s="24"/>
      <c r="R9" s="16">
        <v>15104955.153846152</v>
      </c>
      <c r="S9" s="19">
        <f t="shared" si="1"/>
        <v>0</v>
      </c>
      <c r="T9" s="124">
        <v>77197.673999999999</v>
      </c>
      <c r="U9" s="124">
        <v>97047.228000000003</v>
      </c>
      <c r="V9" s="124">
        <v>115187.48939999999</v>
      </c>
      <c r="W9" s="124">
        <v>115187.48939999999</v>
      </c>
      <c r="X9" s="124">
        <v>115187.46799999999</v>
      </c>
      <c r="Y9" s="124">
        <v>115187.46799999999</v>
      </c>
      <c r="Z9" s="124">
        <v>115187.46799999999</v>
      </c>
      <c r="AA9" s="124">
        <v>115187.46799999999</v>
      </c>
      <c r="AB9" s="124">
        <v>115187.46799999999</v>
      </c>
      <c r="AC9" s="124">
        <v>115187.46799999999</v>
      </c>
      <c r="AD9" s="124">
        <v>115187.46799999999</v>
      </c>
      <c r="AE9" s="124">
        <v>115187.46799999999</v>
      </c>
      <c r="AF9" s="124">
        <v>115187.46799999999</v>
      </c>
      <c r="AG9" s="124">
        <v>115187.46799999999</v>
      </c>
      <c r="AH9" s="124">
        <v>115187.46799999999</v>
      </c>
      <c r="AI9" s="124">
        <v>115187.46799999999</v>
      </c>
      <c r="AJ9" s="124">
        <v>115187.46799999999</v>
      </c>
      <c r="AK9" s="124">
        <v>115187.46799999999</v>
      </c>
      <c r="AL9" s="124">
        <v>115187.46799999999</v>
      </c>
      <c r="AM9" s="124">
        <v>115187.46799999999</v>
      </c>
      <c r="AN9" s="124">
        <v>115187.46799999999</v>
      </c>
      <c r="AO9" s="124">
        <v>115187.46799999999</v>
      </c>
      <c r="AP9" s="124">
        <v>115187.46799999999</v>
      </c>
      <c r="AQ9" s="124">
        <v>115187.46799999999</v>
      </c>
      <c r="AR9" s="124">
        <v>115187.46799999999</v>
      </c>
      <c r="AS9" s="124">
        <v>115187.46799999999</v>
      </c>
      <c r="AT9" s="124">
        <v>115187.46799999999</v>
      </c>
      <c r="AU9" s="124">
        <v>115187.46799999999</v>
      </c>
      <c r="AV9" s="124">
        <v>115187.46799999999</v>
      </c>
      <c r="AW9" s="124">
        <v>85768.058000000892</v>
      </c>
      <c r="AX9" s="124">
        <v>55460.744000000253</v>
      </c>
      <c r="AY9" s="124">
        <v>39786.519999999997</v>
      </c>
      <c r="AZ9" s="124">
        <v>26523.919999999998</v>
      </c>
      <c r="BA9" s="124">
        <v>13261.960000000199</v>
      </c>
      <c r="BB9" s="124">
        <v>0</v>
      </c>
      <c r="BC9" s="124">
        <v>0</v>
      </c>
      <c r="BD9" s="124">
        <v>0</v>
      </c>
      <c r="BE9" s="124">
        <v>0</v>
      </c>
      <c r="BF9" s="124">
        <v>0</v>
      </c>
      <c r="BG9" s="124">
        <v>0</v>
      </c>
      <c r="BH9" s="124">
        <v>0</v>
      </c>
      <c r="BI9" s="124">
        <v>0</v>
      </c>
      <c r="BJ9" s="124">
        <v>0</v>
      </c>
      <c r="BK9" s="124">
        <v>0</v>
      </c>
      <c r="BL9" s="124">
        <v>0</v>
      </c>
      <c r="BM9" s="124">
        <v>0</v>
      </c>
      <c r="BN9" s="124">
        <v>0</v>
      </c>
      <c r="BO9" s="124">
        <v>0</v>
      </c>
      <c r="BP9" s="124">
        <v>0</v>
      </c>
      <c r="BQ9" s="125">
        <v>0</v>
      </c>
    </row>
    <row r="10" spans="1:70" x14ac:dyDescent="0.35">
      <c r="A10" s="14">
        <v>6</v>
      </c>
      <c r="B10" s="15" t="s">
        <v>34</v>
      </c>
      <c r="C10" s="17" t="s">
        <v>35</v>
      </c>
      <c r="D10" s="14" t="s">
        <v>27</v>
      </c>
      <c r="E10" s="14" t="s">
        <v>28</v>
      </c>
      <c r="F10" s="18">
        <v>44636691.520000003</v>
      </c>
      <c r="G10" s="16">
        <v>36869924.083999991</v>
      </c>
      <c r="H10" s="16">
        <v>0</v>
      </c>
      <c r="I10" s="16">
        <v>0</v>
      </c>
      <c r="J10" s="122">
        <v>42991</v>
      </c>
      <c r="K10" s="122">
        <v>57410</v>
      </c>
      <c r="L10" s="14">
        <v>10</v>
      </c>
      <c r="M10" s="17">
        <v>50</v>
      </c>
      <c r="N10" s="14" t="s">
        <v>29</v>
      </c>
      <c r="O10" s="46">
        <v>7.4999999999999997E-3</v>
      </c>
      <c r="P10" s="14"/>
      <c r="Q10" s="24"/>
      <c r="R10" s="16">
        <v>44636691.520000003</v>
      </c>
      <c r="S10" s="19">
        <f t="shared" si="1"/>
        <v>0</v>
      </c>
      <c r="T10" s="124">
        <v>2284301.6068000002</v>
      </c>
      <c r="U10" s="124">
        <v>2127473.6653</v>
      </c>
      <c r="V10" s="124">
        <v>1216383.8437999999</v>
      </c>
      <c r="W10" s="124">
        <v>1216383.8437999999</v>
      </c>
      <c r="X10" s="124">
        <v>1216383.8437999999</v>
      </c>
      <c r="Y10" s="124">
        <v>1216383.8437999999</v>
      </c>
      <c r="Z10" s="124">
        <v>1216383.8437999999</v>
      </c>
      <c r="AA10" s="124">
        <v>1216383.8437999999</v>
      </c>
      <c r="AB10" s="124">
        <v>1216383.8437999999</v>
      </c>
      <c r="AC10" s="124">
        <v>1216383.8437999999</v>
      </c>
      <c r="AD10" s="124">
        <v>1216383.8437999999</v>
      </c>
      <c r="AE10" s="124">
        <v>1216383.8437999999</v>
      </c>
      <c r="AF10" s="124">
        <v>1216383.8437999999</v>
      </c>
      <c r="AG10" s="124">
        <v>1216383.8437999999</v>
      </c>
      <c r="AH10" s="124">
        <v>1216383.8437999999</v>
      </c>
      <c r="AI10" s="124">
        <v>1216383.8437999999</v>
      </c>
      <c r="AJ10" s="124">
        <v>1216383.8437999999</v>
      </c>
      <c r="AK10" s="124">
        <v>1216383.8437999999</v>
      </c>
      <c r="AL10" s="124">
        <v>1216383.8437999999</v>
      </c>
      <c r="AM10" s="124">
        <v>1216383.8437999999</v>
      </c>
      <c r="AN10" s="124">
        <v>1216383.8437999999</v>
      </c>
      <c r="AO10" s="124">
        <v>1216383.8437999999</v>
      </c>
      <c r="AP10" s="124">
        <v>1216383.8437999999</v>
      </c>
      <c r="AQ10" s="124">
        <v>1216383.8437999999</v>
      </c>
      <c r="AR10" s="124">
        <v>1216383.8437999999</v>
      </c>
      <c r="AS10" s="124">
        <v>1216383.8437999999</v>
      </c>
      <c r="AT10" s="124">
        <v>1216383.8437999999</v>
      </c>
      <c r="AU10" s="124">
        <v>882009.03379999602</v>
      </c>
      <c r="AV10" s="124">
        <v>432557.94230000413</v>
      </c>
      <c r="AW10" s="124">
        <v>194307.31079999771</v>
      </c>
      <c r="AX10" s="124">
        <v>53967.840799999998</v>
      </c>
      <c r="AY10" s="124">
        <v>53967.840799999998</v>
      </c>
      <c r="AZ10" s="124">
        <v>53967.840799999998</v>
      </c>
      <c r="BA10" s="124">
        <v>53967.840799999998</v>
      </c>
      <c r="BB10" s="124">
        <v>53967.840799999998</v>
      </c>
      <c r="BC10" s="124">
        <v>53967.840799999998</v>
      </c>
      <c r="BD10" s="124">
        <v>53967.840799999998</v>
      </c>
      <c r="BE10" s="124">
        <v>53967.840799999998</v>
      </c>
      <c r="BF10" s="124">
        <v>53967.840799999998</v>
      </c>
      <c r="BG10" s="124">
        <v>53967.862799998002</v>
      </c>
      <c r="BH10" s="124"/>
      <c r="BI10" s="124"/>
      <c r="BJ10" s="124">
        <v>0</v>
      </c>
      <c r="BK10" s="124">
        <v>0</v>
      </c>
      <c r="BL10" s="124">
        <v>0</v>
      </c>
      <c r="BM10" s="124">
        <v>0</v>
      </c>
      <c r="BN10" s="124">
        <v>0</v>
      </c>
      <c r="BO10" s="124">
        <v>0</v>
      </c>
      <c r="BP10" s="124">
        <v>0</v>
      </c>
      <c r="BQ10" s="125">
        <v>0</v>
      </c>
    </row>
    <row r="11" spans="1:70" x14ac:dyDescent="0.35">
      <c r="A11" s="14">
        <v>7</v>
      </c>
      <c r="B11" s="15" t="s">
        <v>34</v>
      </c>
      <c r="C11" s="17" t="s">
        <v>35</v>
      </c>
      <c r="D11" s="14" t="s">
        <v>27</v>
      </c>
      <c r="E11" s="14" t="s">
        <v>32</v>
      </c>
      <c r="F11" s="16">
        <v>269657.00799999997</v>
      </c>
      <c r="G11" s="16">
        <v>238613.508</v>
      </c>
      <c r="H11" s="18">
        <v>0</v>
      </c>
      <c r="I11" s="18">
        <v>0</v>
      </c>
      <c r="J11" s="122">
        <v>39372</v>
      </c>
      <c r="K11" s="122">
        <v>53951</v>
      </c>
      <c r="L11" s="14">
        <v>10</v>
      </c>
      <c r="M11" s="17">
        <v>50</v>
      </c>
      <c r="N11" s="14" t="s">
        <v>29</v>
      </c>
      <c r="O11" s="46">
        <v>7.4999999999999997E-3</v>
      </c>
      <c r="P11" s="14"/>
      <c r="Q11" s="24"/>
      <c r="R11" s="16">
        <v>269657.00799999997</v>
      </c>
      <c r="S11" s="19">
        <f t="shared" si="1"/>
        <v>0</v>
      </c>
      <c r="T11" s="124">
        <v>8089.72</v>
      </c>
      <c r="U11" s="124">
        <v>8089.72</v>
      </c>
      <c r="V11" s="124">
        <v>8089.72</v>
      </c>
      <c r="W11" s="124">
        <v>8089.72</v>
      </c>
      <c r="X11" s="124">
        <v>8089.72</v>
      </c>
      <c r="Y11" s="124">
        <v>8089.72</v>
      </c>
      <c r="Z11" s="124">
        <v>8089.72</v>
      </c>
      <c r="AA11" s="124">
        <v>8089.72</v>
      </c>
      <c r="AB11" s="124">
        <v>8089.72</v>
      </c>
      <c r="AC11" s="124">
        <v>8089.72</v>
      </c>
      <c r="AD11" s="124">
        <v>8089.72</v>
      </c>
      <c r="AE11" s="124">
        <v>8089.72</v>
      </c>
      <c r="AF11" s="124">
        <v>8089.72</v>
      </c>
      <c r="AG11" s="124">
        <v>8089.72</v>
      </c>
      <c r="AH11" s="124">
        <v>8089.72</v>
      </c>
      <c r="AI11" s="124">
        <v>8089.72</v>
      </c>
      <c r="AJ11" s="124">
        <v>8089.72</v>
      </c>
      <c r="AK11" s="124">
        <v>8089.72</v>
      </c>
      <c r="AL11" s="124">
        <v>8089.72</v>
      </c>
      <c r="AM11" s="124">
        <v>8089.72</v>
      </c>
      <c r="AN11" s="124">
        <v>8089.72</v>
      </c>
      <c r="AO11" s="124">
        <v>8089.72</v>
      </c>
      <c r="AP11" s="124">
        <v>8089.72</v>
      </c>
      <c r="AQ11" s="124">
        <v>8089.72</v>
      </c>
      <c r="AR11" s="124">
        <v>8089.72</v>
      </c>
      <c r="AS11" s="124">
        <v>8089.72</v>
      </c>
      <c r="AT11" s="124">
        <v>8089.72</v>
      </c>
      <c r="AU11" s="124">
        <v>8089.72</v>
      </c>
      <c r="AV11" s="124">
        <v>8089.72</v>
      </c>
      <c r="AW11" s="124">
        <v>4011.6280000000002</v>
      </c>
      <c r="AX11" s="126">
        <v>0</v>
      </c>
      <c r="AY11" s="126">
        <v>0</v>
      </c>
      <c r="AZ11" s="126">
        <v>0</v>
      </c>
      <c r="BA11" s="126">
        <v>0</v>
      </c>
      <c r="BB11" s="126">
        <v>0</v>
      </c>
      <c r="BC11" s="126">
        <v>0</v>
      </c>
      <c r="BD11" s="126">
        <v>0</v>
      </c>
      <c r="BE11" s="126">
        <v>0</v>
      </c>
      <c r="BF11" s="126">
        <v>0</v>
      </c>
      <c r="BG11" s="126">
        <v>0</v>
      </c>
      <c r="BH11" s="126">
        <v>0</v>
      </c>
      <c r="BI11" s="126">
        <v>0</v>
      </c>
      <c r="BJ11" s="126">
        <v>0</v>
      </c>
      <c r="BK11" s="126">
        <v>0</v>
      </c>
      <c r="BL11" s="126">
        <v>0</v>
      </c>
      <c r="BM11" s="126">
        <v>0</v>
      </c>
      <c r="BN11" s="126">
        <v>0</v>
      </c>
      <c r="BO11" s="126">
        <v>0</v>
      </c>
      <c r="BP11" s="126">
        <v>0</v>
      </c>
      <c r="BQ11" s="127">
        <v>0</v>
      </c>
    </row>
    <row r="12" spans="1:70" x14ac:dyDescent="0.35">
      <c r="A12" s="14">
        <v>8</v>
      </c>
      <c r="B12" s="15" t="s">
        <v>34</v>
      </c>
      <c r="C12" s="17" t="s">
        <v>35</v>
      </c>
      <c r="D12" s="14" t="s">
        <v>27</v>
      </c>
      <c r="E12" s="14" t="s">
        <v>116</v>
      </c>
      <c r="F12" s="16">
        <v>1936120.8690000002</v>
      </c>
      <c r="G12" s="16">
        <v>1798764.7441000002</v>
      </c>
      <c r="H12" s="16">
        <v>0</v>
      </c>
      <c r="I12" s="16">
        <v>0</v>
      </c>
      <c r="J12" s="122">
        <v>42935</v>
      </c>
      <c r="K12" s="122">
        <v>57406</v>
      </c>
      <c r="L12" s="14">
        <v>10</v>
      </c>
      <c r="M12" s="17">
        <v>50</v>
      </c>
      <c r="N12" s="14" t="s">
        <v>29</v>
      </c>
      <c r="O12" s="46">
        <v>7.4999999999999997E-3</v>
      </c>
      <c r="P12" s="14"/>
      <c r="Q12" s="24"/>
      <c r="R12" s="16">
        <v>1804501.2101250002</v>
      </c>
      <c r="S12" s="138">
        <f t="shared" si="1"/>
        <v>0</v>
      </c>
      <c r="T12" s="124">
        <v>91847.977699999989</v>
      </c>
      <c r="U12" s="124">
        <v>78932.59599999999</v>
      </c>
      <c r="V12" s="124">
        <v>49509.593999999997</v>
      </c>
      <c r="W12" s="124">
        <v>49509.593999999997</v>
      </c>
      <c r="X12" s="124">
        <v>49509.593999999997</v>
      </c>
      <c r="Y12" s="124">
        <v>49509.593999999997</v>
      </c>
      <c r="Z12" s="124">
        <v>49509.593999999997</v>
      </c>
      <c r="AA12" s="124">
        <v>49509.593999999997</v>
      </c>
      <c r="AB12" s="124">
        <v>49509.593999999997</v>
      </c>
      <c r="AC12" s="124">
        <v>49509.593999999997</v>
      </c>
      <c r="AD12" s="124">
        <v>53673.722399999999</v>
      </c>
      <c r="AE12" s="124">
        <v>57837.8508</v>
      </c>
      <c r="AF12" s="124">
        <v>57837.8508</v>
      </c>
      <c r="AG12" s="124">
        <v>57837.8508</v>
      </c>
      <c r="AH12" s="124">
        <v>57837.8508</v>
      </c>
      <c r="AI12" s="124">
        <v>57837.8508</v>
      </c>
      <c r="AJ12" s="124">
        <v>57837.8508</v>
      </c>
      <c r="AK12" s="124">
        <v>57837.8508</v>
      </c>
      <c r="AL12" s="124">
        <v>57837.8508</v>
      </c>
      <c r="AM12" s="124">
        <v>57837.8508</v>
      </c>
      <c r="AN12" s="124">
        <v>57837.8508</v>
      </c>
      <c r="AO12" s="124">
        <v>57837.8508</v>
      </c>
      <c r="AP12" s="124">
        <v>57837.8508</v>
      </c>
      <c r="AQ12" s="124">
        <v>57837.8508</v>
      </c>
      <c r="AR12" s="124">
        <v>57837.8508</v>
      </c>
      <c r="AS12" s="124">
        <v>57837.8508</v>
      </c>
      <c r="AT12" s="124">
        <v>57837.8508</v>
      </c>
      <c r="AU12" s="124">
        <v>52516.771800000046</v>
      </c>
      <c r="AV12" s="124">
        <v>37985.19759999973</v>
      </c>
      <c r="AW12" s="124">
        <v>26454.749800000041</v>
      </c>
      <c r="AX12" s="124">
        <v>19364.878799999999</v>
      </c>
      <c r="AY12" s="124">
        <v>15966.20680000006</v>
      </c>
      <c r="AZ12" s="124">
        <v>12567.534799999999</v>
      </c>
      <c r="BA12" s="124">
        <v>12567.534799999999</v>
      </c>
      <c r="BB12" s="124">
        <v>12567.534799999999</v>
      </c>
      <c r="BC12" s="124">
        <v>12567.534799999999</v>
      </c>
      <c r="BD12" s="124">
        <v>12567.534799999999</v>
      </c>
      <c r="BE12" s="124">
        <v>12567.534799999999</v>
      </c>
      <c r="BF12" s="124">
        <v>12567.534799999999</v>
      </c>
      <c r="BG12" s="124">
        <v>12567.534799999999</v>
      </c>
      <c r="BH12" s="124"/>
      <c r="BI12" s="124"/>
      <c r="BJ12" s="124"/>
      <c r="BK12" s="124">
        <v>0</v>
      </c>
      <c r="BL12" s="124">
        <v>0</v>
      </c>
      <c r="BM12" s="124">
        <v>0</v>
      </c>
      <c r="BN12" s="124">
        <v>0</v>
      </c>
      <c r="BO12" s="124">
        <v>0</v>
      </c>
      <c r="BP12" s="124">
        <v>0</v>
      </c>
      <c r="BQ12" s="125">
        <v>0</v>
      </c>
    </row>
    <row r="13" spans="1:70" x14ac:dyDescent="0.35">
      <c r="A13" s="14">
        <v>9</v>
      </c>
      <c r="B13" s="15" t="s">
        <v>34</v>
      </c>
      <c r="C13" s="17" t="s">
        <v>35</v>
      </c>
      <c r="D13" s="14" t="s">
        <v>27</v>
      </c>
      <c r="E13" s="14" t="s">
        <v>32</v>
      </c>
      <c r="F13" s="16">
        <v>117642.35799999999</v>
      </c>
      <c r="G13" s="16">
        <v>104099.77199999997</v>
      </c>
      <c r="H13" s="18">
        <v>0</v>
      </c>
      <c r="I13" s="18">
        <v>0</v>
      </c>
      <c r="J13" s="122">
        <v>39140</v>
      </c>
      <c r="K13" s="122">
        <v>53947</v>
      </c>
      <c r="L13" s="14">
        <v>10</v>
      </c>
      <c r="M13" s="17">
        <v>50</v>
      </c>
      <c r="N13" s="14" t="s">
        <v>29</v>
      </c>
      <c r="O13" s="46">
        <v>7.4999999999999997E-3</v>
      </c>
      <c r="P13" s="14"/>
      <c r="Q13" s="24"/>
      <c r="R13" s="16">
        <v>117642.35799999999</v>
      </c>
      <c r="S13" s="19">
        <f t="shared" si="1"/>
        <v>0</v>
      </c>
      <c r="T13" s="124">
        <v>3529.28</v>
      </c>
      <c r="U13" s="124">
        <v>3529.28</v>
      </c>
      <c r="V13" s="124">
        <v>3529.28</v>
      </c>
      <c r="W13" s="124">
        <v>3529.28</v>
      </c>
      <c r="X13" s="124">
        <v>3529.28</v>
      </c>
      <c r="Y13" s="124">
        <v>3529.28</v>
      </c>
      <c r="Z13" s="124">
        <v>3529.28</v>
      </c>
      <c r="AA13" s="124">
        <v>3529.28</v>
      </c>
      <c r="AB13" s="124">
        <v>3529.28</v>
      </c>
      <c r="AC13" s="124">
        <v>3529.28</v>
      </c>
      <c r="AD13" s="124">
        <v>3529.28</v>
      </c>
      <c r="AE13" s="124">
        <v>3529.28</v>
      </c>
      <c r="AF13" s="124">
        <v>3529.28</v>
      </c>
      <c r="AG13" s="124">
        <v>3529.28</v>
      </c>
      <c r="AH13" s="124">
        <v>3529.28</v>
      </c>
      <c r="AI13" s="124">
        <v>3529.28</v>
      </c>
      <c r="AJ13" s="124">
        <v>3529.28</v>
      </c>
      <c r="AK13" s="124">
        <v>3529.28</v>
      </c>
      <c r="AL13" s="124">
        <v>3529.28</v>
      </c>
      <c r="AM13" s="124">
        <v>3529.28</v>
      </c>
      <c r="AN13" s="124">
        <v>3529.28</v>
      </c>
      <c r="AO13" s="124">
        <v>3529.28</v>
      </c>
      <c r="AP13" s="124">
        <v>3529.28</v>
      </c>
      <c r="AQ13" s="124">
        <v>3529.28</v>
      </c>
      <c r="AR13" s="124">
        <v>3529.28</v>
      </c>
      <c r="AS13" s="124">
        <v>3529.28</v>
      </c>
      <c r="AT13" s="124">
        <v>3529.28</v>
      </c>
      <c r="AU13" s="124">
        <v>3529.28</v>
      </c>
      <c r="AV13" s="124">
        <v>3529.28</v>
      </c>
      <c r="AW13" s="124">
        <v>1750.65199999998</v>
      </c>
      <c r="AX13" s="126">
        <v>0</v>
      </c>
      <c r="AY13" s="126">
        <v>0</v>
      </c>
      <c r="AZ13" s="126">
        <v>0</v>
      </c>
      <c r="BA13" s="126">
        <v>0</v>
      </c>
      <c r="BB13" s="126">
        <v>0</v>
      </c>
      <c r="BC13" s="126">
        <v>0</v>
      </c>
      <c r="BD13" s="126">
        <v>0</v>
      </c>
      <c r="BE13" s="126">
        <v>0</v>
      </c>
      <c r="BF13" s="126">
        <v>0</v>
      </c>
      <c r="BG13" s="126">
        <v>0</v>
      </c>
      <c r="BH13" s="126">
        <v>0</v>
      </c>
      <c r="BI13" s="126">
        <v>0</v>
      </c>
      <c r="BJ13" s="126">
        <v>0</v>
      </c>
      <c r="BK13" s="126">
        <v>0</v>
      </c>
      <c r="BL13" s="126">
        <v>0</v>
      </c>
      <c r="BM13" s="126">
        <v>0</v>
      </c>
      <c r="BN13" s="126">
        <v>0</v>
      </c>
      <c r="BO13" s="126">
        <v>0</v>
      </c>
      <c r="BP13" s="126">
        <v>0</v>
      </c>
      <c r="BQ13" s="127">
        <v>0</v>
      </c>
    </row>
    <row r="14" spans="1:70" x14ac:dyDescent="0.35">
      <c r="A14" s="14">
        <v>10</v>
      </c>
      <c r="B14" s="15" t="s">
        <v>34</v>
      </c>
      <c r="C14" s="17" t="s">
        <v>35</v>
      </c>
      <c r="D14" s="14" t="s">
        <v>27</v>
      </c>
      <c r="E14" s="14" t="s">
        <v>117</v>
      </c>
      <c r="F14" s="18">
        <v>12371129.340000002</v>
      </c>
      <c r="G14" s="16">
        <v>8267548.1480000038</v>
      </c>
      <c r="H14" s="16">
        <v>0</v>
      </c>
      <c r="I14" s="16">
        <v>0</v>
      </c>
      <c r="J14" s="122">
        <v>40305</v>
      </c>
      <c r="K14" s="122">
        <v>54864</v>
      </c>
      <c r="L14" s="14">
        <v>10</v>
      </c>
      <c r="M14" s="17">
        <v>50</v>
      </c>
      <c r="N14" s="14" t="s">
        <v>29</v>
      </c>
      <c r="O14" s="46">
        <v>7.4999999999999997E-3</v>
      </c>
      <c r="P14" s="14"/>
      <c r="Q14" s="24"/>
      <c r="R14" s="16">
        <v>12371129.340000002</v>
      </c>
      <c r="S14" s="139">
        <f t="shared" si="1"/>
        <v>0</v>
      </c>
      <c r="T14" s="124">
        <v>350427</v>
      </c>
      <c r="U14" s="124">
        <v>324563.40000000002</v>
      </c>
      <c r="V14" s="124">
        <v>292865</v>
      </c>
      <c r="W14" s="124">
        <v>292865</v>
      </c>
      <c r="X14" s="124">
        <v>292865</v>
      </c>
      <c r="Y14" s="124">
        <v>260629.19199999998</v>
      </c>
      <c r="Z14" s="124">
        <v>271227.40399999998</v>
      </c>
      <c r="AA14" s="124">
        <v>271227.40399999998</v>
      </c>
      <c r="AB14" s="124">
        <v>271227.40399999998</v>
      </c>
      <c r="AC14" s="124">
        <v>271227.40399999998</v>
      </c>
      <c r="AD14" s="124">
        <v>271227.40399999998</v>
      </c>
      <c r="AE14" s="124">
        <v>271227.40399999998</v>
      </c>
      <c r="AF14" s="124">
        <v>271227.40399999998</v>
      </c>
      <c r="AG14" s="124">
        <v>271227.40399999998</v>
      </c>
      <c r="AH14" s="124">
        <v>271227.40399999998</v>
      </c>
      <c r="AI14" s="124">
        <v>271227.40399999998</v>
      </c>
      <c r="AJ14" s="124">
        <v>271227.40399999998</v>
      </c>
      <c r="AK14" s="124">
        <v>271227.40399999998</v>
      </c>
      <c r="AL14" s="124">
        <v>271227.40399999998</v>
      </c>
      <c r="AM14" s="124">
        <v>271227.40399999998</v>
      </c>
      <c r="AN14" s="124">
        <v>271227.40399999998</v>
      </c>
      <c r="AO14" s="124">
        <v>271227.40399999998</v>
      </c>
      <c r="AP14" s="124">
        <v>271227.40399999998</v>
      </c>
      <c r="AQ14" s="124">
        <v>271227.40399999998</v>
      </c>
      <c r="AR14" s="124">
        <v>271227.40399999998</v>
      </c>
      <c r="AS14" s="124">
        <v>271227.40399999998</v>
      </c>
      <c r="AT14" s="124">
        <v>271227.40399999998</v>
      </c>
      <c r="AU14" s="124">
        <v>271227.40399999998</v>
      </c>
      <c r="AV14" s="124">
        <v>271227.40399999998</v>
      </c>
      <c r="AW14" s="124">
        <v>53775.816000000254</v>
      </c>
      <c r="AX14" s="124">
        <v>53775.816000000254</v>
      </c>
      <c r="AY14" s="124">
        <v>53775.816000000254</v>
      </c>
      <c r="AZ14" s="124">
        <v>53775.816000000254</v>
      </c>
      <c r="BA14" s="124"/>
      <c r="BB14" s="124">
        <v>0</v>
      </c>
      <c r="BC14" s="124">
        <v>0</v>
      </c>
      <c r="BD14" s="124">
        <v>0</v>
      </c>
      <c r="BE14" s="124">
        <v>0</v>
      </c>
      <c r="BF14" s="124">
        <v>0</v>
      </c>
      <c r="BG14" s="124">
        <v>0</v>
      </c>
      <c r="BH14" s="124">
        <v>0</v>
      </c>
      <c r="BI14" s="124">
        <v>0</v>
      </c>
      <c r="BJ14" s="124">
        <v>0</v>
      </c>
      <c r="BK14" s="124">
        <v>0</v>
      </c>
      <c r="BL14" s="124">
        <v>0</v>
      </c>
      <c r="BM14" s="124">
        <v>0</v>
      </c>
      <c r="BN14" s="124">
        <v>0</v>
      </c>
      <c r="BO14" s="124">
        <v>0</v>
      </c>
      <c r="BP14" s="124">
        <v>0</v>
      </c>
      <c r="BQ14" s="125">
        <v>0</v>
      </c>
    </row>
    <row r="15" spans="1:70" x14ac:dyDescent="0.35">
      <c r="A15" s="14">
        <v>11</v>
      </c>
      <c r="B15" s="15" t="s">
        <v>34</v>
      </c>
      <c r="C15" s="17" t="s">
        <v>37</v>
      </c>
      <c r="D15" s="14" t="s">
        <v>27</v>
      </c>
      <c r="E15" s="14" t="s">
        <v>28</v>
      </c>
      <c r="F15" s="16">
        <v>62176201.870000005</v>
      </c>
      <c r="G15" s="16">
        <v>6139287.8200000003</v>
      </c>
      <c r="H15" s="16">
        <v>0</v>
      </c>
      <c r="I15" s="16">
        <v>0</v>
      </c>
      <c r="J15" s="122">
        <v>39610</v>
      </c>
      <c r="K15" s="122">
        <v>45017</v>
      </c>
      <c r="L15" s="14">
        <v>5</v>
      </c>
      <c r="M15" s="17">
        <v>20</v>
      </c>
      <c r="N15" s="14" t="s">
        <v>38</v>
      </c>
      <c r="O15" s="46">
        <v>6.4199999999999993E-2</v>
      </c>
      <c r="P15" s="14" t="s">
        <v>39</v>
      </c>
      <c r="Q15" s="46">
        <v>5.0000000000000001E-3</v>
      </c>
      <c r="R15" s="16">
        <v>20503920.440000001</v>
      </c>
      <c r="S15" s="139">
        <f t="shared" si="1"/>
        <v>0</v>
      </c>
      <c r="T15" s="124">
        <v>2228903.5099999998</v>
      </c>
      <c r="U15" s="124">
        <v>964153.7</v>
      </c>
      <c r="V15" s="124">
        <v>764153.7</v>
      </c>
      <c r="W15" s="124">
        <v>764153.7</v>
      </c>
      <c r="X15" s="124">
        <v>764153.7</v>
      </c>
      <c r="Y15" s="124">
        <v>653769.51</v>
      </c>
      <c r="Z15" s="124">
        <v>0</v>
      </c>
      <c r="AA15" s="124">
        <v>0</v>
      </c>
      <c r="AB15" s="124">
        <v>0</v>
      </c>
      <c r="AC15" s="124">
        <v>0</v>
      </c>
      <c r="AD15" s="124">
        <v>0</v>
      </c>
      <c r="AE15" s="124">
        <v>0</v>
      </c>
      <c r="AF15" s="124">
        <v>0</v>
      </c>
      <c r="AG15" s="124">
        <v>0</v>
      </c>
      <c r="AH15" s="124">
        <v>0</v>
      </c>
      <c r="AI15" s="124">
        <v>0</v>
      </c>
      <c r="AJ15" s="124">
        <v>0</v>
      </c>
      <c r="AK15" s="124">
        <v>0</v>
      </c>
      <c r="AL15" s="124">
        <v>0</v>
      </c>
      <c r="AM15" s="124">
        <v>0</v>
      </c>
      <c r="AN15" s="124">
        <v>0</v>
      </c>
      <c r="AO15" s="124">
        <v>0</v>
      </c>
      <c r="AP15" s="124">
        <v>0</v>
      </c>
      <c r="AQ15" s="124">
        <v>0</v>
      </c>
      <c r="AR15" s="124">
        <v>0</v>
      </c>
      <c r="AS15" s="124">
        <v>0</v>
      </c>
      <c r="AT15" s="124">
        <v>0</v>
      </c>
      <c r="AU15" s="124">
        <v>0</v>
      </c>
      <c r="AV15" s="124">
        <v>0</v>
      </c>
      <c r="AW15" s="124">
        <v>0</v>
      </c>
      <c r="AX15" s="124">
        <v>0</v>
      </c>
      <c r="AY15" s="124">
        <v>0</v>
      </c>
      <c r="AZ15" s="124">
        <v>0</v>
      </c>
      <c r="BA15" s="124">
        <v>0</v>
      </c>
      <c r="BB15" s="124">
        <v>0</v>
      </c>
      <c r="BC15" s="124">
        <v>0</v>
      </c>
      <c r="BD15" s="124">
        <v>0</v>
      </c>
      <c r="BE15" s="124">
        <v>0</v>
      </c>
      <c r="BF15" s="124">
        <v>0</v>
      </c>
      <c r="BG15" s="124">
        <v>0</v>
      </c>
      <c r="BH15" s="124">
        <v>0</v>
      </c>
      <c r="BI15" s="124">
        <v>0</v>
      </c>
      <c r="BJ15" s="124">
        <v>0</v>
      </c>
      <c r="BK15" s="124">
        <v>0</v>
      </c>
      <c r="BL15" s="124">
        <v>0</v>
      </c>
      <c r="BM15" s="124">
        <v>0</v>
      </c>
      <c r="BN15" s="124">
        <v>0</v>
      </c>
      <c r="BO15" s="124">
        <v>0</v>
      </c>
      <c r="BP15" s="124">
        <v>0</v>
      </c>
      <c r="BQ15" s="125">
        <v>0</v>
      </c>
    </row>
    <row r="16" spans="1:70" x14ac:dyDescent="0.35">
      <c r="A16" s="14">
        <v>12</v>
      </c>
      <c r="B16" s="15" t="s">
        <v>34</v>
      </c>
      <c r="C16" s="17" t="s">
        <v>37</v>
      </c>
      <c r="D16" s="14" t="s">
        <v>27</v>
      </c>
      <c r="E16" s="14" t="s">
        <v>116</v>
      </c>
      <c r="F16" s="16">
        <v>12644075.318</v>
      </c>
      <c r="G16" s="16">
        <v>868967.19649999996</v>
      </c>
      <c r="H16" s="16">
        <v>0</v>
      </c>
      <c r="I16" s="16">
        <v>0</v>
      </c>
      <c r="J16" s="122">
        <v>38719</v>
      </c>
      <c r="K16" s="122">
        <v>44256</v>
      </c>
      <c r="L16" s="14">
        <v>5</v>
      </c>
      <c r="M16" s="17">
        <v>20</v>
      </c>
      <c r="N16" s="14" t="s">
        <v>38</v>
      </c>
      <c r="O16" s="46">
        <v>6.4199999999999993E-2</v>
      </c>
      <c r="P16" s="14" t="s">
        <v>39</v>
      </c>
      <c r="Q16" s="46">
        <v>5.0000000000000001E-3</v>
      </c>
      <c r="R16" s="16">
        <v>4638479.6210000003</v>
      </c>
      <c r="S16" s="19">
        <f t="shared" si="1"/>
        <v>0</v>
      </c>
      <c r="T16" s="124">
        <v>830162.56229999999</v>
      </c>
      <c r="U16" s="124">
        <v>15521.8632</v>
      </c>
      <c r="V16" s="124">
        <v>15521.8632</v>
      </c>
      <c r="W16" s="124">
        <v>7760.9077999999899</v>
      </c>
      <c r="X16" s="124">
        <v>0</v>
      </c>
      <c r="Y16" s="124">
        <v>0</v>
      </c>
      <c r="Z16" s="124">
        <v>0</v>
      </c>
      <c r="AA16" s="124">
        <v>0</v>
      </c>
      <c r="AB16" s="124">
        <v>0</v>
      </c>
      <c r="AC16" s="124">
        <v>0</v>
      </c>
      <c r="AD16" s="124">
        <v>0</v>
      </c>
      <c r="AE16" s="124">
        <v>0</v>
      </c>
      <c r="AF16" s="124">
        <v>0</v>
      </c>
      <c r="AG16" s="124">
        <v>0</v>
      </c>
      <c r="AH16" s="124">
        <v>0</v>
      </c>
      <c r="AI16" s="124">
        <v>0</v>
      </c>
      <c r="AJ16" s="124">
        <v>0</v>
      </c>
      <c r="AK16" s="124">
        <v>0</v>
      </c>
      <c r="AL16" s="124">
        <v>0</v>
      </c>
      <c r="AM16" s="124">
        <v>0</v>
      </c>
      <c r="AN16" s="124">
        <v>0</v>
      </c>
      <c r="AO16" s="124">
        <v>0</v>
      </c>
      <c r="AP16" s="124">
        <v>0</v>
      </c>
      <c r="AQ16" s="124">
        <v>0</v>
      </c>
      <c r="AR16" s="124">
        <v>0</v>
      </c>
      <c r="AS16" s="124">
        <v>0</v>
      </c>
      <c r="AT16" s="124">
        <v>0</v>
      </c>
      <c r="AU16" s="124">
        <v>0</v>
      </c>
      <c r="AV16" s="124">
        <v>0</v>
      </c>
      <c r="AW16" s="124">
        <v>0</v>
      </c>
      <c r="AX16" s="124">
        <v>0</v>
      </c>
      <c r="AY16" s="124">
        <v>0</v>
      </c>
      <c r="AZ16" s="124">
        <v>0</v>
      </c>
      <c r="BA16" s="124">
        <v>0</v>
      </c>
      <c r="BB16" s="124">
        <v>0</v>
      </c>
      <c r="BC16" s="124">
        <v>0</v>
      </c>
      <c r="BD16" s="124">
        <v>0</v>
      </c>
      <c r="BE16" s="124">
        <v>0</v>
      </c>
      <c r="BF16" s="124">
        <v>0</v>
      </c>
      <c r="BG16" s="124">
        <v>0</v>
      </c>
      <c r="BH16" s="124">
        <v>0</v>
      </c>
      <c r="BI16" s="124">
        <v>0</v>
      </c>
      <c r="BJ16" s="124">
        <v>0</v>
      </c>
      <c r="BK16" s="124">
        <v>0</v>
      </c>
      <c r="BL16" s="124">
        <v>0</v>
      </c>
      <c r="BM16" s="124">
        <v>0</v>
      </c>
      <c r="BN16" s="124">
        <v>0</v>
      </c>
      <c r="BO16" s="124">
        <v>0</v>
      </c>
      <c r="BP16" s="124">
        <v>0</v>
      </c>
      <c r="BQ16" s="125">
        <v>0</v>
      </c>
    </row>
    <row r="17" spans="1:69" x14ac:dyDescent="0.35">
      <c r="A17" s="14">
        <v>13</v>
      </c>
      <c r="B17" s="15" t="s">
        <v>34</v>
      </c>
      <c r="C17" s="17" t="s">
        <v>37</v>
      </c>
      <c r="D17" s="14" t="s">
        <v>27</v>
      </c>
      <c r="E17" s="14" t="s">
        <v>32</v>
      </c>
      <c r="F17" s="16">
        <v>47880390.994000003</v>
      </c>
      <c r="G17" s="16">
        <v>8134907.8258000016</v>
      </c>
      <c r="H17" s="16">
        <v>0</v>
      </c>
      <c r="I17" s="16">
        <v>0</v>
      </c>
      <c r="J17" s="122">
        <v>41463</v>
      </c>
      <c r="K17" s="122">
        <v>46966</v>
      </c>
      <c r="L17" s="14">
        <v>5</v>
      </c>
      <c r="M17" s="17">
        <v>20</v>
      </c>
      <c r="N17" s="14" t="s">
        <v>38</v>
      </c>
      <c r="O17" s="46">
        <v>6.4199999999999993E-2</v>
      </c>
      <c r="P17" s="14" t="s">
        <v>39</v>
      </c>
      <c r="Q17" s="46">
        <v>5.0000000000000001E-3</v>
      </c>
      <c r="R17" s="16">
        <v>16087679.33</v>
      </c>
      <c r="S17" s="140">
        <f t="shared" si="1"/>
        <v>0</v>
      </c>
      <c r="T17" s="124">
        <v>1868494.02</v>
      </c>
      <c r="U17" s="124">
        <v>1368494.02</v>
      </c>
      <c r="V17" s="124">
        <v>1068494.02</v>
      </c>
      <c r="W17" s="124">
        <v>934247.08000000101</v>
      </c>
      <c r="X17" s="124">
        <v>934247.08000000101</v>
      </c>
      <c r="Y17" s="124">
        <v>373698.804</v>
      </c>
      <c r="Z17" s="124">
        <v>373698.804</v>
      </c>
      <c r="AA17" s="124">
        <v>373698.804</v>
      </c>
      <c r="AB17" s="124">
        <v>373698.804</v>
      </c>
      <c r="AC17" s="124">
        <v>373698.804</v>
      </c>
      <c r="AD17" s="124">
        <v>92437.585800000001</v>
      </c>
      <c r="AE17" s="124">
        <v>0</v>
      </c>
      <c r="AF17" s="124">
        <v>0</v>
      </c>
      <c r="AG17" s="124">
        <v>0</v>
      </c>
      <c r="AH17" s="124">
        <v>0</v>
      </c>
      <c r="AI17" s="124">
        <v>0</v>
      </c>
      <c r="AJ17" s="124">
        <v>0</v>
      </c>
      <c r="AK17" s="124">
        <v>0</v>
      </c>
      <c r="AL17" s="124">
        <v>0</v>
      </c>
      <c r="AM17" s="124">
        <v>0</v>
      </c>
      <c r="AN17" s="124">
        <v>0</v>
      </c>
      <c r="AO17" s="124">
        <v>0</v>
      </c>
      <c r="AP17" s="124">
        <v>0</v>
      </c>
      <c r="AQ17" s="124">
        <v>0</v>
      </c>
      <c r="AR17" s="124">
        <v>0</v>
      </c>
      <c r="AS17" s="124">
        <v>0</v>
      </c>
      <c r="AT17" s="124">
        <v>0</v>
      </c>
      <c r="AU17" s="124">
        <v>0</v>
      </c>
      <c r="AV17" s="124">
        <v>0</v>
      </c>
      <c r="AW17" s="124">
        <v>0</v>
      </c>
      <c r="AX17" s="124">
        <v>0</v>
      </c>
      <c r="AY17" s="124">
        <v>0</v>
      </c>
      <c r="AZ17" s="124">
        <v>0</v>
      </c>
      <c r="BA17" s="124">
        <v>0</v>
      </c>
      <c r="BB17" s="124">
        <v>0</v>
      </c>
      <c r="BC17" s="124">
        <v>0</v>
      </c>
      <c r="BD17" s="124">
        <v>0</v>
      </c>
      <c r="BE17" s="124">
        <v>0</v>
      </c>
      <c r="BF17" s="124">
        <v>0</v>
      </c>
      <c r="BG17" s="124">
        <v>0</v>
      </c>
      <c r="BH17" s="124">
        <v>0</v>
      </c>
      <c r="BI17" s="124">
        <v>0</v>
      </c>
      <c r="BJ17" s="124">
        <v>0</v>
      </c>
      <c r="BK17" s="124">
        <v>0</v>
      </c>
      <c r="BL17" s="124">
        <v>0</v>
      </c>
      <c r="BM17" s="124">
        <v>0</v>
      </c>
      <c r="BN17" s="124">
        <v>0</v>
      </c>
      <c r="BO17" s="124">
        <v>0</v>
      </c>
      <c r="BP17" s="124">
        <v>0</v>
      </c>
      <c r="BQ17" s="125">
        <v>0</v>
      </c>
    </row>
    <row r="18" spans="1:69" x14ac:dyDescent="0.35">
      <c r="A18" s="14">
        <v>14</v>
      </c>
      <c r="B18" s="15" t="s">
        <v>34</v>
      </c>
      <c r="C18" s="17" t="s">
        <v>37</v>
      </c>
      <c r="D18" s="14" t="s">
        <v>27</v>
      </c>
      <c r="E18" s="14" t="s">
        <v>117</v>
      </c>
      <c r="F18" s="16">
        <v>20757852.184</v>
      </c>
      <c r="G18" s="16">
        <v>2406928.9948</v>
      </c>
      <c r="H18" s="16">
        <v>0</v>
      </c>
      <c r="I18" s="16">
        <v>0</v>
      </c>
      <c r="J18" s="122">
        <v>37289</v>
      </c>
      <c r="K18" s="122">
        <v>43160</v>
      </c>
      <c r="L18" s="14">
        <v>5</v>
      </c>
      <c r="M18" s="17">
        <v>20</v>
      </c>
      <c r="N18" s="14" t="s">
        <v>38</v>
      </c>
      <c r="O18" s="46">
        <v>6.4199999999999993E-2</v>
      </c>
      <c r="P18" s="14" t="s">
        <v>39</v>
      </c>
      <c r="Q18" s="46">
        <v>5.0000000000000001E-3</v>
      </c>
      <c r="R18" s="16">
        <v>2983421.5240000002</v>
      </c>
      <c r="S18" s="19">
        <f t="shared" si="1"/>
        <v>0</v>
      </c>
      <c r="T18" s="124">
        <v>2406928.9948</v>
      </c>
      <c r="U18" s="124"/>
      <c r="V18" s="124"/>
      <c r="W18" s="124"/>
      <c r="X18" s="124"/>
      <c r="Y18" s="124">
        <v>0</v>
      </c>
      <c r="Z18" s="124">
        <v>0</v>
      </c>
      <c r="AA18" s="124">
        <v>0</v>
      </c>
      <c r="AB18" s="124">
        <v>0</v>
      </c>
      <c r="AC18" s="124">
        <v>0</v>
      </c>
      <c r="AD18" s="124">
        <v>0</v>
      </c>
      <c r="AE18" s="124">
        <v>0</v>
      </c>
      <c r="AF18" s="124">
        <v>0</v>
      </c>
      <c r="AG18" s="124">
        <v>0</v>
      </c>
      <c r="AH18" s="124">
        <v>0</v>
      </c>
      <c r="AI18" s="124">
        <v>0</v>
      </c>
      <c r="AJ18" s="124">
        <v>0</v>
      </c>
      <c r="AK18" s="124">
        <v>0</v>
      </c>
      <c r="AL18" s="124">
        <v>0</v>
      </c>
      <c r="AM18" s="124">
        <v>0</v>
      </c>
      <c r="AN18" s="124">
        <v>0</v>
      </c>
      <c r="AO18" s="124">
        <v>0</v>
      </c>
      <c r="AP18" s="124">
        <v>0</v>
      </c>
      <c r="AQ18" s="124">
        <v>0</v>
      </c>
      <c r="AR18" s="124">
        <v>0</v>
      </c>
      <c r="AS18" s="124">
        <v>0</v>
      </c>
      <c r="AT18" s="124">
        <v>0</v>
      </c>
      <c r="AU18" s="124">
        <v>0</v>
      </c>
      <c r="AV18" s="124">
        <v>0</v>
      </c>
      <c r="AW18" s="124">
        <v>0</v>
      </c>
      <c r="AX18" s="124">
        <v>0</v>
      </c>
      <c r="AY18" s="124">
        <v>0</v>
      </c>
      <c r="AZ18" s="124">
        <v>0</v>
      </c>
      <c r="BA18" s="124">
        <v>0</v>
      </c>
      <c r="BB18" s="124">
        <v>0</v>
      </c>
      <c r="BC18" s="124">
        <v>0</v>
      </c>
      <c r="BD18" s="124">
        <v>0</v>
      </c>
      <c r="BE18" s="124">
        <v>0</v>
      </c>
      <c r="BF18" s="124">
        <v>0</v>
      </c>
      <c r="BG18" s="124">
        <v>0</v>
      </c>
      <c r="BH18" s="124">
        <v>0</v>
      </c>
      <c r="BI18" s="124">
        <v>0</v>
      </c>
      <c r="BJ18" s="124">
        <v>0</v>
      </c>
      <c r="BK18" s="124">
        <v>0</v>
      </c>
      <c r="BL18" s="124">
        <v>0</v>
      </c>
      <c r="BM18" s="124">
        <v>0</v>
      </c>
      <c r="BN18" s="124">
        <v>0</v>
      </c>
      <c r="BO18" s="124">
        <v>0</v>
      </c>
      <c r="BP18" s="124">
        <v>0</v>
      </c>
      <c r="BQ18" s="125">
        <v>0</v>
      </c>
    </row>
    <row r="19" spans="1:69" x14ac:dyDescent="0.35">
      <c r="A19" s="14">
        <v>15</v>
      </c>
      <c r="B19" s="15" t="s">
        <v>34</v>
      </c>
      <c r="C19" s="17" t="s">
        <v>37</v>
      </c>
      <c r="D19" s="14" t="s">
        <v>27</v>
      </c>
      <c r="E19" s="14" t="s">
        <v>36</v>
      </c>
      <c r="F19" s="16">
        <v>4084732.63</v>
      </c>
      <c r="G19" s="16">
        <v>267499.54070000001</v>
      </c>
      <c r="H19" s="16">
        <v>0</v>
      </c>
      <c r="I19" s="16">
        <v>0</v>
      </c>
      <c r="J19" s="122">
        <v>37697</v>
      </c>
      <c r="K19" s="122">
        <v>43344</v>
      </c>
      <c r="L19" s="14">
        <v>5</v>
      </c>
      <c r="M19" s="17">
        <v>20</v>
      </c>
      <c r="N19" s="14" t="s">
        <v>38</v>
      </c>
      <c r="O19" s="46">
        <v>6.4199999999999993E-2</v>
      </c>
      <c r="P19" s="14" t="s">
        <v>39</v>
      </c>
      <c r="Q19" s="46">
        <v>5.0000000000000001E-3</v>
      </c>
      <c r="R19" s="16">
        <v>2100407.35</v>
      </c>
      <c r="S19" s="19">
        <f t="shared" si="1"/>
        <v>0</v>
      </c>
      <c r="T19" s="124">
        <v>267499.54070000001</v>
      </c>
      <c r="U19" s="124">
        <v>0</v>
      </c>
      <c r="V19" s="124">
        <v>0</v>
      </c>
      <c r="W19" s="124">
        <v>0</v>
      </c>
      <c r="X19" s="124">
        <v>0</v>
      </c>
      <c r="Y19" s="124">
        <v>0</v>
      </c>
      <c r="Z19" s="124">
        <v>0</v>
      </c>
      <c r="AA19" s="124">
        <v>0</v>
      </c>
      <c r="AB19" s="124">
        <v>0</v>
      </c>
      <c r="AC19" s="124">
        <v>0</v>
      </c>
      <c r="AD19" s="124">
        <v>0</v>
      </c>
      <c r="AE19" s="124">
        <v>0</v>
      </c>
      <c r="AF19" s="124">
        <v>0</v>
      </c>
      <c r="AG19" s="124">
        <v>0</v>
      </c>
      <c r="AH19" s="124">
        <v>0</v>
      </c>
      <c r="AI19" s="124">
        <v>0</v>
      </c>
      <c r="AJ19" s="124">
        <v>0</v>
      </c>
      <c r="AK19" s="124">
        <v>0</v>
      </c>
      <c r="AL19" s="124">
        <v>0</v>
      </c>
      <c r="AM19" s="124">
        <v>0</v>
      </c>
      <c r="AN19" s="124">
        <v>0</v>
      </c>
      <c r="AO19" s="124">
        <v>0</v>
      </c>
      <c r="AP19" s="124">
        <v>0</v>
      </c>
      <c r="AQ19" s="124">
        <v>0</v>
      </c>
      <c r="AR19" s="124">
        <v>0</v>
      </c>
      <c r="AS19" s="124">
        <v>0</v>
      </c>
      <c r="AT19" s="124">
        <v>0</v>
      </c>
      <c r="AU19" s="124">
        <v>0</v>
      </c>
      <c r="AV19" s="124">
        <v>0</v>
      </c>
      <c r="AW19" s="124">
        <v>0</v>
      </c>
      <c r="AX19" s="124">
        <v>0</v>
      </c>
      <c r="AY19" s="124">
        <v>0</v>
      </c>
      <c r="AZ19" s="124">
        <v>0</v>
      </c>
      <c r="BA19" s="124">
        <v>0</v>
      </c>
      <c r="BB19" s="124">
        <v>0</v>
      </c>
      <c r="BC19" s="124">
        <v>0</v>
      </c>
      <c r="BD19" s="124">
        <v>0</v>
      </c>
      <c r="BE19" s="124">
        <v>0</v>
      </c>
      <c r="BF19" s="124">
        <v>0</v>
      </c>
      <c r="BG19" s="124">
        <v>0</v>
      </c>
      <c r="BH19" s="124">
        <v>0</v>
      </c>
      <c r="BI19" s="124">
        <v>0</v>
      </c>
      <c r="BJ19" s="124">
        <v>0</v>
      </c>
      <c r="BK19" s="124">
        <v>0</v>
      </c>
      <c r="BL19" s="124">
        <v>0</v>
      </c>
      <c r="BM19" s="124">
        <v>0</v>
      </c>
      <c r="BN19" s="124">
        <v>0</v>
      </c>
      <c r="BO19" s="124">
        <v>0</v>
      </c>
      <c r="BP19" s="124">
        <v>0</v>
      </c>
      <c r="BQ19" s="125">
        <v>0</v>
      </c>
    </row>
    <row r="20" spans="1:69" x14ac:dyDescent="0.35">
      <c r="A20" s="14">
        <v>16</v>
      </c>
      <c r="B20" s="15" t="s">
        <v>25</v>
      </c>
      <c r="C20" s="15" t="s">
        <v>40</v>
      </c>
      <c r="D20" s="14" t="s">
        <v>27</v>
      </c>
      <c r="E20" s="14" t="s">
        <v>116</v>
      </c>
      <c r="F20" s="16">
        <v>2670593.0320000001</v>
      </c>
      <c r="G20" s="16">
        <v>275090.25959999999</v>
      </c>
      <c r="H20" s="16">
        <v>0</v>
      </c>
      <c r="I20" s="16">
        <v>0</v>
      </c>
      <c r="J20" s="121">
        <v>38820</v>
      </c>
      <c r="K20" s="121">
        <v>44256</v>
      </c>
      <c r="L20" s="14">
        <v>5</v>
      </c>
      <c r="M20" s="17">
        <v>20</v>
      </c>
      <c r="N20" s="14" t="s">
        <v>38</v>
      </c>
      <c r="O20" s="46">
        <v>6.4199999999999993E-2</v>
      </c>
      <c r="P20" s="14" t="s">
        <v>39</v>
      </c>
      <c r="Q20" s="46">
        <v>5.0000000000000001E-3</v>
      </c>
      <c r="R20" s="16">
        <v>1838757.024</v>
      </c>
      <c r="S20" s="19">
        <f t="shared" si="1"/>
        <v>0</v>
      </c>
      <c r="T20" s="124">
        <v>124397.67259999999</v>
      </c>
      <c r="U20" s="124">
        <v>60277.03</v>
      </c>
      <c r="V20" s="124">
        <v>60277.03</v>
      </c>
      <c r="W20" s="124">
        <v>30138.526999999998</v>
      </c>
      <c r="X20" s="124">
        <v>0</v>
      </c>
      <c r="Y20" s="124">
        <v>0</v>
      </c>
      <c r="Z20" s="124">
        <v>0</v>
      </c>
      <c r="AA20" s="124">
        <v>0</v>
      </c>
      <c r="AB20" s="124">
        <v>0</v>
      </c>
      <c r="AC20" s="124">
        <v>0</v>
      </c>
      <c r="AD20" s="124">
        <v>0</v>
      </c>
      <c r="AE20" s="124">
        <v>0</v>
      </c>
      <c r="AF20" s="124">
        <v>0</v>
      </c>
      <c r="AG20" s="124">
        <v>0</v>
      </c>
      <c r="AH20" s="124">
        <v>0</v>
      </c>
      <c r="AI20" s="124">
        <v>0</v>
      </c>
      <c r="AJ20" s="124">
        <v>0</v>
      </c>
      <c r="AK20" s="124">
        <v>0</v>
      </c>
      <c r="AL20" s="124">
        <v>0</v>
      </c>
      <c r="AM20" s="124">
        <v>0</v>
      </c>
      <c r="AN20" s="124">
        <v>0</v>
      </c>
      <c r="AO20" s="124">
        <v>0</v>
      </c>
      <c r="AP20" s="124">
        <v>0</v>
      </c>
      <c r="AQ20" s="124">
        <v>0</v>
      </c>
      <c r="AR20" s="124">
        <v>0</v>
      </c>
      <c r="AS20" s="124">
        <v>0</v>
      </c>
      <c r="AT20" s="124">
        <v>0</v>
      </c>
      <c r="AU20" s="124">
        <v>0</v>
      </c>
      <c r="AV20" s="124">
        <v>0</v>
      </c>
      <c r="AW20" s="124">
        <v>0</v>
      </c>
      <c r="AX20" s="124">
        <v>0</v>
      </c>
      <c r="AY20" s="124">
        <v>0</v>
      </c>
      <c r="AZ20" s="124">
        <v>0</v>
      </c>
      <c r="BA20" s="124">
        <v>0</v>
      </c>
      <c r="BB20" s="124">
        <v>0</v>
      </c>
      <c r="BC20" s="124">
        <v>0</v>
      </c>
      <c r="BD20" s="124">
        <v>0</v>
      </c>
      <c r="BE20" s="124">
        <v>0</v>
      </c>
      <c r="BF20" s="124">
        <v>0</v>
      </c>
      <c r="BG20" s="124">
        <v>0</v>
      </c>
      <c r="BH20" s="124">
        <v>0</v>
      </c>
      <c r="BI20" s="124">
        <v>0</v>
      </c>
      <c r="BJ20" s="124">
        <v>0</v>
      </c>
      <c r="BK20" s="124">
        <v>0</v>
      </c>
      <c r="BL20" s="124">
        <v>0</v>
      </c>
      <c r="BM20" s="124">
        <v>0</v>
      </c>
      <c r="BN20" s="124">
        <v>0</v>
      </c>
      <c r="BO20" s="124">
        <v>0</v>
      </c>
      <c r="BP20" s="124">
        <v>0</v>
      </c>
      <c r="BQ20" s="125">
        <v>0</v>
      </c>
    </row>
    <row r="21" spans="1:69" x14ac:dyDescent="0.35">
      <c r="A21" s="14">
        <v>17</v>
      </c>
      <c r="B21" s="15" t="s">
        <v>34</v>
      </c>
      <c r="C21" s="17" t="s">
        <v>35</v>
      </c>
      <c r="D21" s="14" t="s">
        <v>27</v>
      </c>
      <c r="E21" s="14" t="s">
        <v>32</v>
      </c>
      <c r="F21" s="16">
        <v>1050144.9000000001</v>
      </c>
      <c r="G21" s="16">
        <v>545679.36380000052</v>
      </c>
      <c r="H21" s="16">
        <v>0</v>
      </c>
      <c r="I21" s="16">
        <v>0</v>
      </c>
      <c r="J21" s="122">
        <v>39698</v>
      </c>
      <c r="K21" s="122">
        <v>54118</v>
      </c>
      <c r="L21" s="14">
        <v>10</v>
      </c>
      <c r="M21" s="17">
        <v>50</v>
      </c>
      <c r="N21" s="14" t="s">
        <v>29</v>
      </c>
      <c r="O21" s="46">
        <v>7.4999999999999997E-3</v>
      </c>
      <c r="P21" s="14"/>
      <c r="Q21" s="24"/>
      <c r="R21" s="16">
        <v>1050144.9000000001</v>
      </c>
      <c r="S21" s="138">
        <f t="shared" si="1"/>
        <v>0</v>
      </c>
      <c r="T21" s="124">
        <v>5308.1232</v>
      </c>
      <c r="U21" s="124">
        <v>5328.0064000000002</v>
      </c>
      <c r="V21" s="124">
        <v>16726.656799999997</v>
      </c>
      <c r="W21" s="124">
        <v>16726.656799999997</v>
      </c>
      <c r="X21" s="124">
        <v>16726.646399999998</v>
      </c>
      <c r="Y21" s="124">
        <v>16726.646399999998</v>
      </c>
      <c r="Z21" s="124">
        <v>16726.646399999998</v>
      </c>
      <c r="AA21" s="124">
        <v>16726.646399999998</v>
      </c>
      <c r="AB21" s="124">
        <v>16726.646399999998</v>
      </c>
      <c r="AC21" s="124">
        <v>16726.646399999998</v>
      </c>
      <c r="AD21" s="124">
        <v>16726.646399999998</v>
      </c>
      <c r="AE21" s="124">
        <v>16726.646399999998</v>
      </c>
      <c r="AF21" s="124">
        <v>16726.646399999998</v>
      </c>
      <c r="AG21" s="124">
        <v>16726.646399999998</v>
      </c>
      <c r="AH21" s="124">
        <v>16726.646399999998</v>
      </c>
      <c r="AI21" s="124">
        <v>16726.646399999998</v>
      </c>
      <c r="AJ21" s="124">
        <v>16726.646399999998</v>
      </c>
      <c r="AK21" s="124">
        <v>16726.646399999998</v>
      </c>
      <c r="AL21" s="124">
        <v>16726.646399999998</v>
      </c>
      <c r="AM21" s="124">
        <v>16726.646399999998</v>
      </c>
      <c r="AN21" s="124">
        <v>21726.646400000001</v>
      </c>
      <c r="AO21" s="124">
        <v>21726.646400000001</v>
      </c>
      <c r="AP21" s="124">
        <v>21726.646400000001</v>
      </c>
      <c r="AQ21" s="124">
        <v>21726.646400000001</v>
      </c>
      <c r="AR21" s="124">
        <v>21726.646400000001</v>
      </c>
      <c r="AS21" s="124">
        <v>21726.646400000001</v>
      </c>
      <c r="AT21" s="124">
        <v>21726.646400000001</v>
      </c>
      <c r="AU21" s="124">
        <v>21726.646400000001</v>
      </c>
      <c r="AV21" s="124">
        <v>21726.646400000001</v>
      </c>
      <c r="AW21" s="124">
        <v>21726.646400000001</v>
      </c>
      <c r="AX21" s="124">
        <v>16697.114200000335</v>
      </c>
      <c r="AY21" s="124"/>
      <c r="AZ21" s="124"/>
      <c r="BA21" s="124"/>
      <c r="BB21" s="124">
        <v>0</v>
      </c>
      <c r="BC21" s="124">
        <v>0</v>
      </c>
      <c r="BD21" s="124">
        <v>0</v>
      </c>
      <c r="BE21" s="124">
        <v>0</v>
      </c>
      <c r="BF21" s="124">
        <v>0</v>
      </c>
      <c r="BG21" s="124">
        <v>0</v>
      </c>
      <c r="BH21" s="124">
        <v>0</v>
      </c>
      <c r="BI21" s="124">
        <v>0</v>
      </c>
      <c r="BJ21" s="124">
        <v>0</v>
      </c>
      <c r="BK21" s="124">
        <v>0</v>
      </c>
      <c r="BL21" s="124">
        <v>0</v>
      </c>
      <c r="BM21" s="124">
        <v>0</v>
      </c>
      <c r="BN21" s="124">
        <v>0</v>
      </c>
      <c r="BO21" s="124">
        <v>0</v>
      </c>
      <c r="BP21" s="124">
        <v>0</v>
      </c>
      <c r="BQ21" s="125">
        <v>0</v>
      </c>
    </row>
    <row r="22" spans="1:69" x14ac:dyDescent="0.35">
      <c r="A22" s="14">
        <v>18</v>
      </c>
      <c r="B22" s="15" t="s">
        <v>25</v>
      </c>
      <c r="C22" s="15" t="s">
        <v>40</v>
      </c>
      <c r="D22" s="14" t="s">
        <v>27</v>
      </c>
      <c r="E22" s="14" t="s">
        <v>28</v>
      </c>
      <c r="F22" s="16">
        <v>134849591.25999999</v>
      </c>
      <c r="G22" s="16">
        <v>6745271.6160000004</v>
      </c>
      <c r="H22" s="16">
        <v>0</v>
      </c>
      <c r="I22" s="16">
        <v>0</v>
      </c>
      <c r="J22" s="121">
        <v>38725</v>
      </c>
      <c r="K22" s="121">
        <v>44256</v>
      </c>
      <c r="L22" s="14">
        <v>5</v>
      </c>
      <c r="M22" s="17">
        <v>20</v>
      </c>
      <c r="N22" s="14" t="s">
        <v>38</v>
      </c>
      <c r="O22" s="46">
        <v>6.4199999999999993E-2</v>
      </c>
      <c r="P22" s="14" t="s">
        <v>39</v>
      </c>
      <c r="Q22" s="46">
        <v>5.0000000000000001E-3</v>
      </c>
      <c r="R22" s="16">
        <v>127195177.31</v>
      </c>
      <c r="S22" s="19">
        <f t="shared" si="1"/>
        <v>0</v>
      </c>
      <c r="T22" s="124">
        <v>5095446.2759999996</v>
      </c>
      <c r="U22" s="124">
        <v>659930.14</v>
      </c>
      <c r="V22" s="124">
        <v>659930.14</v>
      </c>
      <c r="W22" s="124">
        <v>329965.06</v>
      </c>
      <c r="X22" s="124">
        <v>0</v>
      </c>
      <c r="Y22" s="124">
        <v>0</v>
      </c>
      <c r="Z22" s="124">
        <v>0</v>
      </c>
      <c r="AA22" s="124">
        <v>0</v>
      </c>
      <c r="AB22" s="124">
        <v>0</v>
      </c>
      <c r="AC22" s="124">
        <v>0</v>
      </c>
      <c r="AD22" s="124">
        <v>0</v>
      </c>
      <c r="AE22" s="124">
        <v>0</v>
      </c>
      <c r="AF22" s="124">
        <v>0</v>
      </c>
      <c r="AG22" s="124">
        <v>0</v>
      </c>
      <c r="AH22" s="124">
        <v>0</v>
      </c>
      <c r="AI22" s="124">
        <v>0</v>
      </c>
      <c r="AJ22" s="124">
        <v>0</v>
      </c>
      <c r="AK22" s="124">
        <v>0</v>
      </c>
      <c r="AL22" s="124">
        <v>0</v>
      </c>
      <c r="AM22" s="124">
        <v>0</v>
      </c>
      <c r="AN22" s="124">
        <v>0</v>
      </c>
      <c r="AO22" s="124">
        <v>0</v>
      </c>
      <c r="AP22" s="124">
        <v>0</v>
      </c>
      <c r="AQ22" s="124">
        <v>0</v>
      </c>
      <c r="AR22" s="124">
        <v>0</v>
      </c>
      <c r="AS22" s="124">
        <v>0</v>
      </c>
      <c r="AT22" s="124">
        <v>0</v>
      </c>
      <c r="AU22" s="124">
        <v>0</v>
      </c>
      <c r="AV22" s="124">
        <v>0</v>
      </c>
      <c r="AW22" s="124">
        <v>0</v>
      </c>
      <c r="AX22" s="124">
        <v>0</v>
      </c>
      <c r="AY22" s="124">
        <v>0</v>
      </c>
      <c r="AZ22" s="124">
        <v>0</v>
      </c>
      <c r="BA22" s="124">
        <v>0</v>
      </c>
      <c r="BB22" s="124">
        <v>0</v>
      </c>
      <c r="BC22" s="124">
        <v>0</v>
      </c>
      <c r="BD22" s="124">
        <v>0</v>
      </c>
      <c r="BE22" s="124">
        <v>0</v>
      </c>
      <c r="BF22" s="124">
        <v>0</v>
      </c>
      <c r="BG22" s="124">
        <v>0</v>
      </c>
      <c r="BH22" s="124">
        <v>0</v>
      </c>
      <c r="BI22" s="124">
        <v>0</v>
      </c>
      <c r="BJ22" s="124">
        <v>0</v>
      </c>
      <c r="BK22" s="124">
        <v>0</v>
      </c>
      <c r="BL22" s="124">
        <v>0</v>
      </c>
      <c r="BM22" s="124">
        <v>0</v>
      </c>
      <c r="BN22" s="124">
        <v>0</v>
      </c>
      <c r="BO22" s="124">
        <v>0</v>
      </c>
      <c r="BP22" s="124">
        <v>0</v>
      </c>
      <c r="BQ22" s="125">
        <v>0</v>
      </c>
    </row>
    <row r="23" spans="1:69" x14ac:dyDescent="0.35">
      <c r="A23" s="14">
        <v>19</v>
      </c>
      <c r="B23" s="15" t="s">
        <v>25</v>
      </c>
      <c r="C23" s="15" t="s">
        <v>41</v>
      </c>
      <c r="D23" s="14" t="s">
        <v>27</v>
      </c>
      <c r="E23" s="14" t="s">
        <v>116</v>
      </c>
      <c r="F23" s="16">
        <v>41181941.375</v>
      </c>
      <c r="G23" s="16">
        <v>9656593.9880999997</v>
      </c>
      <c r="H23" s="16">
        <v>0</v>
      </c>
      <c r="I23" s="16">
        <v>0</v>
      </c>
      <c r="J23" s="121">
        <v>41357</v>
      </c>
      <c r="K23" s="121">
        <v>55944</v>
      </c>
      <c r="L23" s="14">
        <v>10</v>
      </c>
      <c r="M23" s="17">
        <v>50</v>
      </c>
      <c r="N23" s="14" t="s">
        <v>29</v>
      </c>
      <c r="O23" s="46">
        <v>7.4999999999999997E-3</v>
      </c>
      <c r="P23" s="14"/>
      <c r="Q23" s="24"/>
      <c r="R23" s="16">
        <v>41181941.375</v>
      </c>
      <c r="S23" s="141">
        <f t="shared" si="1"/>
        <v>0</v>
      </c>
      <c r="T23" s="124">
        <v>609938.76716933295</v>
      </c>
      <c r="U23" s="124">
        <v>573957.26494817191</v>
      </c>
      <c r="V23" s="124">
        <v>346007.91580000002</v>
      </c>
      <c r="W23" s="124">
        <v>241414.84970249998</v>
      </c>
      <c r="X23" s="124">
        <v>241414.84970249998</v>
      </c>
      <c r="Y23" s="124">
        <v>241414.84970249998</v>
      </c>
      <c r="Z23" s="124">
        <v>241414.84970249998</v>
      </c>
      <c r="AA23" s="124">
        <v>241414.84970249998</v>
      </c>
      <c r="AB23" s="124">
        <v>241414.84970249998</v>
      </c>
      <c r="AC23" s="124">
        <v>261414.84970250001</v>
      </c>
      <c r="AD23" s="124">
        <v>261414.84970250001</v>
      </c>
      <c r="AE23" s="124">
        <v>261414.84970250001</v>
      </c>
      <c r="AF23" s="124">
        <v>261414.84970250001</v>
      </c>
      <c r="AG23" s="124">
        <v>261414.84970250001</v>
      </c>
      <c r="AH23" s="124">
        <v>261414.84970250001</v>
      </c>
      <c r="AI23" s="124">
        <v>261414.84970250001</v>
      </c>
      <c r="AJ23" s="124">
        <v>261414.84970250001</v>
      </c>
      <c r="AK23" s="124">
        <v>241414.84970249998</v>
      </c>
      <c r="AL23" s="124">
        <v>241414.84970249998</v>
      </c>
      <c r="AM23" s="124">
        <v>241414.84970249998</v>
      </c>
      <c r="AN23" s="124">
        <v>241414.84970249998</v>
      </c>
      <c r="AO23" s="124">
        <v>241414.84970249998</v>
      </c>
      <c r="AP23" s="124">
        <v>241414.84970249998</v>
      </c>
      <c r="AQ23" s="124">
        <v>241414.84970249998</v>
      </c>
      <c r="AR23" s="124">
        <v>241414.84970249998</v>
      </c>
      <c r="AS23" s="124">
        <v>241414.84970249998</v>
      </c>
      <c r="AT23" s="124">
        <v>241414.84970249998</v>
      </c>
      <c r="AU23" s="124">
        <v>241414.84970249998</v>
      </c>
      <c r="AV23" s="124">
        <v>241414.84970249998</v>
      </c>
      <c r="AW23" s="124">
        <v>241414.84970249998</v>
      </c>
      <c r="AX23" s="124">
        <v>241414.84970249998</v>
      </c>
      <c r="AY23" s="124">
        <v>241414.84970249998</v>
      </c>
      <c r="AZ23" s="124">
        <v>241414.84970249998</v>
      </c>
      <c r="BA23" s="124">
        <v>241414.84970249998</v>
      </c>
      <c r="BB23" s="124">
        <v>241414.84970249998</v>
      </c>
      <c r="BC23" s="124">
        <v>241414.84970249998</v>
      </c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5"/>
    </row>
    <row r="24" spans="1:69" x14ac:dyDescent="0.35">
      <c r="A24" s="14">
        <v>20</v>
      </c>
      <c r="B24" s="15" t="s">
        <v>25</v>
      </c>
      <c r="C24" s="15" t="s">
        <v>42</v>
      </c>
      <c r="D24" s="14" t="s">
        <v>43</v>
      </c>
      <c r="E24" s="14" t="s">
        <v>118</v>
      </c>
      <c r="F24" s="16">
        <v>10929990.99</v>
      </c>
      <c r="G24" s="16">
        <v>1457323</v>
      </c>
      <c r="H24" s="18">
        <v>0</v>
      </c>
      <c r="I24" s="18">
        <v>0</v>
      </c>
      <c r="J24" s="121">
        <v>40653</v>
      </c>
      <c r="K24" s="121">
        <v>46315</v>
      </c>
      <c r="L24" s="14">
        <v>5</v>
      </c>
      <c r="M24" s="17">
        <v>20</v>
      </c>
      <c r="N24" s="14" t="s">
        <v>29</v>
      </c>
      <c r="O24" s="46">
        <v>3.5000000000000003E-2</v>
      </c>
      <c r="P24" s="14"/>
      <c r="Q24" s="24"/>
      <c r="R24" s="16">
        <v>10929990.99</v>
      </c>
      <c r="S24" s="19">
        <f t="shared" si="1"/>
        <v>0</v>
      </c>
      <c r="T24" s="124">
        <v>161924.77777777778</v>
      </c>
      <c r="U24" s="124">
        <v>161924.77777777778</v>
      </c>
      <c r="V24" s="124">
        <v>161924.77777777778</v>
      </c>
      <c r="W24" s="124">
        <v>161924.77777777778</v>
      </c>
      <c r="X24" s="124">
        <v>161924.77777777778</v>
      </c>
      <c r="Y24" s="124">
        <v>161924.77777777778</v>
      </c>
      <c r="Z24" s="124">
        <v>161924.77777777778</v>
      </c>
      <c r="AA24" s="124">
        <v>161924.77777777778</v>
      </c>
      <c r="AB24" s="124">
        <v>161924.77777777778</v>
      </c>
      <c r="AC24" s="124">
        <v>0</v>
      </c>
      <c r="AD24" s="124">
        <v>0</v>
      </c>
      <c r="AE24" s="124">
        <v>0</v>
      </c>
      <c r="AF24" s="124">
        <v>0</v>
      </c>
      <c r="AG24" s="124">
        <v>0</v>
      </c>
      <c r="AH24" s="124">
        <v>0</v>
      </c>
      <c r="AI24" s="124">
        <v>0</v>
      </c>
      <c r="AJ24" s="124">
        <v>0</v>
      </c>
      <c r="AK24" s="124">
        <v>0</v>
      </c>
      <c r="AL24" s="124">
        <v>0</v>
      </c>
      <c r="AM24" s="124">
        <v>0</v>
      </c>
      <c r="AN24" s="126">
        <v>0</v>
      </c>
      <c r="AO24" s="126">
        <v>0</v>
      </c>
      <c r="AP24" s="126">
        <v>0</v>
      </c>
      <c r="AQ24" s="126">
        <v>0</v>
      </c>
      <c r="AR24" s="126">
        <v>0</v>
      </c>
      <c r="AS24" s="126">
        <v>0</v>
      </c>
      <c r="AT24" s="126">
        <v>0</v>
      </c>
      <c r="AU24" s="126">
        <v>0</v>
      </c>
      <c r="AV24" s="126">
        <v>0</v>
      </c>
      <c r="AW24" s="126">
        <v>0</v>
      </c>
      <c r="AX24" s="126">
        <v>0</v>
      </c>
      <c r="AY24" s="126">
        <v>0</v>
      </c>
      <c r="AZ24" s="126">
        <v>0</v>
      </c>
      <c r="BA24" s="126">
        <v>0</v>
      </c>
      <c r="BB24" s="126">
        <v>0</v>
      </c>
      <c r="BC24" s="126">
        <v>0</v>
      </c>
      <c r="BD24" s="126">
        <v>0</v>
      </c>
      <c r="BE24" s="126">
        <v>0</v>
      </c>
      <c r="BF24" s="126">
        <v>0</v>
      </c>
      <c r="BG24" s="126">
        <v>0</v>
      </c>
      <c r="BH24" s="126">
        <v>0</v>
      </c>
      <c r="BI24" s="126">
        <v>0</v>
      </c>
      <c r="BJ24" s="126">
        <v>0</v>
      </c>
      <c r="BK24" s="126">
        <v>0</v>
      </c>
      <c r="BL24" s="126">
        <v>0</v>
      </c>
      <c r="BM24" s="126">
        <v>0</v>
      </c>
      <c r="BN24" s="126">
        <v>0</v>
      </c>
      <c r="BO24" s="126">
        <v>0</v>
      </c>
      <c r="BP24" s="126">
        <v>0</v>
      </c>
      <c r="BQ24" s="127">
        <v>0</v>
      </c>
    </row>
    <row r="25" spans="1:69" x14ac:dyDescent="0.35">
      <c r="A25" s="14">
        <v>21</v>
      </c>
      <c r="B25" s="15" t="s">
        <v>34</v>
      </c>
      <c r="C25" s="17" t="s">
        <v>44</v>
      </c>
      <c r="D25" s="14" t="s">
        <v>27</v>
      </c>
      <c r="E25" s="14" t="s">
        <v>30</v>
      </c>
      <c r="F25" s="16">
        <v>230814958.44400001</v>
      </c>
      <c r="G25" s="16">
        <v>60337924</v>
      </c>
      <c r="H25" s="16">
        <v>0</v>
      </c>
      <c r="I25" s="16">
        <v>0</v>
      </c>
      <c r="J25" s="122">
        <v>43083</v>
      </c>
      <c r="K25" s="122">
        <v>53571</v>
      </c>
      <c r="L25" s="14">
        <v>10</v>
      </c>
      <c r="M25" s="17">
        <v>40</v>
      </c>
      <c r="N25" s="14" t="s">
        <v>29</v>
      </c>
      <c r="O25" s="46">
        <v>7.4999999999999997E-3</v>
      </c>
      <c r="P25" s="14"/>
      <c r="Q25" s="24"/>
      <c r="R25" s="16">
        <v>68005739.549366191</v>
      </c>
      <c r="S25" s="138">
        <f t="shared" si="1"/>
        <v>0</v>
      </c>
      <c r="T25" s="124">
        <v>3933775</v>
      </c>
      <c r="U25" s="124">
        <v>2433775</v>
      </c>
      <c r="V25" s="124">
        <v>2011264</v>
      </c>
      <c r="W25" s="124">
        <v>2011264</v>
      </c>
      <c r="X25" s="124">
        <v>2011264</v>
      </c>
      <c r="Y25" s="124">
        <v>2011264</v>
      </c>
      <c r="Z25" s="124">
        <v>2011264</v>
      </c>
      <c r="AA25" s="124">
        <v>2011264</v>
      </c>
      <c r="AB25" s="124">
        <v>2011264</v>
      </c>
      <c r="AC25" s="124">
        <v>2011264</v>
      </c>
      <c r="AD25" s="124">
        <v>2011264</v>
      </c>
      <c r="AE25" s="124">
        <v>2011264</v>
      </c>
      <c r="AF25" s="124">
        <v>2011264</v>
      </c>
      <c r="AG25" s="124">
        <v>2011264</v>
      </c>
      <c r="AH25" s="124">
        <v>2011264</v>
      </c>
      <c r="AI25" s="124">
        <v>2011264</v>
      </c>
      <c r="AJ25" s="124">
        <v>2011264</v>
      </c>
      <c r="AK25" s="124">
        <v>2011264</v>
      </c>
      <c r="AL25" s="124">
        <v>2011264</v>
      </c>
      <c r="AM25" s="124">
        <v>2011264</v>
      </c>
      <c r="AN25" s="124">
        <v>2011264</v>
      </c>
      <c r="AO25" s="124">
        <v>2011264</v>
      </c>
      <c r="AP25" s="124">
        <v>2011264</v>
      </c>
      <c r="AQ25" s="124">
        <v>2011264</v>
      </c>
      <c r="AR25" s="124">
        <v>2663128</v>
      </c>
      <c r="AS25" s="124">
        <v>1887945</v>
      </c>
      <c r="AT25" s="124">
        <v>1887945</v>
      </c>
      <c r="AU25" s="124">
        <v>1887945</v>
      </c>
      <c r="AV25" s="124">
        <v>1395603</v>
      </c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5"/>
    </row>
    <row r="26" spans="1:69" x14ac:dyDescent="0.35">
      <c r="A26" s="14">
        <v>22</v>
      </c>
      <c r="B26" s="15" t="s">
        <v>25</v>
      </c>
      <c r="C26" s="15" t="s">
        <v>41</v>
      </c>
      <c r="D26" s="14" t="s">
        <v>27</v>
      </c>
      <c r="E26" s="14" t="s">
        <v>36</v>
      </c>
      <c r="F26" s="16">
        <v>3958829.2</v>
      </c>
      <c r="G26" s="16">
        <v>3662983.2199999951</v>
      </c>
      <c r="H26" s="16">
        <v>0</v>
      </c>
      <c r="I26" s="16">
        <v>0</v>
      </c>
      <c r="J26" s="121">
        <v>40795</v>
      </c>
      <c r="K26" s="121">
        <v>55402</v>
      </c>
      <c r="L26" s="14">
        <v>10</v>
      </c>
      <c r="M26" s="17">
        <v>50</v>
      </c>
      <c r="N26" s="14" t="s">
        <v>29</v>
      </c>
      <c r="O26" s="46">
        <v>7.4999999999999997E-3</v>
      </c>
      <c r="P26" s="14"/>
      <c r="Q26" s="24"/>
      <c r="R26" s="16">
        <v>3852146.25</v>
      </c>
      <c r="S26" s="19">
        <f t="shared" si="1"/>
        <v>0</v>
      </c>
      <c r="T26" s="124">
        <v>39588.28</v>
      </c>
      <c r="U26" s="124">
        <v>39588.28</v>
      </c>
      <c r="V26" s="124">
        <v>78109.740000000005</v>
      </c>
      <c r="W26" s="124">
        <v>117698.03</v>
      </c>
      <c r="X26" s="124">
        <v>118764.86</v>
      </c>
      <c r="Y26" s="124">
        <v>118764.86</v>
      </c>
      <c r="Z26" s="124">
        <v>118764.86</v>
      </c>
      <c r="AA26" s="124">
        <v>118764.86</v>
      </c>
      <c r="AB26" s="124">
        <v>118764.86</v>
      </c>
      <c r="AC26" s="124">
        <v>118764.86</v>
      </c>
      <c r="AD26" s="124">
        <v>118764.86</v>
      </c>
      <c r="AE26" s="124">
        <v>118764.86</v>
      </c>
      <c r="AF26" s="124">
        <v>118764.86</v>
      </c>
      <c r="AG26" s="124">
        <v>118764.86</v>
      </c>
      <c r="AH26" s="124">
        <v>118764.86</v>
      </c>
      <c r="AI26" s="124">
        <v>118764.86</v>
      </c>
      <c r="AJ26" s="124">
        <v>118764.86</v>
      </c>
      <c r="AK26" s="124">
        <v>118764.86</v>
      </c>
      <c r="AL26" s="124">
        <v>118764.86</v>
      </c>
      <c r="AM26" s="124">
        <v>118764.86</v>
      </c>
      <c r="AN26" s="124">
        <v>118764.86</v>
      </c>
      <c r="AO26" s="124">
        <v>118764.86</v>
      </c>
      <c r="AP26" s="124">
        <v>118764.86</v>
      </c>
      <c r="AQ26" s="124">
        <v>118764.86</v>
      </c>
      <c r="AR26" s="124">
        <v>118764.86</v>
      </c>
      <c r="AS26" s="124">
        <v>118764.86</v>
      </c>
      <c r="AT26" s="124">
        <v>118764.86</v>
      </c>
      <c r="AU26" s="124">
        <v>118764.86</v>
      </c>
      <c r="AV26" s="124">
        <v>118764.86</v>
      </c>
      <c r="AW26" s="124">
        <v>118764.86</v>
      </c>
      <c r="AX26" s="124">
        <v>118764.86</v>
      </c>
      <c r="AY26" s="124">
        <v>118764.86</v>
      </c>
      <c r="AZ26" s="124">
        <v>60982.919999997706</v>
      </c>
      <c r="BA26" s="124">
        <v>1599.8899999999901</v>
      </c>
      <c r="BB26" s="124">
        <v>0</v>
      </c>
      <c r="BC26" s="124">
        <v>0</v>
      </c>
      <c r="BD26" s="124">
        <v>0</v>
      </c>
      <c r="BE26" s="124">
        <v>0</v>
      </c>
      <c r="BF26" s="124">
        <v>0</v>
      </c>
      <c r="BG26" s="124">
        <v>0</v>
      </c>
      <c r="BH26" s="124">
        <v>0</v>
      </c>
      <c r="BI26" s="124">
        <v>0</v>
      </c>
      <c r="BJ26" s="124">
        <v>0</v>
      </c>
      <c r="BK26" s="124">
        <v>0</v>
      </c>
      <c r="BL26" s="124">
        <v>0</v>
      </c>
      <c r="BM26" s="124">
        <v>0</v>
      </c>
      <c r="BN26" s="124">
        <v>0</v>
      </c>
      <c r="BO26" s="124">
        <v>0</v>
      </c>
      <c r="BP26" s="124">
        <v>0</v>
      </c>
      <c r="BQ26" s="125">
        <v>0</v>
      </c>
    </row>
    <row r="27" spans="1:69" x14ac:dyDescent="0.35">
      <c r="A27" s="14">
        <v>23</v>
      </c>
      <c r="B27" s="15" t="s">
        <v>25</v>
      </c>
      <c r="C27" s="15" t="s">
        <v>41</v>
      </c>
      <c r="D27" s="14" t="s">
        <v>27</v>
      </c>
      <c r="E27" s="14" t="s">
        <v>117</v>
      </c>
      <c r="F27" s="16">
        <v>8597218.0523076914</v>
      </c>
      <c r="G27" s="16">
        <v>7503509.326399995</v>
      </c>
      <c r="H27" s="16">
        <v>0</v>
      </c>
      <c r="I27" s="16">
        <v>0</v>
      </c>
      <c r="J27" s="121">
        <v>40870</v>
      </c>
      <c r="K27" s="121">
        <v>55419</v>
      </c>
      <c r="L27" s="14">
        <v>10</v>
      </c>
      <c r="M27" s="17">
        <v>50</v>
      </c>
      <c r="N27" s="14" t="s">
        <v>29</v>
      </c>
      <c r="O27" s="46">
        <v>7.4999999999999997E-3</v>
      </c>
      <c r="P27" s="14"/>
      <c r="Q27" s="24"/>
      <c r="R27" s="16">
        <v>8597218.0523076914</v>
      </c>
      <c r="S27" s="19">
        <f t="shared" si="1"/>
        <v>0</v>
      </c>
      <c r="T27" s="124">
        <v>80849.100200000001</v>
      </c>
      <c r="U27" s="124">
        <v>80849.100200000001</v>
      </c>
      <c r="V27" s="124">
        <v>136731.02009999999</v>
      </c>
      <c r="W27" s="124">
        <v>217580.13</v>
      </c>
      <c r="X27" s="124">
        <v>242547.32</v>
      </c>
      <c r="Y27" s="124">
        <v>242547.32</v>
      </c>
      <c r="Z27" s="124">
        <v>242547.32</v>
      </c>
      <c r="AA27" s="124">
        <v>242547.32</v>
      </c>
      <c r="AB27" s="124">
        <v>242547.32</v>
      </c>
      <c r="AC27" s="124">
        <v>242547.32</v>
      </c>
      <c r="AD27" s="124">
        <v>242547.32</v>
      </c>
      <c r="AE27" s="124">
        <v>242547.32</v>
      </c>
      <c r="AF27" s="124">
        <v>242547.32</v>
      </c>
      <c r="AG27" s="124">
        <v>242547.32</v>
      </c>
      <c r="AH27" s="124">
        <v>242547.32</v>
      </c>
      <c r="AI27" s="124">
        <v>242547.32</v>
      </c>
      <c r="AJ27" s="124">
        <v>242547.32</v>
      </c>
      <c r="AK27" s="124">
        <v>242547.32</v>
      </c>
      <c r="AL27" s="124">
        <v>242547.32</v>
      </c>
      <c r="AM27" s="124">
        <v>242547.32</v>
      </c>
      <c r="AN27" s="124">
        <v>242547.32</v>
      </c>
      <c r="AO27" s="124">
        <v>242547.32</v>
      </c>
      <c r="AP27" s="124">
        <v>242547.32</v>
      </c>
      <c r="AQ27" s="124">
        <v>242547.32</v>
      </c>
      <c r="AR27" s="124">
        <v>242547.32</v>
      </c>
      <c r="AS27" s="124">
        <v>242547.32</v>
      </c>
      <c r="AT27" s="124">
        <v>242547.32</v>
      </c>
      <c r="AU27" s="124">
        <v>242547.32</v>
      </c>
      <c r="AV27" s="124">
        <v>242547.32</v>
      </c>
      <c r="AW27" s="124">
        <v>242547.32</v>
      </c>
      <c r="AX27" s="124">
        <v>242547.32</v>
      </c>
      <c r="AY27" s="124">
        <v>242547.32</v>
      </c>
      <c r="AZ27" s="124">
        <v>158724.1678999961</v>
      </c>
      <c r="BA27" s="124">
        <v>37450.848000001497</v>
      </c>
      <c r="BB27" s="124">
        <v>0</v>
      </c>
      <c r="BC27" s="124">
        <v>0</v>
      </c>
      <c r="BD27" s="124">
        <v>0</v>
      </c>
      <c r="BE27" s="124">
        <v>0</v>
      </c>
      <c r="BF27" s="124">
        <v>0</v>
      </c>
      <c r="BG27" s="124">
        <v>0</v>
      </c>
      <c r="BH27" s="124">
        <v>0</v>
      </c>
      <c r="BI27" s="124">
        <v>0</v>
      </c>
      <c r="BJ27" s="124">
        <v>0</v>
      </c>
      <c r="BK27" s="124">
        <v>0</v>
      </c>
      <c r="BL27" s="124">
        <v>0</v>
      </c>
      <c r="BM27" s="124">
        <v>0</v>
      </c>
      <c r="BN27" s="124">
        <v>0</v>
      </c>
      <c r="BO27" s="124">
        <v>0</v>
      </c>
      <c r="BP27" s="124">
        <v>0</v>
      </c>
      <c r="BQ27" s="125">
        <v>0</v>
      </c>
    </row>
    <row r="28" spans="1:69" x14ac:dyDescent="0.35">
      <c r="A28" s="14">
        <v>24</v>
      </c>
      <c r="B28" s="15" t="s">
        <v>25</v>
      </c>
      <c r="C28" s="15" t="s">
        <v>41</v>
      </c>
      <c r="D28" s="14" t="s">
        <v>27</v>
      </c>
      <c r="E28" s="14" t="s">
        <v>32</v>
      </c>
      <c r="F28" s="16">
        <v>2758718.8846153845</v>
      </c>
      <c r="G28" s="16">
        <v>549605.777</v>
      </c>
      <c r="H28" s="16">
        <v>0</v>
      </c>
      <c r="I28" s="16">
        <v>0</v>
      </c>
      <c r="J28" s="121">
        <v>40802</v>
      </c>
      <c r="K28" s="121">
        <v>55412</v>
      </c>
      <c r="L28" s="14">
        <v>10</v>
      </c>
      <c r="M28" s="17">
        <v>50</v>
      </c>
      <c r="N28" s="14" t="s">
        <v>29</v>
      </c>
      <c r="O28" s="46">
        <v>7.4999999999999997E-3</v>
      </c>
      <c r="P28" s="14"/>
      <c r="Q28" s="24"/>
      <c r="R28" s="16">
        <v>2758718.8846153845</v>
      </c>
      <c r="S28" s="19">
        <f t="shared" si="1"/>
        <v>0</v>
      </c>
      <c r="T28" s="124">
        <v>5916.34</v>
      </c>
      <c r="U28" s="124">
        <v>5916.34</v>
      </c>
      <c r="V28" s="124">
        <v>9502.67</v>
      </c>
      <c r="W28" s="124">
        <v>15419.279999999999</v>
      </c>
      <c r="X28" s="124">
        <v>17749.560000000001</v>
      </c>
      <c r="Y28" s="124">
        <v>17749.560000000001</v>
      </c>
      <c r="Z28" s="124">
        <v>17749.560000000001</v>
      </c>
      <c r="AA28" s="124">
        <v>17749.560000000001</v>
      </c>
      <c r="AB28" s="124">
        <v>17749.560000000001</v>
      </c>
      <c r="AC28" s="124">
        <v>17749.560000000001</v>
      </c>
      <c r="AD28" s="124">
        <v>17749.560000000001</v>
      </c>
      <c r="AE28" s="124">
        <v>17749.560000000001</v>
      </c>
      <c r="AF28" s="124">
        <v>17749.560000000001</v>
      </c>
      <c r="AG28" s="124">
        <v>17749.560000000001</v>
      </c>
      <c r="AH28" s="124">
        <v>17749.560000000001</v>
      </c>
      <c r="AI28" s="124">
        <v>17749.560000000001</v>
      </c>
      <c r="AJ28" s="124">
        <v>17749.560000000001</v>
      </c>
      <c r="AK28" s="124">
        <v>17749.560000000001</v>
      </c>
      <c r="AL28" s="124">
        <v>17749.560000000001</v>
      </c>
      <c r="AM28" s="124">
        <v>17749.560000000001</v>
      </c>
      <c r="AN28" s="124">
        <v>17749.560000000001</v>
      </c>
      <c r="AO28" s="124">
        <v>17749.560000000001</v>
      </c>
      <c r="AP28" s="124">
        <v>17749.560000000001</v>
      </c>
      <c r="AQ28" s="124">
        <v>17749.560000000001</v>
      </c>
      <c r="AR28" s="124">
        <v>17749.560000000001</v>
      </c>
      <c r="AS28" s="124">
        <v>17749.560000000001</v>
      </c>
      <c r="AT28" s="124">
        <v>17749.560000000001</v>
      </c>
      <c r="AU28" s="124">
        <v>17749.560000000001</v>
      </c>
      <c r="AV28" s="124">
        <v>17749.560000000001</v>
      </c>
      <c r="AW28" s="124">
        <v>17749.560000000001</v>
      </c>
      <c r="AX28" s="124">
        <v>17749.560000000001</v>
      </c>
      <c r="AY28" s="124">
        <v>17749.560000000001</v>
      </c>
      <c r="AZ28" s="124">
        <v>12370.079000000011</v>
      </c>
      <c r="BA28" s="124">
        <v>3493.3879999999799</v>
      </c>
      <c r="BB28" s="124">
        <v>0</v>
      </c>
      <c r="BC28" s="124">
        <v>0</v>
      </c>
      <c r="BD28" s="124">
        <v>0</v>
      </c>
      <c r="BE28" s="124">
        <v>0</v>
      </c>
      <c r="BF28" s="124">
        <v>0</v>
      </c>
      <c r="BG28" s="124">
        <v>0</v>
      </c>
      <c r="BH28" s="124">
        <v>0</v>
      </c>
      <c r="BI28" s="124">
        <v>0</v>
      </c>
      <c r="BJ28" s="124">
        <v>0</v>
      </c>
      <c r="BK28" s="124">
        <v>0</v>
      </c>
      <c r="BL28" s="124">
        <v>0</v>
      </c>
      <c r="BM28" s="124">
        <v>0</v>
      </c>
      <c r="BN28" s="124">
        <v>0</v>
      </c>
      <c r="BO28" s="124">
        <v>0</v>
      </c>
      <c r="BP28" s="124">
        <v>0</v>
      </c>
      <c r="BQ28" s="125">
        <v>0</v>
      </c>
    </row>
    <row r="29" spans="1:69" x14ac:dyDescent="0.35">
      <c r="A29" s="14">
        <v>25</v>
      </c>
      <c r="B29" s="15" t="s">
        <v>25</v>
      </c>
      <c r="C29" s="15" t="s">
        <v>41</v>
      </c>
      <c r="D29" s="14" t="s">
        <v>27</v>
      </c>
      <c r="E29" s="14" t="s">
        <v>28</v>
      </c>
      <c r="F29" s="16">
        <v>124297816.59999999</v>
      </c>
      <c r="G29" s="16">
        <v>69364726.070208043</v>
      </c>
      <c r="H29" s="16">
        <v>0</v>
      </c>
      <c r="I29" s="16">
        <v>0</v>
      </c>
      <c r="J29" s="121">
        <v>42446</v>
      </c>
      <c r="K29" s="121">
        <v>57058</v>
      </c>
      <c r="L29" s="14">
        <v>10</v>
      </c>
      <c r="M29" s="17">
        <v>50</v>
      </c>
      <c r="N29" s="14" t="s">
        <v>29</v>
      </c>
      <c r="O29" s="46">
        <v>7.4999999999999997E-3</v>
      </c>
      <c r="P29" s="14"/>
      <c r="Q29" s="24"/>
      <c r="R29" s="16">
        <v>124297816.59999999</v>
      </c>
      <c r="S29" s="19">
        <f t="shared" si="1"/>
        <v>0</v>
      </c>
      <c r="T29" s="124">
        <v>346247.79200000002</v>
      </c>
      <c r="U29" s="124">
        <v>676898.34180000005</v>
      </c>
      <c r="V29" s="124">
        <v>1078484.8787999998</v>
      </c>
      <c r="W29" s="124">
        <v>1359188.5307</v>
      </c>
      <c r="X29" s="124">
        <v>1426390.67</v>
      </c>
      <c r="Y29" s="124">
        <v>1426390.67</v>
      </c>
      <c r="Z29" s="124">
        <v>2242065.0433013001</v>
      </c>
      <c r="AA29" s="124">
        <v>1559687.2366026009</v>
      </c>
      <c r="AB29" s="124">
        <v>1655687.829602601</v>
      </c>
      <c r="AC29" s="124">
        <v>1751688.4226026009</v>
      </c>
      <c r="AD29" s="124">
        <v>1894755.3280026009</v>
      </c>
      <c r="AE29" s="124">
        <v>1894755.3280026009</v>
      </c>
      <c r="AF29" s="124">
        <v>1894755.3280026009</v>
      </c>
      <c r="AG29" s="124">
        <v>1894755.3280026009</v>
      </c>
      <c r="AH29" s="124">
        <v>1894755.3280026009</v>
      </c>
      <c r="AI29" s="124">
        <v>1894755.3280026009</v>
      </c>
      <c r="AJ29" s="124">
        <v>2154685.6700026011</v>
      </c>
      <c r="AK29" s="124">
        <v>2154685.6700026011</v>
      </c>
      <c r="AL29" s="124">
        <v>2154685.6700026011</v>
      </c>
      <c r="AM29" s="124">
        <v>2154685.6700026011</v>
      </c>
      <c r="AN29" s="124">
        <v>2154685.6700026011</v>
      </c>
      <c r="AO29" s="124">
        <v>1894755.3280026009</v>
      </c>
      <c r="AP29" s="124">
        <v>1894755.3280026009</v>
      </c>
      <c r="AQ29" s="124">
        <v>1894755.3280026009</v>
      </c>
      <c r="AR29" s="124">
        <v>1894755.3280026009</v>
      </c>
      <c r="AS29" s="124">
        <v>1894755.3280026009</v>
      </c>
      <c r="AT29" s="124">
        <v>1894755.3280026009</v>
      </c>
      <c r="AU29" s="124">
        <v>1894755.3280026009</v>
      </c>
      <c r="AV29" s="124">
        <v>1894755.3280026009</v>
      </c>
      <c r="AW29" s="124">
        <v>1894755.3280026009</v>
      </c>
      <c r="AX29" s="124">
        <v>1894755.3280026009</v>
      </c>
      <c r="AY29" s="124">
        <v>1894755.3280026009</v>
      </c>
      <c r="AZ29" s="124">
        <v>1836818.2469631054</v>
      </c>
      <c r="BA29" s="124">
        <v>1836818.2469631054</v>
      </c>
      <c r="BB29" s="124">
        <v>1836818.2469631054</v>
      </c>
      <c r="BC29" s="124">
        <v>1836818.2469631054</v>
      </c>
      <c r="BD29" s="124">
        <v>1836818.2469631054</v>
      </c>
      <c r="BE29" s="124">
        <v>1836818.2469631054</v>
      </c>
      <c r="BF29" s="124">
        <v>1836818.2469631054</v>
      </c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5">
        <v>0</v>
      </c>
    </row>
    <row r="30" spans="1:69" x14ac:dyDescent="0.35">
      <c r="A30" s="14">
        <v>26</v>
      </c>
      <c r="B30" s="15" t="s">
        <v>25</v>
      </c>
      <c r="C30" s="15" t="s">
        <v>40</v>
      </c>
      <c r="D30" s="14" t="s">
        <v>27</v>
      </c>
      <c r="E30" s="14" t="s">
        <v>32</v>
      </c>
      <c r="F30" s="16">
        <v>9760491.9220000003</v>
      </c>
      <c r="G30" s="16">
        <v>2582819.3238999988</v>
      </c>
      <c r="H30" s="18">
        <v>0</v>
      </c>
      <c r="I30" s="18">
        <v>0</v>
      </c>
      <c r="J30" s="121">
        <v>38991</v>
      </c>
      <c r="K30" s="121">
        <v>44256</v>
      </c>
      <c r="L30" s="14">
        <v>5</v>
      </c>
      <c r="M30" s="17">
        <v>20</v>
      </c>
      <c r="N30" s="14" t="s">
        <v>38</v>
      </c>
      <c r="O30" s="46">
        <v>6.4199999999999993E-2</v>
      </c>
      <c r="P30" s="14" t="s">
        <v>39</v>
      </c>
      <c r="Q30" s="46">
        <v>5.0000000000000001E-3</v>
      </c>
      <c r="R30" s="16">
        <v>9760491.9220000003</v>
      </c>
      <c r="S30" s="19">
        <f t="shared" si="1"/>
        <v>0</v>
      </c>
      <c r="T30" s="124">
        <v>737948.42039999994</v>
      </c>
      <c r="U30" s="124">
        <v>737948.42039999994</v>
      </c>
      <c r="V30" s="124">
        <v>737948.42039999994</v>
      </c>
      <c r="W30" s="124">
        <v>368974.06269999902</v>
      </c>
      <c r="X30" s="124">
        <v>0</v>
      </c>
      <c r="Y30" s="124">
        <v>0</v>
      </c>
      <c r="Z30" s="124">
        <v>0</v>
      </c>
      <c r="AA30" s="124">
        <v>0</v>
      </c>
      <c r="AB30" s="124">
        <v>0</v>
      </c>
      <c r="AC30" s="124">
        <v>0</v>
      </c>
      <c r="AD30" s="124">
        <v>0</v>
      </c>
      <c r="AE30" s="124">
        <v>0</v>
      </c>
      <c r="AF30" s="124">
        <v>0</v>
      </c>
      <c r="AG30" s="124">
        <v>0</v>
      </c>
      <c r="AH30" s="124">
        <v>0</v>
      </c>
      <c r="AI30" s="124">
        <v>0</v>
      </c>
      <c r="AJ30" s="124">
        <v>0</v>
      </c>
      <c r="AK30" s="124">
        <v>0</v>
      </c>
      <c r="AL30" s="124">
        <v>0</v>
      </c>
      <c r="AM30" s="124">
        <v>0</v>
      </c>
      <c r="AN30" s="126">
        <v>0</v>
      </c>
      <c r="AO30" s="126">
        <v>0</v>
      </c>
      <c r="AP30" s="126">
        <v>0</v>
      </c>
      <c r="AQ30" s="126">
        <v>0</v>
      </c>
      <c r="AR30" s="126">
        <v>0</v>
      </c>
      <c r="AS30" s="126">
        <v>0</v>
      </c>
      <c r="AT30" s="126">
        <v>0</v>
      </c>
      <c r="AU30" s="126">
        <v>0</v>
      </c>
      <c r="AV30" s="126">
        <v>0</v>
      </c>
      <c r="AW30" s="126">
        <v>0</v>
      </c>
      <c r="AX30" s="126">
        <v>0</v>
      </c>
      <c r="AY30" s="126">
        <v>0</v>
      </c>
      <c r="AZ30" s="126">
        <v>0</v>
      </c>
      <c r="BA30" s="126">
        <v>0</v>
      </c>
      <c r="BB30" s="126">
        <v>0</v>
      </c>
      <c r="BC30" s="126">
        <v>0</v>
      </c>
      <c r="BD30" s="126">
        <v>0</v>
      </c>
      <c r="BE30" s="126">
        <v>0</v>
      </c>
      <c r="BF30" s="126">
        <v>0</v>
      </c>
      <c r="BG30" s="126">
        <v>0</v>
      </c>
      <c r="BH30" s="126">
        <v>0</v>
      </c>
      <c r="BI30" s="126">
        <v>0</v>
      </c>
      <c r="BJ30" s="126">
        <v>0</v>
      </c>
      <c r="BK30" s="126">
        <v>0</v>
      </c>
      <c r="BL30" s="126">
        <v>0</v>
      </c>
      <c r="BM30" s="126">
        <v>0</v>
      </c>
      <c r="BN30" s="126">
        <v>0</v>
      </c>
      <c r="BO30" s="126">
        <v>0</v>
      </c>
      <c r="BP30" s="126">
        <v>0</v>
      </c>
      <c r="BQ30" s="127">
        <v>0</v>
      </c>
    </row>
    <row r="31" spans="1:69" x14ac:dyDescent="0.35">
      <c r="A31" s="14">
        <v>27</v>
      </c>
      <c r="B31" s="15" t="s">
        <v>25</v>
      </c>
      <c r="C31" s="15" t="s">
        <v>41</v>
      </c>
      <c r="D31" s="14" t="s">
        <v>27</v>
      </c>
      <c r="E31" s="14" t="s">
        <v>32</v>
      </c>
      <c r="F31" s="16">
        <v>103359267</v>
      </c>
      <c r="G31" s="16">
        <v>66643971.964251831</v>
      </c>
      <c r="H31" s="16">
        <v>0</v>
      </c>
      <c r="I31" s="16">
        <v>0</v>
      </c>
      <c r="J31" s="121">
        <v>44032</v>
      </c>
      <c r="K31" s="121">
        <v>58705</v>
      </c>
      <c r="L31" s="14">
        <v>10</v>
      </c>
      <c r="M31" s="17">
        <v>50</v>
      </c>
      <c r="N31" s="14" t="s">
        <v>29</v>
      </c>
      <c r="O31" s="46">
        <v>7.4999999999999997E-3</v>
      </c>
      <c r="P31" s="14"/>
      <c r="Q31" s="24"/>
      <c r="R31" s="16">
        <v>103359267</v>
      </c>
      <c r="S31" s="151">
        <f t="shared" si="1"/>
        <v>0.4020000696182251</v>
      </c>
      <c r="T31" s="124"/>
      <c r="U31" s="124"/>
      <c r="V31" s="124">
        <v>1662291.1384999999</v>
      </c>
      <c r="W31" s="124">
        <v>2033184.1695266899</v>
      </c>
      <c r="X31" s="124">
        <v>1677874.6618266948</v>
      </c>
      <c r="Y31" s="124">
        <v>1677874.6618266948</v>
      </c>
      <c r="Z31" s="124">
        <v>1734109.7263266949</v>
      </c>
      <c r="AA31" s="124">
        <v>1734109.7263266949</v>
      </c>
      <c r="AB31" s="124">
        <v>1734109.7263266949</v>
      </c>
      <c r="AC31" s="124">
        <v>1734109.7263266949</v>
      </c>
      <c r="AD31" s="124">
        <v>1960536.7273266946</v>
      </c>
      <c r="AE31" s="124">
        <v>1960536.7273266946</v>
      </c>
      <c r="AF31" s="124">
        <v>1960536.7273266946</v>
      </c>
      <c r="AG31" s="124">
        <v>1895006.1243499997</v>
      </c>
      <c r="AH31" s="124">
        <v>1898931.195161964</v>
      </c>
      <c r="AI31" s="124">
        <v>1898931.195161964</v>
      </c>
      <c r="AJ31" s="124">
        <v>1898931.195161964</v>
      </c>
      <c r="AK31" s="124">
        <v>1898931.195161964</v>
      </c>
      <c r="AL31" s="124">
        <v>1898931.195161964</v>
      </c>
      <c r="AM31" s="124">
        <v>1898931.195161964</v>
      </c>
      <c r="AN31" s="124">
        <v>1898931.195161964</v>
      </c>
      <c r="AO31" s="124">
        <v>1898931.195161964</v>
      </c>
      <c r="AP31" s="124">
        <v>1898931.195161964</v>
      </c>
      <c r="AQ31" s="124">
        <v>1898931.195161964</v>
      </c>
      <c r="AR31" s="124">
        <v>1898931.195161964</v>
      </c>
      <c r="AS31" s="124">
        <v>1898931.195161964</v>
      </c>
      <c r="AT31" s="124">
        <v>1898931.195161964</v>
      </c>
      <c r="AU31" s="124">
        <v>1898931.195161964</v>
      </c>
      <c r="AV31" s="124">
        <v>1898931.195161964</v>
      </c>
      <c r="AW31" s="124">
        <v>1898931.195161964</v>
      </c>
      <c r="AX31" s="124">
        <v>1898931.195161964</v>
      </c>
      <c r="AY31" s="124">
        <v>1898931.195161964</v>
      </c>
      <c r="AZ31" s="124">
        <v>1185752.2551619643</v>
      </c>
      <c r="BA31" s="124">
        <v>1477938.8008619675</v>
      </c>
      <c r="BB31" s="124">
        <v>1056946.3905619644</v>
      </c>
      <c r="BC31" s="124">
        <v>1056946.3905619644</v>
      </c>
      <c r="BD31" s="124">
        <v>1056946.3905619644</v>
      </c>
      <c r="BE31" s="124">
        <v>1056946.3905619644</v>
      </c>
      <c r="BF31" s="124">
        <v>1056946.3905619644</v>
      </c>
      <c r="BG31" s="124">
        <v>1056946.3905619704</v>
      </c>
      <c r="BH31" s="124">
        <v>717305.88856196438</v>
      </c>
      <c r="BI31" s="124">
        <v>717305.8885619893</v>
      </c>
      <c r="BJ31" s="124">
        <v>258949.02949980952</v>
      </c>
      <c r="BK31" s="124"/>
      <c r="BL31" s="124"/>
      <c r="BM31" s="124"/>
      <c r="BN31" s="124">
        <v>0</v>
      </c>
      <c r="BO31" s="124">
        <v>0</v>
      </c>
      <c r="BP31" s="124">
        <v>0</v>
      </c>
      <c r="BQ31" s="125">
        <v>0</v>
      </c>
    </row>
    <row r="32" spans="1:69" x14ac:dyDescent="0.35">
      <c r="A32" s="14">
        <v>28</v>
      </c>
      <c r="B32" s="15" t="s">
        <v>25</v>
      </c>
      <c r="C32" s="15" t="s">
        <v>40</v>
      </c>
      <c r="D32" s="14" t="s">
        <v>27</v>
      </c>
      <c r="E32" s="14" t="s">
        <v>32</v>
      </c>
      <c r="F32" s="16">
        <v>128687222.55</v>
      </c>
      <c r="G32" s="16">
        <v>37459083.519699998</v>
      </c>
      <c r="H32" s="18">
        <v>0</v>
      </c>
      <c r="I32" s="18">
        <v>0</v>
      </c>
      <c r="J32" s="121">
        <v>41198</v>
      </c>
      <c r="K32" s="121">
        <v>46462</v>
      </c>
      <c r="L32" s="14">
        <v>5</v>
      </c>
      <c r="M32" s="17">
        <v>20</v>
      </c>
      <c r="N32" s="14" t="s">
        <v>38</v>
      </c>
      <c r="O32" s="46">
        <v>6.4199999999999993E-2</v>
      </c>
      <c r="P32" s="14" t="s">
        <v>39</v>
      </c>
      <c r="Q32" s="46">
        <v>5.0000000000000001E-3</v>
      </c>
      <c r="R32" s="16">
        <v>128687222.55</v>
      </c>
      <c r="S32" s="19">
        <f t="shared" si="1"/>
        <v>0</v>
      </c>
      <c r="T32" s="124">
        <v>7702595.2914000005</v>
      </c>
      <c r="U32" s="124">
        <v>7702595.2914000005</v>
      </c>
      <c r="V32" s="124">
        <v>7702595.2914000005</v>
      </c>
      <c r="W32" s="124">
        <v>5351297.6454999996</v>
      </c>
      <c r="X32" s="124">
        <v>1500000</v>
      </c>
      <c r="Y32" s="124">
        <v>1500000</v>
      </c>
      <c r="Z32" s="124">
        <v>1500000</v>
      </c>
      <c r="AA32" s="124">
        <v>1500000</v>
      </c>
      <c r="AB32" s="124">
        <v>1500000</v>
      </c>
      <c r="AC32" s="124">
        <v>1500000</v>
      </c>
      <c r="AD32" s="124">
        <v>0</v>
      </c>
      <c r="AE32" s="124">
        <v>0</v>
      </c>
      <c r="AF32" s="124">
        <v>0</v>
      </c>
      <c r="AG32" s="124">
        <v>0</v>
      </c>
      <c r="AH32" s="124">
        <v>0</v>
      </c>
      <c r="AI32" s="124">
        <v>0</v>
      </c>
      <c r="AJ32" s="124">
        <v>0</v>
      </c>
      <c r="AK32" s="124">
        <v>0</v>
      </c>
      <c r="AL32" s="124">
        <v>0</v>
      </c>
      <c r="AM32" s="124">
        <v>0</v>
      </c>
      <c r="AN32" s="126">
        <v>0</v>
      </c>
      <c r="AO32" s="126">
        <v>0</v>
      </c>
      <c r="AP32" s="126">
        <v>0</v>
      </c>
      <c r="AQ32" s="126">
        <v>0</v>
      </c>
      <c r="AR32" s="126">
        <v>0</v>
      </c>
      <c r="AS32" s="126">
        <v>0</v>
      </c>
      <c r="AT32" s="126">
        <v>0</v>
      </c>
      <c r="AU32" s="126">
        <v>0</v>
      </c>
      <c r="AV32" s="126">
        <v>0</v>
      </c>
      <c r="AW32" s="126">
        <v>0</v>
      </c>
      <c r="AX32" s="126">
        <v>0</v>
      </c>
      <c r="AY32" s="126">
        <v>0</v>
      </c>
      <c r="AZ32" s="126">
        <v>0</v>
      </c>
      <c r="BA32" s="126">
        <v>0</v>
      </c>
      <c r="BB32" s="126">
        <v>0</v>
      </c>
      <c r="BC32" s="126">
        <v>0</v>
      </c>
      <c r="BD32" s="126">
        <v>0</v>
      </c>
      <c r="BE32" s="126">
        <v>0</v>
      </c>
      <c r="BF32" s="126">
        <v>0</v>
      </c>
      <c r="BG32" s="126">
        <v>0</v>
      </c>
      <c r="BH32" s="126">
        <v>0</v>
      </c>
      <c r="BI32" s="126">
        <v>0</v>
      </c>
      <c r="BJ32" s="126">
        <v>0</v>
      </c>
      <c r="BK32" s="126">
        <v>0</v>
      </c>
      <c r="BL32" s="126">
        <v>0</v>
      </c>
      <c r="BM32" s="126">
        <v>0</v>
      </c>
      <c r="BN32" s="126">
        <v>0</v>
      </c>
      <c r="BO32" s="126">
        <v>0</v>
      </c>
      <c r="BP32" s="126">
        <v>0</v>
      </c>
      <c r="BQ32" s="127">
        <v>0</v>
      </c>
    </row>
    <row r="33" spans="1:69" x14ac:dyDescent="0.35">
      <c r="A33" s="14">
        <v>29</v>
      </c>
      <c r="B33" s="15" t="s">
        <v>34</v>
      </c>
      <c r="C33" s="17" t="s">
        <v>35</v>
      </c>
      <c r="D33" s="14" t="s">
        <v>27</v>
      </c>
      <c r="E33" s="14" t="s">
        <v>32</v>
      </c>
      <c r="F33" s="16">
        <v>11238694.995000001</v>
      </c>
      <c r="G33" s="16">
        <v>9024178.2160000019</v>
      </c>
      <c r="H33" s="16">
        <v>0</v>
      </c>
      <c r="I33" s="16">
        <v>0</v>
      </c>
      <c r="J33" s="121">
        <v>43326</v>
      </c>
      <c r="K33" s="122">
        <v>57569</v>
      </c>
      <c r="L33" s="14">
        <v>10</v>
      </c>
      <c r="M33" s="17">
        <v>50</v>
      </c>
      <c r="N33" s="14" t="s">
        <v>29</v>
      </c>
      <c r="O33" s="46">
        <v>7.4999999999999997E-3</v>
      </c>
      <c r="P33" s="14"/>
      <c r="Q33" s="24"/>
      <c r="R33" s="16">
        <v>11238694.995000001</v>
      </c>
      <c r="S33" s="19">
        <f t="shared" si="1"/>
        <v>0</v>
      </c>
      <c r="T33" s="124">
        <v>180483.56432000003</v>
      </c>
      <c r="U33" s="124">
        <v>180483.56432000003</v>
      </c>
      <c r="V33" s="124">
        <v>180483.56432000003</v>
      </c>
      <c r="W33" s="124">
        <v>180483.56432000003</v>
      </c>
      <c r="X33" s="124">
        <v>180483.56432000003</v>
      </c>
      <c r="Y33" s="124">
        <v>180483.56432000003</v>
      </c>
      <c r="Z33" s="124">
        <v>180483.56432000003</v>
      </c>
      <c r="AA33" s="124">
        <v>180483.56432000003</v>
      </c>
      <c r="AB33" s="124">
        <v>180483.56432000003</v>
      </c>
      <c r="AC33" s="124">
        <v>180483.56432000003</v>
      </c>
      <c r="AD33" s="124">
        <v>180483.56432000003</v>
      </c>
      <c r="AE33" s="124">
        <v>180483.56432000003</v>
      </c>
      <c r="AF33" s="124">
        <v>180483.56432000003</v>
      </c>
      <c r="AG33" s="124">
        <v>180483.56432000003</v>
      </c>
      <c r="AH33" s="124">
        <v>180483.56432000003</v>
      </c>
      <c r="AI33" s="124">
        <v>180483.56432000003</v>
      </c>
      <c r="AJ33" s="124">
        <v>180483.56432000003</v>
      </c>
      <c r="AK33" s="124">
        <v>180483.56432000003</v>
      </c>
      <c r="AL33" s="124">
        <v>180483.56432000003</v>
      </c>
      <c r="AM33" s="124">
        <v>180483.56432000003</v>
      </c>
      <c r="AN33" s="124">
        <v>180483.56432000003</v>
      </c>
      <c r="AO33" s="124">
        <v>180483.56432000003</v>
      </c>
      <c r="AP33" s="124">
        <v>180483.56432000003</v>
      </c>
      <c r="AQ33" s="124">
        <v>180483.56432000003</v>
      </c>
      <c r="AR33" s="124">
        <v>180483.56432000003</v>
      </c>
      <c r="AS33" s="124">
        <v>180483.56432000003</v>
      </c>
      <c r="AT33" s="124">
        <v>180483.56432000003</v>
      </c>
      <c r="AU33" s="124">
        <v>180483.56432000003</v>
      </c>
      <c r="AV33" s="124">
        <v>180483.56432000003</v>
      </c>
      <c r="AW33" s="124">
        <v>180483.56432000003</v>
      </c>
      <c r="AX33" s="124">
        <v>360967.12864000007</v>
      </c>
      <c r="AY33" s="124">
        <v>360967.12864000007</v>
      </c>
      <c r="AZ33" s="124">
        <v>360967.12864000007</v>
      </c>
      <c r="BA33" s="124">
        <v>360967.12864000007</v>
      </c>
      <c r="BB33" s="124">
        <v>360967.12864000007</v>
      </c>
      <c r="BC33" s="124">
        <v>360967.12864000007</v>
      </c>
      <c r="BD33" s="124">
        <v>360967.12864000007</v>
      </c>
      <c r="BE33" s="124">
        <v>360967.12864000007</v>
      </c>
      <c r="BF33" s="124">
        <v>360967.12864000007</v>
      </c>
      <c r="BG33" s="124">
        <v>360967.12864000007</v>
      </c>
      <c r="BH33" s="124"/>
      <c r="BI33" s="124"/>
      <c r="BJ33" s="124"/>
      <c r="BK33" s="124">
        <v>0</v>
      </c>
      <c r="BL33" s="124">
        <v>0</v>
      </c>
      <c r="BM33" s="124">
        <v>0</v>
      </c>
      <c r="BN33" s="124">
        <v>0</v>
      </c>
      <c r="BO33" s="124">
        <v>0</v>
      </c>
      <c r="BP33" s="124">
        <v>0</v>
      </c>
      <c r="BQ33" s="125">
        <v>0</v>
      </c>
    </row>
    <row r="34" spans="1:69" x14ac:dyDescent="0.35">
      <c r="A34" s="14">
        <v>30</v>
      </c>
      <c r="B34" s="15" t="s">
        <v>45</v>
      </c>
      <c r="C34" s="17" t="s">
        <v>37</v>
      </c>
      <c r="D34" s="14" t="s">
        <v>27</v>
      </c>
      <c r="E34" s="14" t="s">
        <v>32</v>
      </c>
      <c r="F34" s="16">
        <v>26387963.16</v>
      </c>
      <c r="G34" s="16">
        <v>4292876.26</v>
      </c>
      <c r="H34" s="16">
        <v>0</v>
      </c>
      <c r="I34" s="16">
        <v>0</v>
      </c>
      <c r="J34" s="122">
        <v>38818</v>
      </c>
      <c r="K34" s="122">
        <v>44256</v>
      </c>
      <c r="L34" s="14">
        <v>5</v>
      </c>
      <c r="M34" s="17">
        <v>20</v>
      </c>
      <c r="N34" s="14" t="s">
        <v>38</v>
      </c>
      <c r="O34" s="46">
        <v>6.4199999999999993E-2</v>
      </c>
      <c r="P34" s="14" t="s">
        <v>39</v>
      </c>
      <c r="Q34" s="46">
        <v>5.0000000000000001E-3</v>
      </c>
      <c r="R34" s="16">
        <v>11824772.42</v>
      </c>
      <c r="S34" s="19">
        <f t="shared" si="1"/>
        <v>0</v>
      </c>
      <c r="T34" s="124">
        <v>2191486.27</v>
      </c>
      <c r="U34" s="124">
        <v>840555.98</v>
      </c>
      <c r="V34" s="124">
        <v>840555.98</v>
      </c>
      <c r="W34" s="124">
        <v>420278.03</v>
      </c>
      <c r="X34" s="124">
        <v>0</v>
      </c>
      <c r="Y34" s="124">
        <v>0</v>
      </c>
      <c r="Z34" s="124">
        <v>0</v>
      </c>
      <c r="AA34" s="124">
        <v>0</v>
      </c>
      <c r="AB34" s="124">
        <v>0</v>
      </c>
      <c r="AC34" s="124">
        <v>0</v>
      </c>
      <c r="AD34" s="124">
        <v>0</v>
      </c>
      <c r="AE34" s="124">
        <v>0</v>
      </c>
      <c r="AF34" s="124">
        <v>0</v>
      </c>
      <c r="AG34" s="124">
        <v>0</v>
      </c>
      <c r="AH34" s="124">
        <v>0</v>
      </c>
      <c r="AI34" s="124">
        <v>0</v>
      </c>
      <c r="AJ34" s="124">
        <v>0</v>
      </c>
      <c r="AK34" s="124">
        <v>0</v>
      </c>
      <c r="AL34" s="124">
        <v>0</v>
      </c>
      <c r="AM34" s="124">
        <v>0</v>
      </c>
      <c r="AN34" s="124">
        <v>0</v>
      </c>
      <c r="AO34" s="124">
        <v>0</v>
      </c>
      <c r="AP34" s="124">
        <v>0</v>
      </c>
      <c r="AQ34" s="124">
        <v>0</v>
      </c>
      <c r="AR34" s="124">
        <v>0</v>
      </c>
      <c r="AS34" s="124">
        <v>0</v>
      </c>
      <c r="AT34" s="124">
        <v>0</v>
      </c>
      <c r="AU34" s="124">
        <v>0</v>
      </c>
      <c r="AV34" s="124">
        <v>0</v>
      </c>
      <c r="AW34" s="124">
        <v>0</v>
      </c>
      <c r="AX34" s="124">
        <v>0</v>
      </c>
      <c r="AY34" s="124">
        <v>0</v>
      </c>
      <c r="AZ34" s="124">
        <v>0</v>
      </c>
      <c r="BA34" s="124">
        <v>0</v>
      </c>
      <c r="BB34" s="124">
        <v>0</v>
      </c>
      <c r="BC34" s="124">
        <v>0</v>
      </c>
      <c r="BD34" s="124">
        <v>0</v>
      </c>
      <c r="BE34" s="124">
        <v>0</v>
      </c>
      <c r="BF34" s="124">
        <v>0</v>
      </c>
      <c r="BG34" s="124">
        <v>0</v>
      </c>
      <c r="BH34" s="124">
        <v>0</v>
      </c>
      <c r="BI34" s="124">
        <v>0</v>
      </c>
      <c r="BJ34" s="124">
        <v>0</v>
      </c>
      <c r="BK34" s="124">
        <v>0</v>
      </c>
      <c r="BL34" s="124">
        <v>0</v>
      </c>
      <c r="BM34" s="124">
        <v>0</v>
      </c>
      <c r="BN34" s="124">
        <v>0</v>
      </c>
      <c r="BO34" s="124">
        <v>0</v>
      </c>
      <c r="BP34" s="124">
        <v>0</v>
      </c>
      <c r="BQ34" s="125">
        <v>0</v>
      </c>
    </row>
    <row r="35" spans="1:69" x14ac:dyDescent="0.35">
      <c r="A35" s="14">
        <v>31</v>
      </c>
      <c r="B35" s="15" t="s">
        <v>25</v>
      </c>
      <c r="C35" s="15" t="s">
        <v>129</v>
      </c>
      <c r="D35" s="14" t="s">
        <v>27</v>
      </c>
      <c r="E35" s="14" t="s">
        <v>30</v>
      </c>
      <c r="F35" s="16">
        <v>27735342.807999998</v>
      </c>
      <c r="G35" s="16">
        <v>3862246.8290509824</v>
      </c>
      <c r="H35" s="16">
        <v>0</v>
      </c>
      <c r="I35" s="16">
        <v>0</v>
      </c>
      <c r="J35" s="121">
        <v>41356</v>
      </c>
      <c r="K35" s="121">
        <v>52495</v>
      </c>
      <c r="L35" s="14">
        <v>10</v>
      </c>
      <c r="M35" s="17">
        <v>40</v>
      </c>
      <c r="N35" s="14" t="s">
        <v>29</v>
      </c>
      <c r="O35" s="46">
        <v>7.4999999999999997E-3</v>
      </c>
      <c r="P35" s="14"/>
      <c r="Q35" s="24"/>
      <c r="R35" s="16">
        <v>5060606.0606060605</v>
      </c>
      <c r="S35" s="19">
        <f t="shared" si="1"/>
        <v>0</v>
      </c>
      <c r="T35" s="124">
        <v>42949.167982541338</v>
      </c>
      <c r="U35" s="124">
        <v>113087.1591223108</v>
      </c>
      <c r="V35" s="124">
        <v>129922.92667460947</v>
      </c>
      <c r="W35" s="124">
        <v>129922.92667460947</v>
      </c>
      <c r="X35" s="124">
        <v>129922.92667460947</v>
      </c>
      <c r="Y35" s="124">
        <v>129922.92667460947</v>
      </c>
      <c r="Z35" s="124">
        <v>159325.93976238463</v>
      </c>
      <c r="AA35" s="124">
        <v>159325.93976238463</v>
      </c>
      <c r="AB35" s="124">
        <v>159325.93976238463</v>
      </c>
      <c r="AC35" s="124">
        <v>159325.93976238463</v>
      </c>
      <c r="AD35" s="124">
        <v>159325.93976238463</v>
      </c>
      <c r="AE35" s="124">
        <v>159325.93976238463</v>
      </c>
      <c r="AF35" s="124">
        <v>159325.93976238463</v>
      </c>
      <c r="AG35" s="124">
        <v>159325.93976238463</v>
      </c>
      <c r="AH35" s="124">
        <v>159325.93976238463</v>
      </c>
      <c r="AI35" s="124">
        <v>159325.93976238463</v>
      </c>
      <c r="AJ35" s="124">
        <v>159325.93976238463</v>
      </c>
      <c r="AK35" s="124">
        <v>159325.93976238463</v>
      </c>
      <c r="AL35" s="124">
        <v>159325.93976238463</v>
      </c>
      <c r="AM35" s="124">
        <v>159325.93976238463</v>
      </c>
      <c r="AN35" s="124">
        <v>159325.93976238463</v>
      </c>
      <c r="AO35" s="124">
        <v>159325.93976238463</v>
      </c>
      <c r="AP35" s="124">
        <v>159325.93976238463</v>
      </c>
      <c r="AQ35" s="124">
        <v>159325.93976238463</v>
      </c>
      <c r="AR35" s="124">
        <v>159325.93976238463</v>
      </c>
      <c r="AS35" s="124">
        <v>159325.93976238463</v>
      </c>
      <c r="AT35" s="124">
        <v>0</v>
      </c>
      <c r="AU35" s="124">
        <v>0</v>
      </c>
      <c r="AV35" s="124">
        <v>0</v>
      </c>
      <c r="AW35" s="124">
        <v>0</v>
      </c>
      <c r="AX35" s="124">
        <v>0</v>
      </c>
      <c r="AY35" s="124">
        <v>0</v>
      </c>
      <c r="AZ35" s="124">
        <v>0</v>
      </c>
      <c r="BA35" s="124">
        <v>0</v>
      </c>
      <c r="BB35" s="124">
        <v>0</v>
      </c>
      <c r="BC35" s="124">
        <v>0</v>
      </c>
      <c r="BD35" s="124">
        <v>0</v>
      </c>
      <c r="BE35" s="124">
        <v>0</v>
      </c>
      <c r="BF35" s="124"/>
      <c r="BG35" s="124"/>
      <c r="BH35" s="124"/>
      <c r="BI35" s="124"/>
      <c r="BJ35" s="124"/>
      <c r="BK35" s="124"/>
      <c r="BL35" s="124"/>
      <c r="BM35" s="124"/>
      <c r="BN35" s="124">
        <v>0</v>
      </c>
      <c r="BO35" s="124">
        <v>0</v>
      </c>
      <c r="BP35" s="124">
        <v>0</v>
      </c>
      <c r="BQ35" s="125">
        <v>0</v>
      </c>
    </row>
    <row r="36" spans="1:69" x14ac:dyDescent="0.35">
      <c r="A36" s="14">
        <v>32</v>
      </c>
      <c r="B36" s="15" t="s">
        <v>25</v>
      </c>
      <c r="C36" s="17" t="s">
        <v>47</v>
      </c>
      <c r="D36" s="14" t="s">
        <v>48</v>
      </c>
      <c r="E36" s="14" t="s">
        <v>28</v>
      </c>
      <c r="F36" s="16">
        <v>82251950</v>
      </c>
      <c r="G36" s="16">
        <v>47001114.259999998</v>
      </c>
      <c r="H36" s="16">
        <v>0</v>
      </c>
      <c r="I36" s="16">
        <v>0</v>
      </c>
      <c r="J36" s="122">
        <v>43646</v>
      </c>
      <c r="K36" s="122">
        <v>44561</v>
      </c>
      <c r="L36" s="14">
        <v>5</v>
      </c>
      <c r="M36" s="17">
        <v>7</v>
      </c>
      <c r="N36" s="14" t="s">
        <v>29</v>
      </c>
      <c r="O36" s="46">
        <v>3.5000000000000003E-2</v>
      </c>
      <c r="P36" s="14"/>
      <c r="Q36" s="24"/>
      <c r="R36" s="16">
        <v>76626905</v>
      </c>
      <c r="S36" s="19">
        <f t="shared" si="1"/>
        <v>0</v>
      </c>
      <c r="T36" s="124"/>
      <c r="U36" s="124">
        <v>23500557.129999999</v>
      </c>
      <c r="V36" s="124">
        <v>11750278.564999999</v>
      </c>
      <c r="W36" s="124">
        <v>11750278.564999999</v>
      </c>
      <c r="X36" s="124">
        <v>0</v>
      </c>
      <c r="Y36" s="124">
        <v>0</v>
      </c>
      <c r="Z36" s="124">
        <v>0</v>
      </c>
      <c r="AA36" s="124">
        <v>0</v>
      </c>
      <c r="AB36" s="124">
        <v>0</v>
      </c>
      <c r="AC36" s="124">
        <v>0</v>
      </c>
      <c r="AD36" s="124">
        <v>0</v>
      </c>
      <c r="AE36" s="124">
        <v>0</v>
      </c>
      <c r="AF36" s="124">
        <v>0</v>
      </c>
      <c r="AG36" s="124">
        <v>0</v>
      </c>
      <c r="AH36" s="124">
        <v>0</v>
      </c>
      <c r="AI36" s="124">
        <v>0</v>
      </c>
      <c r="AJ36" s="124">
        <v>0</v>
      </c>
      <c r="AK36" s="124">
        <v>0</v>
      </c>
      <c r="AL36" s="124">
        <v>0</v>
      </c>
      <c r="AM36" s="124">
        <v>0</v>
      </c>
      <c r="AN36" s="124">
        <v>0</v>
      </c>
      <c r="AO36" s="124">
        <v>0</v>
      </c>
      <c r="AP36" s="124">
        <v>0</v>
      </c>
      <c r="AQ36" s="124">
        <v>0</v>
      </c>
      <c r="AR36" s="124">
        <v>0</v>
      </c>
      <c r="AS36" s="124">
        <v>0</v>
      </c>
      <c r="AT36" s="124">
        <v>0</v>
      </c>
      <c r="AU36" s="124">
        <v>0</v>
      </c>
      <c r="AV36" s="124">
        <v>0</v>
      </c>
      <c r="AW36" s="124">
        <v>0</v>
      </c>
      <c r="AX36" s="124">
        <v>0</v>
      </c>
      <c r="AY36" s="124">
        <v>0</v>
      </c>
      <c r="AZ36" s="124">
        <v>0</v>
      </c>
      <c r="BA36" s="124">
        <v>0</v>
      </c>
      <c r="BB36" s="124">
        <v>0</v>
      </c>
      <c r="BC36" s="124">
        <v>0</v>
      </c>
      <c r="BD36" s="124">
        <v>0</v>
      </c>
      <c r="BE36" s="124">
        <v>0</v>
      </c>
      <c r="BF36" s="124">
        <v>0</v>
      </c>
      <c r="BG36" s="124">
        <v>0</v>
      </c>
      <c r="BH36" s="124">
        <v>0</v>
      </c>
      <c r="BI36" s="124">
        <v>0</v>
      </c>
      <c r="BJ36" s="124">
        <v>0</v>
      </c>
      <c r="BK36" s="124">
        <v>0</v>
      </c>
      <c r="BL36" s="124">
        <v>0</v>
      </c>
      <c r="BM36" s="124">
        <v>0</v>
      </c>
      <c r="BN36" s="124">
        <v>0</v>
      </c>
      <c r="BO36" s="124">
        <v>0</v>
      </c>
      <c r="BP36" s="124">
        <v>0</v>
      </c>
      <c r="BQ36" s="125">
        <v>0</v>
      </c>
    </row>
    <row r="37" spans="1:69" x14ac:dyDescent="0.35">
      <c r="A37" s="14">
        <v>33</v>
      </c>
      <c r="B37" s="15" t="s">
        <v>25</v>
      </c>
      <c r="C37" s="15" t="s">
        <v>49</v>
      </c>
      <c r="D37" s="14" t="s">
        <v>48</v>
      </c>
      <c r="E37" s="14" t="s">
        <v>28</v>
      </c>
      <c r="F37" s="16">
        <v>307357582.72000003</v>
      </c>
      <c r="G37" s="16">
        <v>156433440.61660001</v>
      </c>
      <c r="H37" s="16">
        <v>0</v>
      </c>
      <c r="I37" s="16">
        <v>0</v>
      </c>
      <c r="J37" s="121">
        <v>43465</v>
      </c>
      <c r="K37" s="122">
        <v>45453</v>
      </c>
      <c r="L37" s="14">
        <v>6</v>
      </c>
      <c r="M37" s="17">
        <v>12</v>
      </c>
      <c r="N37" s="14" t="s">
        <v>29</v>
      </c>
      <c r="O37" s="46">
        <v>0.06</v>
      </c>
      <c r="P37" s="14"/>
      <c r="Q37" s="24"/>
      <c r="R37" s="16">
        <v>229778548.31999999</v>
      </c>
      <c r="S37" s="19">
        <f t="shared" si="1"/>
        <v>0</v>
      </c>
      <c r="T37" s="124">
        <v>37861758.673800007</v>
      </c>
      <c r="U37" s="124">
        <v>27861759.1428</v>
      </c>
      <c r="V37" s="124">
        <v>19389523.16</v>
      </c>
      <c r="W37" s="124">
        <v>18889523.16</v>
      </c>
      <c r="X37" s="124">
        <v>17051830.16</v>
      </c>
      <c r="Y37" s="124">
        <v>18389523.16</v>
      </c>
      <c r="Z37" s="124">
        <v>16989523.16</v>
      </c>
      <c r="AA37" s="124">
        <v>0</v>
      </c>
      <c r="AB37" s="124">
        <v>0</v>
      </c>
      <c r="AC37" s="124">
        <v>0</v>
      </c>
      <c r="AD37" s="124">
        <v>0</v>
      </c>
      <c r="AE37" s="124">
        <v>0</v>
      </c>
      <c r="AF37" s="124">
        <v>0</v>
      </c>
      <c r="AG37" s="124">
        <v>0</v>
      </c>
      <c r="AH37" s="124">
        <v>0</v>
      </c>
      <c r="AI37" s="124">
        <v>0</v>
      </c>
      <c r="AJ37" s="124">
        <v>0</v>
      </c>
      <c r="AK37" s="124">
        <v>0</v>
      </c>
      <c r="AL37" s="124">
        <v>0</v>
      </c>
      <c r="AM37" s="124">
        <v>0</v>
      </c>
      <c r="AN37" s="124">
        <v>0</v>
      </c>
      <c r="AO37" s="124">
        <v>0</v>
      </c>
      <c r="AP37" s="124">
        <v>0</v>
      </c>
      <c r="AQ37" s="124">
        <v>0</v>
      </c>
      <c r="AR37" s="124">
        <v>0</v>
      </c>
      <c r="AS37" s="124">
        <v>0</v>
      </c>
      <c r="AT37" s="124">
        <v>0</v>
      </c>
      <c r="AU37" s="124">
        <v>0</v>
      </c>
      <c r="AV37" s="124">
        <v>0</v>
      </c>
      <c r="AW37" s="124">
        <v>0</v>
      </c>
      <c r="AX37" s="124">
        <v>0</v>
      </c>
      <c r="AY37" s="124">
        <v>0</v>
      </c>
      <c r="AZ37" s="124">
        <v>0</v>
      </c>
      <c r="BA37" s="124">
        <v>0</v>
      </c>
      <c r="BB37" s="124">
        <v>0</v>
      </c>
      <c r="BC37" s="124">
        <v>0</v>
      </c>
      <c r="BD37" s="124">
        <v>0</v>
      </c>
      <c r="BE37" s="124">
        <v>0</v>
      </c>
      <c r="BF37" s="124">
        <v>0</v>
      </c>
      <c r="BG37" s="124">
        <v>0</v>
      </c>
      <c r="BH37" s="124">
        <v>0</v>
      </c>
      <c r="BI37" s="124">
        <v>0</v>
      </c>
      <c r="BJ37" s="124">
        <v>0</v>
      </c>
      <c r="BK37" s="124">
        <v>0</v>
      </c>
      <c r="BL37" s="124">
        <v>0</v>
      </c>
      <c r="BM37" s="124">
        <v>0</v>
      </c>
      <c r="BN37" s="124">
        <v>0</v>
      </c>
      <c r="BO37" s="124">
        <v>0</v>
      </c>
      <c r="BP37" s="124">
        <v>0</v>
      </c>
      <c r="BQ37" s="125">
        <v>0</v>
      </c>
    </row>
    <row r="38" spans="1:69" x14ac:dyDescent="0.35">
      <c r="A38" s="14">
        <v>34</v>
      </c>
      <c r="B38" s="15" t="s">
        <v>25</v>
      </c>
      <c r="C38" s="15" t="s">
        <v>50</v>
      </c>
      <c r="D38" s="14" t="s">
        <v>43</v>
      </c>
      <c r="E38" s="14" t="s">
        <v>28</v>
      </c>
      <c r="F38" s="16">
        <v>200000000</v>
      </c>
      <c r="G38" s="16">
        <v>182010912.84999999</v>
      </c>
      <c r="H38" s="18">
        <v>0</v>
      </c>
      <c r="I38" s="18">
        <v>0</v>
      </c>
      <c r="J38" s="121">
        <v>42999</v>
      </c>
      <c r="K38" s="121">
        <v>44641</v>
      </c>
      <c r="L38" s="14">
        <v>4</v>
      </c>
      <c r="M38" s="17">
        <v>9</v>
      </c>
      <c r="N38" s="14" t="s">
        <v>29</v>
      </c>
      <c r="O38" s="46">
        <v>0.03</v>
      </c>
      <c r="P38" s="14"/>
      <c r="Q38" s="24"/>
      <c r="R38" s="16">
        <v>200000000</v>
      </c>
      <c r="S38" s="19">
        <f t="shared" si="1"/>
        <v>0</v>
      </c>
      <c r="T38" s="124">
        <v>42010912.850000001</v>
      </c>
      <c r="U38" s="124">
        <v>40000000</v>
      </c>
      <c r="V38" s="124">
        <v>40000000</v>
      </c>
      <c r="W38" s="124">
        <v>40000000</v>
      </c>
      <c r="X38" s="124">
        <v>20000000</v>
      </c>
      <c r="Y38" s="124">
        <v>0</v>
      </c>
      <c r="Z38" s="124">
        <v>0</v>
      </c>
      <c r="AA38" s="124">
        <v>0</v>
      </c>
      <c r="AB38" s="124">
        <v>0</v>
      </c>
      <c r="AC38" s="124">
        <v>0</v>
      </c>
      <c r="AD38" s="124">
        <v>0</v>
      </c>
      <c r="AE38" s="124">
        <v>0</v>
      </c>
      <c r="AF38" s="124">
        <v>0</v>
      </c>
      <c r="AG38" s="124">
        <v>0</v>
      </c>
      <c r="AH38" s="124">
        <v>0</v>
      </c>
      <c r="AI38" s="124">
        <v>0</v>
      </c>
      <c r="AJ38" s="124">
        <v>0</v>
      </c>
      <c r="AK38" s="124">
        <v>0</v>
      </c>
      <c r="AL38" s="124">
        <v>0</v>
      </c>
      <c r="AM38" s="124">
        <v>0</v>
      </c>
      <c r="AN38" s="126">
        <v>0</v>
      </c>
      <c r="AO38" s="126">
        <v>0</v>
      </c>
      <c r="AP38" s="126">
        <v>0</v>
      </c>
      <c r="AQ38" s="126">
        <v>0</v>
      </c>
      <c r="AR38" s="126">
        <v>0</v>
      </c>
      <c r="AS38" s="126">
        <v>0</v>
      </c>
      <c r="AT38" s="126">
        <v>0</v>
      </c>
      <c r="AU38" s="126">
        <v>0</v>
      </c>
      <c r="AV38" s="126">
        <v>0</v>
      </c>
      <c r="AW38" s="126">
        <v>0</v>
      </c>
      <c r="AX38" s="126">
        <v>0</v>
      </c>
      <c r="AY38" s="126">
        <v>0</v>
      </c>
      <c r="AZ38" s="126">
        <v>0</v>
      </c>
      <c r="BA38" s="126">
        <v>0</v>
      </c>
      <c r="BB38" s="126">
        <v>0</v>
      </c>
      <c r="BC38" s="126">
        <v>0</v>
      </c>
      <c r="BD38" s="126">
        <v>0</v>
      </c>
      <c r="BE38" s="126">
        <v>0</v>
      </c>
      <c r="BF38" s="126">
        <v>0</v>
      </c>
      <c r="BG38" s="126">
        <v>0</v>
      </c>
      <c r="BH38" s="126">
        <v>0</v>
      </c>
      <c r="BI38" s="126">
        <v>0</v>
      </c>
      <c r="BJ38" s="126">
        <v>0</v>
      </c>
      <c r="BK38" s="126">
        <v>0</v>
      </c>
      <c r="BL38" s="126">
        <v>0</v>
      </c>
      <c r="BM38" s="126">
        <v>0</v>
      </c>
      <c r="BN38" s="126">
        <v>0</v>
      </c>
      <c r="BO38" s="126">
        <v>0</v>
      </c>
      <c r="BP38" s="126">
        <v>0</v>
      </c>
      <c r="BQ38" s="127">
        <v>0</v>
      </c>
    </row>
    <row r="39" spans="1:69" x14ac:dyDescent="0.35">
      <c r="A39" s="14">
        <v>35</v>
      </c>
      <c r="B39" s="15" t="s">
        <v>25</v>
      </c>
      <c r="C39" s="15" t="s">
        <v>130</v>
      </c>
      <c r="D39" s="14" t="s">
        <v>27</v>
      </c>
      <c r="E39" s="14" t="s">
        <v>52</v>
      </c>
      <c r="F39" s="16">
        <v>20700000</v>
      </c>
      <c r="G39" s="16">
        <v>2564956.5199999837</v>
      </c>
      <c r="H39" s="18">
        <v>0</v>
      </c>
      <c r="I39" s="18">
        <v>0</v>
      </c>
      <c r="J39" s="121">
        <v>44377</v>
      </c>
      <c r="K39" s="121">
        <v>50770</v>
      </c>
      <c r="L39" s="14">
        <v>3</v>
      </c>
      <c r="M39" s="17">
        <v>21</v>
      </c>
      <c r="N39" s="14" t="s">
        <v>29</v>
      </c>
      <c r="O39" s="46">
        <v>7.4900000000000008E-2</v>
      </c>
      <c r="P39" s="14"/>
      <c r="Q39" s="24"/>
      <c r="R39" s="16">
        <v>20700000</v>
      </c>
      <c r="S39" s="19">
        <f t="shared" si="1"/>
        <v>0</v>
      </c>
      <c r="T39" s="124">
        <v>0</v>
      </c>
      <c r="U39" s="124">
        <v>0</v>
      </c>
      <c r="V39" s="124">
        <v>0</v>
      </c>
      <c r="W39" s="124">
        <v>142497.58444444399</v>
      </c>
      <c r="X39" s="124">
        <v>142497.58444444399</v>
      </c>
      <c r="Y39" s="124">
        <v>142497.58444444399</v>
      </c>
      <c r="Z39" s="124">
        <v>142497.58444444399</v>
      </c>
      <c r="AA39" s="124">
        <v>142497.58444444399</v>
      </c>
      <c r="AB39" s="124">
        <v>142497.58444444399</v>
      </c>
      <c r="AC39" s="124">
        <v>142497.58444444399</v>
      </c>
      <c r="AD39" s="124">
        <v>142497.58444444399</v>
      </c>
      <c r="AE39" s="124">
        <v>142497.58444444399</v>
      </c>
      <c r="AF39" s="124">
        <v>142497.58444444399</v>
      </c>
      <c r="AG39" s="124">
        <v>142497.58444444399</v>
      </c>
      <c r="AH39" s="124">
        <v>142497.58444444399</v>
      </c>
      <c r="AI39" s="124">
        <v>142497.58444444399</v>
      </c>
      <c r="AJ39" s="124">
        <v>142497.58444444399</v>
      </c>
      <c r="AK39" s="124">
        <v>142497.58444444399</v>
      </c>
      <c r="AL39" s="124">
        <v>142497.58444444399</v>
      </c>
      <c r="AM39" s="124">
        <v>142497.58444444399</v>
      </c>
      <c r="AN39" s="124">
        <v>142497.58444443601</v>
      </c>
      <c r="AO39" s="126">
        <v>0</v>
      </c>
      <c r="AP39" s="126">
        <v>0</v>
      </c>
      <c r="AQ39" s="126">
        <v>0</v>
      </c>
      <c r="AR39" s="126">
        <v>0</v>
      </c>
      <c r="AS39" s="126">
        <v>0</v>
      </c>
      <c r="AT39" s="126">
        <v>0</v>
      </c>
      <c r="AU39" s="126">
        <v>0</v>
      </c>
      <c r="AV39" s="126">
        <v>0</v>
      </c>
      <c r="AW39" s="126">
        <v>0</v>
      </c>
      <c r="AX39" s="126">
        <v>0</v>
      </c>
      <c r="AY39" s="126">
        <v>0</v>
      </c>
      <c r="AZ39" s="126">
        <v>0</v>
      </c>
      <c r="BA39" s="126">
        <v>0</v>
      </c>
      <c r="BB39" s="126">
        <v>0</v>
      </c>
      <c r="BC39" s="126">
        <v>0</v>
      </c>
      <c r="BD39" s="126">
        <v>0</v>
      </c>
      <c r="BE39" s="126">
        <v>0</v>
      </c>
      <c r="BF39" s="126">
        <v>0</v>
      </c>
      <c r="BG39" s="126">
        <v>0</v>
      </c>
      <c r="BH39" s="126">
        <v>0</v>
      </c>
      <c r="BI39" s="126">
        <v>0</v>
      </c>
      <c r="BJ39" s="126">
        <v>0</v>
      </c>
      <c r="BK39" s="126">
        <v>0</v>
      </c>
      <c r="BL39" s="126">
        <v>0</v>
      </c>
      <c r="BM39" s="126">
        <v>0</v>
      </c>
      <c r="BN39" s="126">
        <v>0</v>
      </c>
      <c r="BO39" s="126">
        <v>0</v>
      </c>
      <c r="BP39" s="126">
        <v>0</v>
      </c>
      <c r="BQ39" s="127">
        <v>0</v>
      </c>
    </row>
    <row r="40" spans="1:69" x14ac:dyDescent="0.35">
      <c r="A40" s="14">
        <v>36</v>
      </c>
      <c r="B40" s="27" t="s">
        <v>53</v>
      </c>
      <c r="C40" s="28" t="s">
        <v>53</v>
      </c>
      <c r="D40" s="142" t="s">
        <v>54</v>
      </c>
      <c r="E40" s="29" t="s">
        <v>55</v>
      </c>
      <c r="F40" s="30"/>
      <c r="G40" s="30">
        <v>591700000</v>
      </c>
      <c r="H40" s="31"/>
      <c r="I40" s="31"/>
      <c r="J40" s="121"/>
      <c r="K40" s="123">
        <v>46752</v>
      </c>
      <c r="L40" s="29">
        <v>9</v>
      </c>
      <c r="M40" s="31">
        <v>10</v>
      </c>
      <c r="N40" s="29" t="s">
        <v>29</v>
      </c>
      <c r="O40" s="47">
        <v>0.16500000000000001</v>
      </c>
      <c r="P40" s="29"/>
      <c r="Q40" s="44"/>
      <c r="R40" s="31"/>
      <c r="S40" s="19">
        <f t="shared" si="1"/>
        <v>0</v>
      </c>
      <c r="T40" s="128"/>
      <c r="U40" s="128"/>
      <c r="V40" s="128"/>
      <c r="W40" s="128"/>
      <c r="X40" s="128"/>
      <c r="Y40" s="128"/>
      <c r="Z40" s="128"/>
      <c r="AA40" s="128"/>
      <c r="AB40" s="128"/>
      <c r="AC40" s="128">
        <v>591700000</v>
      </c>
      <c r="AD40" s="128">
        <v>0</v>
      </c>
      <c r="AE40" s="128">
        <v>0</v>
      </c>
      <c r="AF40" s="128">
        <v>0</v>
      </c>
      <c r="AG40" s="128">
        <v>0</v>
      </c>
      <c r="AH40" s="128">
        <v>0</v>
      </c>
      <c r="AI40" s="128">
        <v>0</v>
      </c>
      <c r="AJ40" s="128">
        <v>0</v>
      </c>
      <c r="AK40" s="128">
        <v>0</v>
      </c>
      <c r="AL40" s="128">
        <v>0</v>
      </c>
      <c r="AM40" s="128">
        <v>0</v>
      </c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9"/>
    </row>
    <row r="41" spans="1:69" x14ac:dyDescent="0.35">
      <c r="A41" s="14">
        <v>37</v>
      </c>
      <c r="B41" s="27" t="s">
        <v>56</v>
      </c>
      <c r="C41" s="28" t="s">
        <v>56</v>
      </c>
      <c r="D41" s="142" t="s">
        <v>54</v>
      </c>
      <c r="E41" s="29" t="s">
        <v>55</v>
      </c>
      <c r="F41" s="30"/>
      <c r="G41" s="30">
        <v>100370650</v>
      </c>
      <c r="H41" s="31"/>
      <c r="I41" s="31"/>
      <c r="J41" s="121"/>
      <c r="K41" s="123">
        <v>43830</v>
      </c>
      <c r="L41" s="29">
        <v>1</v>
      </c>
      <c r="M41" s="31">
        <v>2</v>
      </c>
      <c r="N41" s="29" t="s">
        <v>29</v>
      </c>
      <c r="O41" s="47">
        <v>0.13600000000000001</v>
      </c>
      <c r="P41" s="29"/>
      <c r="Q41" s="44"/>
      <c r="R41" s="31"/>
      <c r="S41" s="19">
        <f t="shared" si="1"/>
        <v>0</v>
      </c>
      <c r="T41" s="128"/>
      <c r="U41" s="128">
        <v>100370650</v>
      </c>
      <c r="V41" s="128">
        <v>0</v>
      </c>
      <c r="W41" s="128">
        <v>0</v>
      </c>
      <c r="X41" s="128"/>
      <c r="Y41" s="128"/>
      <c r="Z41" s="128"/>
      <c r="AA41" s="128"/>
      <c r="AB41" s="128"/>
      <c r="AC41" s="128">
        <v>0</v>
      </c>
      <c r="AD41" s="128">
        <v>0</v>
      </c>
      <c r="AE41" s="128">
        <v>0</v>
      </c>
      <c r="AF41" s="128">
        <v>0</v>
      </c>
      <c r="AG41" s="128">
        <v>0</v>
      </c>
      <c r="AH41" s="128">
        <v>0</v>
      </c>
      <c r="AI41" s="128">
        <v>0</v>
      </c>
      <c r="AJ41" s="128">
        <v>0</v>
      </c>
      <c r="AK41" s="128">
        <v>0</v>
      </c>
      <c r="AL41" s="128">
        <v>0</v>
      </c>
      <c r="AM41" s="128">
        <v>0</v>
      </c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9"/>
    </row>
    <row r="42" spans="1:69" x14ac:dyDescent="0.35">
      <c r="A42" s="14">
        <v>38</v>
      </c>
      <c r="B42" s="27" t="s">
        <v>57</v>
      </c>
      <c r="C42" s="28" t="s">
        <v>57</v>
      </c>
      <c r="D42" s="142" t="s">
        <v>54</v>
      </c>
      <c r="E42" s="29" t="s">
        <v>55</v>
      </c>
      <c r="F42" s="30"/>
      <c r="G42" s="30">
        <v>125317630</v>
      </c>
      <c r="H42" s="31"/>
      <c r="I42" s="31"/>
      <c r="J42" s="121"/>
      <c r="K42" s="123">
        <v>44196</v>
      </c>
      <c r="L42" s="29">
        <v>2</v>
      </c>
      <c r="M42" s="31">
        <v>3</v>
      </c>
      <c r="N42" s="29" t="s">
        <v>29</v>
      </c>
      <c r="O42" s="47">
        <v>0.14199999999999999</v>
      </c>
      <c r="P42" s="29"/>
      <c r="Q42" s="44"/>
      <c r="R42" s="31"/>
      <c r="S42" s="19">
        <f t="shared" si="1"/>
        <v>0</v>
      </c>
      <c r="T42" s="128">
        <v>0</v>
      </c>
      <c r="U42" s="128">
        <v>0</v>
      </c>
      <c r="V42" s="128">
        <v>125317630</v>
      </c>
      <c r="W42" s="128"/>
      <c r="X42" s="128">
        <v>0</v>
      </c>
      <c r="Y42" s="128">
        <v>0</v>
      </c>
      <c r="Z42" s="128">
        <v>0</v>
      </c>
      <c r="AA42" s="128">
        <v>0</v>
      </c>
      <c r="AB42" s="128">
        <v>0</v>
      </c>
      <c r="AC42" s="128">
        <v>0</v>
      </c>
      <c r="AD42" s="128">
        <v>0</v>
      </c>
      <c r="AE42" s="128">
        <v>0</v>
      </c>
      <c r="AF42" s="128">
        <v>0</v>
      </c>
      <c r="AG42" s="128">
        <v>0</v>
      </c>
      <c r="AH42" s="128">
        <v>0</v>
      </c>
      <c r="AI42" s="128">
        <v>0</v>
      </c>
      <c r="AJ42" s="128">
        <v>0</v>
      </c>
      <c r="AK42" s="128">
        <v>0</v>
      </c>
      <c r="AL42" s="128">
        <v>0</v>
      </c>
      <c r="AM42" s="128">
        <v>0</v>
      </c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9"/>
    </row>
    <row r="43" spans="1:69" x14ac:dyDescent="0.35">
      <c r="A43" s="14">
        <v>39</v>
      </c>
      <c r="B43" s="27" t="s">
        <v>58</v>
      </c>
      <c r="C43" s="28" t="s">
        <v>58</v>
      </c>
      <c r="D43" s="142" t="s">
        <v>54</v>
      </c>
      <c r="E43" s="29" t="s">
        <v>55</v>
      </c>
      <c r="F43" s="30"/>
      <c r="G43" s="35">
        <v>2541526802</v>
      </c>
      <c r="H43" s="31"/>
      <c r="I43" s="31"/>
      <c r="J43" s="121"/>
      <c r="K43" s="123">
        <v>44926</v>
      </c>
      <c r="L43" s="29">
        <v>4</v>
      </c>
      <c r="M43" s="31">
        <v>5</v>
      </c>
      <c r="N43" s="29" t="s">
        <v>29</v>
      </c>
      <c r="O43" s="47">
        <v>0.14799999999999999</v>
      </c>
      <c r="P43" s="29"/>
      <c r="Q43" s="44"/>
      <c r="R43" s="31"/>
      <c r="S43" s="19">
        <f t="shared" si="1"/>
        <v>0</v>
      </c>
      <c r="T43" s="128"/>
      <c r="U43" s="128"/>
      <c r="V43" s="128"/>
      <c r="W43" s="128"/>
      <c r="X43" s="130">
        <v>2541526802</v>
      </c>
      <c r="Y43" s="128">
        <v>0</v>
      </c>
      <c r="Z43" s="128">
        <v>0</v>
      </c>
      <c r="AA43" s="128">
        <v>0</v>
      </c>
      <c r="AB43" s="128">
        <v>0</v>
      </c>
      <c r="AC43" s="128">
        <v>0</v>
      </c>
      <c r="AD43" s="128">
        <v>0</v>
      </c>
      <c r="AE43" s="128">
        <v>0</v>
      </c>
      <c r="AF43" s="128">
        <v>0</v>
      </c>
      <c r="AG43" s="128">
        <v>0</v>
      </c>
      <c r="AH43" s="128">
        <v>0</v>
      </c>
      <c r="AI43" s="128">
        <v>0</v>
      </c>
      <c r="AJ43" s="128">
        <v>0</v>
      </c>
      <c r="AK43" s="128">
        <v>0</v>
      </c>
      <c r="AL43" s="128">
        <v>0</v>
      </c>
      <c r="AM43" s="128">
        <v>0</v>
      </c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9"/>
    </row>
    <row r="44" spans="1:69" x14ac:dyDescent="0.35">
      <c r="A44" s="14">
        <v>40</v>
      </c>
      <c r="B44" s="27" t="s">
        <v>59</v>
      </c>
      <c r="C44" s="28" t="s">
        <v>59</v>
      </c>
      <c r="D44" s="142" t="s">
        <v>54</v>
      </c>
      <c r="E44" s="29" t="s">
        <v>55</v>
      </c>
      <c r="F44" s="35"/>
      <c r="G44" s="35">
        <v>2548629874</v>
      </c>
      <c r="H44" s="36"/>
      <c r="I44" s="36"/>
      <c r="J44" s="121"/>
      <c r="K44" s="123">
        <v>45657</v>
      </c>
      <c r="L44" s="29">
        <v>6</v>
      </c>
      <c r="M44" s="31">
        <v>7</v>
      </c>
      <c r="N44" s="29" t="s">
        <v>29</v>
      </c>
      <c r="O44" s="47">
        <v>0.1535</v>
      </c>
      <c r="P44" s="29"/>
      <c r="Q44" s="44"/>
      <c r="R44" s="36"/>
      <c r="S44" s="19">
        <f t="shared" si="1"/>
        <v>0</v>
      </c>
      <c r="T44" s="130"/>
      <c r="U44" s="130"/>
      <c r="V44" s="130"/>
      <c r="W44" s="130"/>
      <c r="X44" s="130"/>
      <c r="Y44" s="130"/>
      <c r="Z44" s="130">
        <v>2548629874</v>
      </c>
      <c r="AA44" s="130">
        <v>0</v>
      </c>
      <c r="AB44" s="130">
        <v>0</v>
      </c>
      <c r="AC44" s="130">
        <v>0</v>
      </c>
      <c r="AD44" s="130">
        <v>0</v>
      </c>
      <c r="AE44" s="130">
        <v>0</v>
      </c>
      <c r="AF44" s="130">
        <v>0</v>
      </c>
      <c r="AG44" s="130">
        <v>0</v>
      </c>
      <c r="AH44" s="130">
        <v>0</v>
      </c>
      <c r="AI44" s="130">
        <v>0</v>
      </c>
      <c r="AJ44" s="130">
        <v>0</v>
      </c>
      <c r="AK44" s="130">
        <v>0</v>
      </c>
      <c r="AL44" s="130">
        <v>0</v>
      </c>
      <c r="AM44" s="130">
        <v>0</v>
      </c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1"/>
    </row>
    <row r="45" spans="1:69" x14ac:dyDescent="0.35">
      <c r="A45" s="14">
        <v>41</v>
      </c>
      <c r="B45" s="39" t="s">
        <v>64</v>
      </c>
      <c r="C45" s="39" t="s">
        <v>64</v>
      </c>
      <c r="D45" s="29" t="s">
        <v>54</v>
      </c>
      <c r="E45" s="29" t="s">
        <v>55</v>
      </c>
      <c r="F45" s="35"/>
      <c r="G45" s="35">
        <v>3831304677</v>
      </c>
      <c r="H45" s="36"/>
      <c r="I45" s="36"/>
      <c r="J45" s="121"/>
      <c r="K45" s="123">
        <v>43465</v>
      </c>
      <c r="L45" s="29">
        <v>0</v>
      </c>
      <c r="M45" s="31">
        <v>1</v>
      </c>
      <c r="N45" s="29" t="s">
        <v>29</v>
      </c>
      <c r="O45" s="47">
        <v>0.13</v>
      </c>
      <c r="P45" s="29"/>
      <c r="Q45" s="29"/>
      <c r="R45" s="29"/>
      <c r="S45" s="19">
        <f t="shared" si="1"/>
        <v>0</v>
      </c>
      <c r="T45" s="130">
        <v>3831304677</v>
      </c>
      <c r="U45" s="130">
        <v>0</v>
      </c>
      <c r="V45" s="130">
        <v>0</v>
      </c>
      <c r="W45" s="130">
        <v>0</v>
      </c>
      <c r="X45" s="130">
        <v>0</v>
      </c>
      <c r="Y45" s="130">
        <v>0</v>
      </c>
      <c r="Z45" s="130">
        <v>0</v>
      </c>
      <c r="AA45" s="130">
        <v>0</v>
      </c>
      <c r="AB45" s="130">
        <v>0</v>
      </c>
      <c r="AC45" s="130">
        <v>0</v>
      </c>
      <c r="AD45" s="130">
        <v>0</v>
      </c>
      <c r="AE45" s="130">
        <v>0</v>
      </c>
      <c r="AF45" s="130">
        <v>0</v>
      </c>
      <c r="AG45" s="130">
        <v>0</v>
      </c>
      <c r="AH45" s="130">
        <v>0</v>
      </c>
      <c r="AI45" s="130">
        <v>0</v>
      </c>
      <c r="AJ45" s="130">
        <v>0</v>
      </c>
      <c r="AK45" s="130">
        <v>0</v>
      </c>
      <c r="AL45" s="130">
        <v>0</v>
      </c>
      <c r="AM45" s="130">
        <v>0</v>
      </c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1"/>
    </row>
    <row r="46" spans="1:69" ht="25" customHeight="1" thickBot="1" x14ac:dyDescent="0.4">
      <c r="A46" s="153" t="s">
        <v>114</v>
      </c>
      <c r="B46" s="153"/>
      <c r="C46" s="153"/>
      <c r="D46" s="157"/>
      <c r="E46" s="158"/>
      <c r="F46" s="153"/>
      <c r="G46" s="153"/>
      <c r="H46" s="153"/>
      <c r="I46" s="153"/>
      <c r="J46" s="153"/>
      <c r="K46" s="153"/>
      <c r="L46" s="153"/>
      <c r="M46" s="153"/>
      <c r="N46" s="153"/>
      <c r="O46" s="159"/>
      <c r="P46" s="157"/>
      <c r="Q46" s="157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  <c r="BN46" s="153"/>
      <c r="BO46" s="153"/>
      <c r="BP46" s="153"/>
      <c r="BQ46" s="153"/>
    </row>
    <row r="47" spans="1:69" ht="27.5" thickTop="1" thickBot="1" x14ac:dyDescent="0.4">
      <c r="A47" s="1" t="s">
        <v>3</v>
      </c>
      <c r="B47" s="3" t="s">
        <v>4</v>
      </c>
      <c r="C47" s="2" t="s">
        <v>5</v>
      </c>
      <c r="D47" s="2" t="s">
        <v>6</v>
      </c>
      <c r="E47" s="4" t="s">
        <v>7</v>
      </c>
      <c r="F47" s="4" t="s">
        <v>8</v>
      </c>
      <c r="G47" s="4" t="s">
        <v>9</v>
      </c>
      <c r="H47" s="4" t="s">
        <v>10</v>
      </c>
      <c r="I47" s="4" t="s">
        <v>11</v>
      </c>
      <c r="J47" s="4" t="s">
        <v>12</v>
      </c>
      <c r="K47" s="4" t="s">
        <v>13</v>
      </c>
      <c r="L47" s="4" t="s">
        <v>14</v>
      </c>
      <c r="M47" s="4" t="s">
        <v>15</v>
      </c>
      <c r="N47" s="4" t="s">
        <v>18</v>
      </c>
      <c r="O47" s="45" t="s">
        <v>19</v>
      </c>
      <c r="P47" s="2" t="s">
        <v>20</v>
      </c>
      <c r="Q47" s="5" t="s">
        <v>21</v>
      </c>
      <c r="R47" s="6" t="s">
        <v>22</v>
      </c>
      <c r="S47" s="8">
        <v>2017</v>
      </c>
      <c r="T47" s="8">
        <v>2018</v>
      </c>
      <c r="U47" s="9">
        <f>T47+1</f>
        <v>2019</v>
      </c>
      <c r="V47" s="9">
        <f t="shared" ref="V47:BQ47" si="2">U47+1</f>
        <v>2020</v>
      </c>
      <c r="W47" s="9">
        <f t="shared" si="2"/>
        <v>2021</v>
      </c>
      <c r="X47" s="9">
        <f t="shared" si="2"/>
        <v>2022</v>
      </c>
      <c r="Y47" s="9">
        <f t="shared" si="2"/>
        <v>2023</v>
      </c>
      <c r="Z47" s="9">
        <f t="shared" si="2"/>
        <v>2024</v>
      </c>
      <c r="AA47" s="9">
        <f t="shared" si="2"/>
        <v>2025</v>
      </c>
      <c r="AB47" s="9">
        <f t="shared" si="2"/>
        <v>2026</v>
      </c>
      <c r="AC47" s="9">
        <f t="shared" si="2"/>
        <v>2027</v>
      </c>
      <c r="AD47" s="9">
        <f t="shared" si="2"/>
        <v>2028</v>
      </c>
      <c r="AE47" s="9">
        <f t="shared" si="2"/>
        <v>2029</v>
      </c>
      <c r="AF47" s="9">
        <f t="shared" si="2"/>
        <v>2030</v>
      </c>
      <c r="AG47" s="9">
        <f t="shared" si="2"/>
        <v>2031</v>
      </c>
      <c r="AH47" s="9">
        <f t="shared" si="2"/>
        <v>2032</v>
      </c>
      <c r="AI47" s="9">
        <f t="shared" si="2"/>
        <v>2033</v>
      </c>
      <c r="AJ47" s="9">
        <f t="shared" si="2"/>
        <v>2034</v>
      </c>
      <c r="AK47" s="9">
        <f t="shared" si="2"/>
        <v>2035</v>
      </c>
      <c r="AL47" s="9">
        <f t="shared" si="2"/>
        <v>2036</v>
      </c>
      <c r="AM47" s="9">
        <f t="shared" si="2"/>
        <v>2037</v>
      </c>
      <c r="AN47" s="9">
        <f t="shared" si="2"/>
        <v>2038</v>
      </c>
      <c r="AO47" s="9">
        <f t="shared" si="2"/>
        <v>2039</v>
      </c>
      <c r="AP47" s="9">
        <f t="shared" si="2"/>
        <v>2040</v>
      </c>
      <c r="AQ47" s="9">
        <f t="shared" si="2"/>
        <v>2041</v>
      </c>
      <c r="AR47" s="9">
        <f t="shared" si="2"/>
        <v>2042</v>
      </c>
      <c r="AS47" s="9">
        <f t="shared" si="2"/>
        <v>2043</v>
      </c>
      <c r="AT47" s="9">
        <f t="shared" si="2"/>
        <v>2044</v>
      </c>
      <c r="AU47" s="9">
        <f t="shared" si="2"/>
        <v>2045</v>
      </c>
      <c r="AV47" s="9">
        <f t="shared" si="2"/>
        <v>2046</v>
      </c>
      <c r="AW47" s="9">
        <f t="shared" si="2"/>
        <v>2047</v>
      </c>
      <c r="AX47" s="9">
        <f t="shared" si="2"/>
        <v>2048</v>
      </c>
      <c r="AY47" s="9">
        <f t="shared" si="2"/>
        <v>2049</v>
      </c>
      <c r="AZ47" s="9">
        <f t="shared" si="2"/>
        <v>2050</v>
      </c>
      <c r="BA47" s="9">
        <f t="shared" si="2"/>
        <v>2051</v>
      </c>
      <c r="BB47" s="9">
        <f t="shared" si="2"/>
        <v>2052</v>
      </c>
      <c r="BC47" s="9">
        <f t="shared" si="2"/>
        <v>2053</v>
      </c>
      <c r="BD47" s="9">
        <f t="shared" si="2"/>
        <v>2054</v>
      </c>
      <c r="BE47" s="9">
        <f t="shared" si="2"/>
        <v>2055</v>
      </c>
      <c r="BF47" s="9">
        <f t="shared" si="2"/>
        <v>2056</v>
      </c>
      <c r="BG47" s="9">
        <f t="shared" si="2"/>
        <v>2057</v>
      </c>
      <c r="BH47" s="9">
        <f t="shared" si="2"/>
        <v>2058</v>
      </c>
      <c r="BI47" s="9">
        <f t="shared" si="2"/>
        <v>2059</v>
      </c>
      <c r="BJ47" s="9">
        <f t="shared" si="2"/>
        <v>2060</v>
      </c>
      <c r="BK47" s="9">
        <f t="shared" si="2"/>
        <v>2061</v>
      </c>
      <c r="BL47" s="9">
        <f t="shared" si="2"/>
        <v>2062</v>
      </c>
      <c r="BM47" s="9">
        <f t="shared" si="2"/>
        <v>2063</v>
      </c>
      <c r="BN47" s="9">
        <f t="shared" si="2"/>
        <v>2064</v>
      </c>
      <c r="BO47" s="9">
        <f t="shared" si="2"/>
        <v>2065</v>
      </c>
      <c r="BP47" s="9">
        <f t="shared" si="2"/>
        <v>2066</v>
      </c>
      <c r="BQ47" s="9">
        <f t="shared" si="2"/>
        <v>2067</v>
      </c>
    </row>
    <row r="48" spans="1:69" x14ac:dyDescent="0.35">
      <c r="A48" s="14">
        <v>1</v>
      </c>
      <c r="B48" s="15" t="s">
        <v>25</v>
      </c>
      <c r="C48" s="15" t="s">
        <v>26</v>
      </c>
      <c r="D48" s="14" t="s">
        <v>27</v>
      </c>
      <c r="E48" s="14" t="s">
        <v>28</v>
      </c>
      <c r="F48" s="16">
        <v>15940329.868000001</v>
      </c>
      <c r="G48" s="16">
        <v>674539.98400000005</v>
      </c>
      <c r="H48" s="16">
        <v>0</v>
      </c>
      <c r="I48" s="16">
        <v>0</v>
      </c>
      <c r="J48" s="121">
        <v>35841</v>
      </c>
      <c r="K48" s="121">
        <v>46980</v>
      </c>
      <c r="L48" s="14">
        <v>10</v>
      </c>
      <c r="M48" s="17">
        <v>50</v>
      </c>
      <c r="N48" s="14" t="s">
        <v>29</v>
      </c>
      <c r="O48" s="46">
        <v>7.4999999999999997E-3</v>
      </c>
      <c r="P48" s="14"/>
      <c r="Q48" s="24"/>
      <c r="R48" s="16">
        <v>2851720.7893333337</v>
      </c>
      <c r="S48" s="19">
        <f>G5</f>
        <v>674539.98400000005</v>
      </c>
      <c r="T48" s="16">
        <f>S48-T5</f>
        <v>614539.98400000005</v>
      </c>
      <c r="U48" s="16">
        <f t="shared" ref="U48:BQ53" si="3">T48-U5</f>
        <v>554539.98400000005</v>
      </c>
      <c r="V48" s="16">
        <f t="shared" si="3"/>
        <v>494539.98400000005</v>
      </c>
      <c r="W48" s="16">
        <f t="shared" si="3"/>
        <v>434539.98400000005</v>
      </c>
      <c r="X48" s="16">
        <f t="shared" si="3"/>
        <v>374539.98400000005</v>
      </c>
      <c r="Y48" s="16">
        <f t="shared" si="3"/>
        <v>314539.98400000005</v>
      </c>
      <c r="Z48" s="16">
        <f t="shared" si="3"/>
        <v>254539.98400000005</v>
      </c>
      <c r="AA48" s="16">
        <f t="shared" si="3"/>
        <v>194539.98400000005</v>
      </c>
      <c r="AB48" s="16">
        <f t="shared" si="3"/>
        <v>134539.98400000005</v>
      </c>
      <c r="AC48" s="16">
        <f t="shared" si="3"/>
        <v>74539.984000000055</v>
      </c>
      <c r="AD48" s="16">
        <f t="shared" si="3"/>
        <v>0</v>
      </c>
      <c r="AE48" s="16">
        <f t="shared" si="3"/>
        <v>0</v>
      </c>
      <c r="AF48" s="16">
        <f t="shared" si="3"/>
        <v>0</v>
      </c>
      <c r="AG48" s="16">
        <f t="shared" si="3"/>
        <v>0</v>
      </c>
      <c r="AH48" s="16">
        <f t="shared" si="3"/>
        <v>0</v>
      </c>
      <c r="AI48" s="16">
        <f t="shared" si="3"/>
        <v>0</v>
      </c>
      <c r="AJ48" s="16">
        <f t="shared" si="3"/>
        <v>0</v>
      </c>
      <c r="AK48" s="16">
        <f t="shared" si="3"/>
        <v>0</v>
      </c>
      <c r="AL48" s="16">
        <f t="shared" si="3"/>
        <v>0</v>
      </c>
      <c r="AM48" s="16">
        <f t="shared" si="3"/>
        <v>0</v>
      </c>
      <c r="AN48" s="16">
        <f t="shared" si="3"/>
        <v>0</v>
      </c>
      <c r="AO48" s="16">
        <f t="shared" si="3"/>
        <v>0</v>
      </c>
      <c r="AP48" s="16">
        <f t="shared" si="3"/>
        <v>0</v>
      </c>
      <c r="AQ48" s="16">
        <f t="shared" si="3"/>
        <v>0</v>
      </c>
      <c r="AR48" s="16">
        <f t="shared" si="3"/>
        <v>0</v>
      </c>
      <c r="AS48" s="16">
        <f t="shared" si="3"/>
        <v>0</v>
      </c>
      <c r="AT48" s="16">
        <f t="shared" si="3"/>
        <v>0</v>
      </c>
      <c r="AU48" s="16">
        <f t="shared" si="3"/>
        <v>0</v>
      </c>
      <c r="AV48" s="16">
        <f t="shared" si="3"/>
        <v>0</v>
      </c>
      <c r="AW48" s="16">
        <f t="shared" si="3"/>
        <v>0</v>
      </c>
      <c r="AX48" s="16">
        <f t="shared" si="3"/>
        <v>0</v>
      </c>
      <c r="AY48" s="16">
        <f t="shared" si="3"/>
        <v>0</v>
      </c>
      <c r="AZ48" s="16">
        <f t="shared" si="3"/>
        <v>0</v>
      </c>
      <c r="BA48" s="16">
        <f t="shared" si="3"/>
        <v>0</v>
      </c>
      <c r="BB48" s="16">
        <f t="shared" si="3"/>
        <v>0</v>
      </c>
      <c r="BC48" s="16">
        <f t="shared" si="3"/>
        <v>0</v>
      </c>
      <c r="BD48" s="16">
        <f t="shared" si="3"/>
        <v>0</v>
      </c>
      <c r="BE48" s="16">
        <f t="shared" si="3"/>
        <v>0</v>
      </c>
      <c r="BF48" s="16">
        <f t="shared" si="3"/>
        <v>0</v>
      </c>
      <c r="BG48" s="16">
        <f t="shared" si="3"/>
        <v>0</v>
      </c>
      <c r="BH48" s="16">
        <f t="shared" si="3"/>
        <v>0</v>
      </c>
      <c r="BI48" s="16">
        <f t="shared" si="3"/>
        <v>0</v>
      </c>
      <c r="BJ48" s="16">
        <f t="shared" si="3"/>
        <v>0</v>
      </c>
      <c r="BK48" s="16">
        <f t="shared" si="3"/>
        <v>0</v>
      </c>
      <c r="BL48" s="16">
        <f t="shared" si="3"/>
        <v>0</v>
      </c>
      <c r="BM48" s="16">
        <f t="shared" si="3"/>
        <v>0</v>
      </c>
      <c r="BN48" s="16">
        <f t="shared" si="3"/>
        <v>0</v>
      </c>
      <c r="BO48" s="16">
        <f t="shared" si="3"/>
        <v>0</v>
      </c>
      <c r="BP48" s="16">
        <f t="shared" si="3"/>
        <v>0</v>
      </c>
      <c r="BQ48" s="16">
        <f t="shared" si="3"/>
        <v>0</v>
      </c>
    </row>
    <row r="49" spans="1:69" x14ac:dyDescent="0.35">
      <c r="A49" s="14">
        <v>2</v>
      </c>
      <c r="B49" s="15" t="s">
        <v>25</v>
      </c>
      <c r="C49" s="15" t="s">
        <v>26</v>
      </c>
      <c r="D49" s="14" t="s">
        <v>27</v>
      </c>
      <c r="E49" s="14" t="s">
        <v>30</v>
      </c>
      <c r="F49" s="16">
        <v>1242298608.3651199</v>
      </c>
      <c r="G49" s="16">
        <v>250848543.15895501</v>
      </c>
      <c r="H49" s="16">
        <v>0</v>
      </c>
      <c r="I49" s="16">
        <v>0</v>
      </c>
      <c r="J49" s="121">
        <v>38946</v>
      </c>
      <c r="K49" s="121">
        <v>49747</v>
      </c>
      <c r="L49" s="14">
        <v>10</v>
      </c>
      <c r="M49" s="17">
        <v>40</v>
      </c>
      <c r="N49" s="14" t="s">
        <v>29</v>
      </c>
      <c r="O49" s="46">
        <v>7.4999999999999997E-3</v>
      </c>
      <c r="P49" s="14"/>
      <c r="Q49" s="24"/>
      <c r="R49" s="16">
        <v>301061674.76202708</v>
      </c>
      <c r="S49" s="19">
        <f t="shared" ref="S49:S88" si="4">G6</f>
        <v>250848543.15895501</v>
      </c>
      <c r="T49" s="16">
        <f t="shared" ref="T49:AI64" si="5">S49-T6</f>
        <v>237645988.2558521</v>
      </c>
      <c r="U49" s="16">
        <f t="shared" si="5"/>
        <v>224443433.3527492</v>
      </c>
      <c r="V49" s="16">
        <f t="shared" si="5"/>
        <v>211240878.44964629</v>
      </c>
      <c r="W49" s="16">
        <f t="shared" si="5"/>
        <v>198038323.54654339</v>
      </c>
      <c r="X49" s="16">
        <f t="shared" si="5"/>
        <v>184835768.64344049</v>
      </c>
      <c r="Y49" s="16">
        <f t="shared" si="5"/>
        <v>171633213.74033758</v>
      </c>
      <c r="Z49" s="16">
        <f t="shared" si="5"/>
        <v>158430658.83723468</v>
      </c>
      <c r="AA49" s="16">
        <f t="shared" si="5"/>
        <v>145228103.93413177</v>
      </c>
      <c r="AB49" s="16">
        <f t="shared" si="5"/>
        <v>132025549.03102888</v>
      </c>
      <c r="AC49" s="16">
        <f t="shared" si="5"/>
        <v>118822994.12792599</v>
      </c>
      <c r="AD49" s="16">
        <f t="shared" si="5"/>
        <v>105620439.2248231</v>
      </c>
      <c r="AE49" s="16">
        <f t="shared" si="5"/>
        <v>92417884.321720213</v>
      </c>
      <c r="AF49" s="16">
        <f t="shared" si="5"/>
        <v>79215329.418617323</v>
      </c>
      <c r="AG49" s="16">
        <f t="shared" si="5"/>
        <v>66012774.515514433</v>
      </c>
      <c r="AH49" s="16">
        <f t="shared" si="5"/>
        <v>52810219.612411544</v>
      </c>
      <c r="AI49" s="16">
        <f t="shared" si="5"/>
        <v>39607664.709308654</v>
      </c>
      <c r="AJ49" s="16">
        <f t="shared" si="3"/>
        <v>26405109.806205764</v>
      </c>
      <c r="AK49" s="16">
        <f t="shared" si="3"/>
        <v>13202554.903102873</v>
      </c>
      <c r="AL49" s="16">
        <f t="shared" si="3"/>
        <v>-1.862645149230957E-8</v>
      </c>
      <c r="AM49" s="16">
        <f t="shared" si="3"/>
        <v>-1.862645149230957E-8</v>
      </c>
      <c r="AN49" s="16">
        <f t="shared" si="3"/>
        <v>-1.862645149230957E-8</v>
      </c>
      <c r="AO49" s="16">
        <f t="shared" si="3"/>
        <v>-1.862645149230957E-8</v>
      </c>
      <c r="AP49" s="16">
        <f t="shared" si="3"/>
        <v>-1.862645149230957E-8</v>
      </c>
      <c r="AQ49" s="16">
        <f t="shared" si="3"/>
        <v>-1.862645149230957E-8</v>
      </c>
      <c r="AR49" s="16">
        <f t="shared" si="3"/>
        <v>-1.862645149230957E-8</v>
      </c>
      <c r="AS49" s="16">
        <f t="shared" si="3"/>
        <v>-1.862645149230957E-8</v>
      </c>
      <c r="AT49" s="16">
        <f t="shared" si="3"/>
        <v>-1.862645149230957E-8</v>
      </c>
      <c r="AU49" s="16">
        <f t="shared" si="3"/>
        <v>-1.862645149230957E-8</v>
      </c>
      <c r="AV49" s="16">
        <f t="shared" si="3"/>
        <v>-1.862645149230957E-8</v>
      </c>
      <c r="AW49" s="16">
        <f t="shared" si="3"/>
        <v>-1.862645149230957E-8</v>
      </c>
      <c r="AX49" s="16">
        <f t="shared" si="3"/>
        <v>-1.862645149230957E-8</v>
      </c>
      <c r="AY49" s="16">
        <f t="shared" si="3"/>
        <v>-1.862645149230957E-8</v>
      </c>
      <c r="AZ49" s="16">
        <f t="shared" si="3"/>
        <v>-1.862645149230957E-8</v>
      </c>
      <c r="BA49" s="16">
        <f t="shared" si="3"/>
        <v>-1.862645149230957E-8</v>
      </c>
      <c r="BB49" s="16">
        <f t="shared" si="3"/>
        <v>-1.862645149230957E-8</v>
      </c>
      <c r="BC49" s="16">
        <f t="shared" si="3"/>
        <v>-1.862645149230957E-8</v>
      </c>
      <c r="BD49" s="16">
        <f t="shared" si="3"/>
        <v>-1.862645149230957E-8</v>
      </c>
      <c r="BE49" s="16">
        <f t="shared" si="3"/>
        <v>-1.862645149230957E-8</v>
      </c>
      <c r="BF49" s="16">
        <f t="shared" si="3"/>
        <v>-1.862645149230957E-8</v>
      </c>
      <c r="BG49" s="16">
        <f t="shared" si="3"/>
        <v>-1.862645149230957E-8</v>
      </c>
      <c r="BH49" s="16">
        <f t="shared" si="3"/>
        <v>-1.862645149230957E-8</v>
      </c>
      <c r="BI49" s="16">
        <f t="shared" si="3"/>
        <v>-1.862645149230957E-8</v>
      </c>
      <c r="BJ49" s="16">
        <f t="shared" si="3"/>
        <v>-1.862645149230957E-8</v>
      </c>
      <c r="BK49" s="16">
        <f t="shared" si="3"/>
        <v>-1.862645149230957E-8</v>
      </c>
      <c r="BL49" s="16">
        <f t="shared" si="3"/>
        <v>-1.862645149230957E-8</v>
      </c>
      <c r="BM49" s="16">
        <f t="shared" si="3"/>
        <v>-1.862645149230957E-8</v>
      </c>
      <c r="BN49" s="16">
        <f t="shared" si="3"/>
        <v>-1.862645149230957E-8</v>
      </c>
      <c r="BO49" s="16">
        <f t="shared" si="3"/>
        <v>-1.862645149230957E-8</v>
      </c>
      <c r="BP49" s="16">
        <f t="shared" si="3"/>
        <v>-1.862645149230957E-8</v>
      </c>
      <c r="BQ49" s="16">
        <f t="shared" si="3"/>
        <v>-1.862645149230957E-8</v>
      </c>
    </row>
    <row r="50" spans="1:69" x14ac:dyDescent="0.35">
      <c r="A50" s="14">
        <v>3</v>
      </c>
      <c r="B50" s="15" t="s">
        <v>25</v>
      </c>
      <c r="C50" s="15" t="s">
        <v>31</v>
      </c>
      <c r="D50" s="14" t="s">
        <v>27</v>
      </c>
      <c r="E50" s="14" t="s">
        <v>32</v>
      </c>
      <c r="F50" s="16">
        <v>51082576.571999997</v>
      </c>
      <c r="G50" s="16">
        <v>11640489.618399998</v>
      </c>
      <c r="H50" s="16">
        <v>0</v>
      </c>
      <c r="I50" s="16">
        <v>0</v>
      </c>
      <c r="J50" s="121">
        <v>39284</v>
      </c>
      <c r="K50" s="121">
        <v>50219</v>
      </c>
      <c r="L50" s="14">
        <v>10</v>
      </c>
      <c r="M50" s="17">
        <v>40</v>
      </c>
      <c r="N50" s="14" t="s">
        <v>29</v>
      </c>
      <c r="O50" s="46">
        <v>0.01</v>
      </c>
      <c r="P50" s="14"/>
      <c r="Q50" s="24"/>
      <c r="R50" s="16">
        <v>12268026.846376812</v>
      </c>
      <c r="S50" s="19">
        <f t="shared" si="4"/>
        <v>11640489.618399998</v>
      </c>
      <c r="T50" s="16">
        <f t="shared" si="5"/>
        <v>11097289.453413332</v>
      </c>
      <c r="U50" s="16">
        <f t="shared" si="3"/>
        <v>10547278.036293332</v>
      </c>
      <c r="V50" s="16">
        <f t="shared" si="3"/>
        <v>9993860.9927999973</v>
      </c>
      <c r="W50" s="16">
        <f t="shared" si="3"/>
        <v>9433632.6471866649</v>
      </c>
      <c r="X50" s="16">
        <f t="shared" si="3"/>
        <v>8868295.8304399978</v>
      </c>
      <c r="Y50" s="16">
        <f t="shared" si="3"/>
        <v>8297850.5401466647</v>
      </c>
      <c r="Z50" s="16">
        <f t="shared" si="3"/>
        <v>7720593.9809733313</v>
      </c>
      <c r="AA50" s="16">
        <f t="shared" si="3"/>
        <v>7136526.1076666648</v>
      </c>
      <c r="AB50" s="16">
        <f t="shared" si="3"/>
        <v>6549052.6228933316</v>
      </c>
      <c r="AC50" s="16">
        <f t="shared" si="3"/>
        <v>5954767.8356133318</v>
      </c>
      <c r="AD50" s="16">
        <f t="shared" si="3"/>
        <v>5353671.7222399982</v>
      </c>
      <c r="AE50" s="16">
        <f t="shared" si="3"/>
        <v>4747467.1506399978</v>
      </c>
      <c r="AF50" s="16">
        <f t="shared" si="3"/>
        <v>4136154.1352399979</v>
      </c>
      <c r="AG50" s="16">
        <f t="shared" si="3"/>
        <v>3518029.8220666647</v>
      </c>
      <c r="AH50" s="16">
        <f t="shared" si="3"/>
        <v>2893094.268639998</v>
      </c>
      <c r="AI50" s="16">
        <f t="shared" si="3"/>
        <v>2261347.4127466646</v>
      </c>
      <c r="AJ50" s="16">
        <f t="shared" si="3"/>
        <v>1622789.2317999979</v>
      </c>
      <c r="AK50" s="16">
        <f t="shared" si="3"/>
        <v>977419.83099999779</v>
      </c>
      <c r="AL50" s="16">
        <f t="shared" si="3"/>
        <v>328644.74102666439</v>
      </c>
      <c r="AM50" s="16">
        <f t="shared" si="3"/>
        <v>0</v>
      </c>
      <c r="AN50" s="16">
        <f t="shared" si="3"/>
        <v>0</v>
      </c>
      <c r="AO50" s="16">
        <f t="shared" si="3"/>
        <v>0</v>
      </c>
      <c r="AP50" s="16">
        <f t="shared" si="3"/>
        <v>0</v>
      </c>
      <c r="AQ50" s="16">
        <f t="shared" si="3"/>
        <v>0</v>
      </c>
      <c r="AR50" s="16">
        <f t="shared" si="3"/>
        <v>0</v>
      </c>
      <c r="AS50" s="16">
        <f t="shared" si="3"/>
        <v>0</v>
      </c>
      <c r="AT50" s="16">
        <f t="shared" si="3"/>
        <v>0</v>
      </c>
      <c r="AU50" s="16">
        <f t="shared" si="3"/>
        <v>0</v>
      </c>
      <c r="AV50" s="16">
        <f t="shared" si="3"/>
        <v>0</v>
      </c>
      <c r="AW50" s="16">
        <f t="shared" si="3"/>
        <v>0</v>
      </c>
      <c r="AX50" s="16">
        <f t="shared" si="3"/>
        <v>0</v>
      </c>
      <c r="AY50" s="16">
        <f t="shared" si="3"/>
        <v>0</v>
      </c>
      <c r="AZ50" s="16">
        <f t="shared" si="3"/>
        <v>0</v>
      </c>
      <c r="BA50" s="16">
        <f t="shared" si="3"/>
        <v>0</v>
      </c>
      <c r="BB50" s="16">
        <f t="shared" si="3"/>
        <v>0</v>
      </c>
      <c r="BC50" s="16">
        <f t="shared" si="3"/>
        <v>0</v>
      </c>
      <c r="BD50" s="16">
        <f t="shared" si="3"/>
        <v>0</v>
      </c>
      <c r="BE50" s="16">
        <f t="shared" si="3"/>
        <v>0</v>
      </c>
      <c r="BF50" s="16">
        <f t="shared" si="3"/>
        <v>0</v>
      </c>
      <c r="BG50" s="16">
        <f t="shared" si="3"/>
        <v>0</v>
      </c>
      <c r="BH50" s="16">
        <f t="shared" si="3"/>
        <v>0</v>
      </c>
      <c r="BI50" s="16">
        <f t="shared" si="3"/>
        <v>0</v>
      </c>
      <c r="BJ50" s="16">
        <f t="shared" si="3"/>
        <v>0</v>
      </c>
      <c r="BK50" s="16">
        <f t="shared" si="3"/>
        <v>0</v>
      </c>
      <c r="BL50" s="16">
        <f t="shared" si="3"/>
        <v>0</v>
      </c>
      <c r="BM50" s="16">
        <f t="shared" si="3"/>
        <v>0</v>
      </c>
      <c r="BN50" s="16">
        <f t="shared" si="3"/>
        <v>0</v>
      </c>
      <c r="BO50" s="16">
        <f t="shared" si="3"/>
        <v>0</v>
      </c>
      <c r="BP50" s="16">
        <f t="shared" si="3"/>
        <v>0</v>
      </c>
      <c r="BQ50" s="16">
        <f t="shared" si="3"/>
        <v>0</v>
      </c>
    </row>
    <row r="51" spans="1:69" x14ac:dyDescent="0.35">
      <c r="A51" s="14">
        <v>4</v>
      </c>
      <c r="B51" s="15" t="s">
        <v>25</v>
      </c>
      <c r="C51" s="15" t="s">
        <v>128</v>
      </c>
      <c r="D51" s="14" t="s">
        <v>27</v>
      </c>
      <c r="E51" s="14" t="s">
        <v>28</v>
      </c>
      <c r="F51" s="16">
        <v>431253142.81</v>
      </c>
      <c r="G51" s="16">
        <v>35624971.485599995</v>
      </c>
      <c r="H51" s="16">
        <v>0</v>
      </c>
      <c r="I51" s="16">
        <v>0</v>
      </c>
      <c r="J51" s="121">
        <v>40098</v>
      </c>
      <c r="K51" s="121">
        <v>43612</v>
      </c>
      <c r="L51" s="14">
        <v>10</v>
      </c>
      <c r="M51" s="17">
        <v>20</v>
      </c>
      <c r="N51" s="14" t="s">
        <v>29</v>
      </c>
      <c r="O51" s="46">
        <v>4.53E-2</v>
      </c>
      <c r="P51" s="14"/>
      <c r="Q51" s="24"/>
      <c r="R51" s="16">
        <v>47907412</v>
      </c>
      <c r="S51" s="19">
        <f t="shared" si="4"/>
        <v>35624971.485599995</v>
      </c>
      <c r="T51" s="16">
        <f t="shared" si="5"/>
        <v>6309980.6440999955</v>
      </c>
      <c r="U51" s="16">
        <f t="shared" si="3"/>
        <v>0</v>
      </c>
      <c r="V51" s="16">
        <f t="shared" si="3"/>
        <v>0</v>
      </c>
      <c r="W51" s="16">
        <f t="shared" si="3"/>
        <v>0</v>
      </c>
      <c r="X51" s="16">
        <f t="shared" si="3"/>
        <v>0</v>
      </c>
      <c r="Y51" s="16">
        <f t="shared" si="3"/>
        <v>0</v>
      </c>
      <c r="Z51" s="16">
        <f t="shared" si="3"/>
        <v>0</v>
      </c>
      <c r="AA51" s="16">
        <f t="shared" si="3"/>
        <v>0</v>
      </c>
      <c r="AB51" s="16">
        <f t="shared" si="3"/>
        <v>0</v>
      </c>
      <c r="AC51" s="16">
        <f t="shared" si="3"/>
        <v>0</v>
      </c>
      <c r="AD51" s="16">
        <f t="shared" si="3"/>
        <v>0</v>
      </c>
      <c r="AE51" s="16">
        <f t="shared" si="3"/>
        <v>0</v>
      </c>
      <c r="AF51" s="16">
        <f t="shared" si="3"/>
        <v>0</v>
      </c>
      <c r="AG51" s="16">
        <f t="shared" si="3"/>
        <v>0</v>
      </c>
      <c r="AH51" s="16">
        <f t="shared" si="3"/>
        <v>0</v>
      </c>
      <c r="AI51" s="16">
        <f t="shared" si="3"/>
        <v>0</v>
      </c>
      <c r="AJ51" s="16">
        <f t="shared" si="3"/>
        <v>0</v>
      </c>
      <c r="AK51" s="16">
        <f t="shared" si="3"/>
        <v>0</v>
      </c>
      <c r="AL51" s="16">
        <f t="shared" si="3"/>
        <v>0</v>
      </c>
      <c r="AM51" s="16">
        <f t="shared" si="3"/>
        <v>0</v>
      </c>
      <c r="AN51" s="16">
        <f t="shared" si="3"/>
        <v>0</v>
      </c>
      <c r="AO51" s="16">
        <f t="shared" si="3"/>
        <v>0</v>
      </c>
      <c r="AP51" s="16">
        <f t="shared" si="3"/>
        <v>0</v>
      </c>
      <c r="AQ51" s="16">
        <f t="shared" si="3"/>
        <v>0</v>
      </c>
      <c r="AR51" s="16">
        <f t="shared" si="3"/>
        <v>0</v>
      </c>
      <c r="AS51" s="16">
        <f t="shared" si="3"/>
        <v>0</v>
      </c>
      <c r="AT51" s="16">
        <f t="shared" si="3"/>
        <v>0</v>
      </c>
      <c r="AU51" s="16">
        <f t="shared" si="3"/>
        <v>0</v>
      </c>
      <c r="AV51" s="16">
        <f t="shared" si="3"/>
        <v>0</v>
      </c>
      <c r="AW51" s="16">
        <f t="shared" si="3"/>
        <v>0</v>
      </c>
      <c r="AX51" s="16">
        <f t="shared" si="3"/>
        <v>0</v>
      </c>
      <c r="AY51" s="16">
        <f t="shared" si="3"/>
        <v>0</v>
      </c>
      <c r="AZ51" s="16">
        <f t="shared" si="3"/>
        <v>0</v>
      </c>
      <c r="BA51" s="16">
        <f t="shared" si="3"/>
        <v>0</v>
      </c>
      <c r="BB51" s="16">
        <f t="shared" si="3"/>
        <v>0</v>
      </c>
      <c r="BC51" s="16">
        <f t="shared" si="3"/>
        <v>0</v>
      </c>
      <c r="BD51" s="16">
        <f t="shared" si="3"/>
        <v>0</v>
      </c>
      <c r="BE51" s="16">
        <f t="shared" si="3"/>
        <v>0</v>
      </c>
      <c r="BF51" s="16">
        <f t="shared" si="3"/>
        <v>0</v>
      </c>
      <c r="BG51" s="16">
        <f t="shared" si="3"/>
        <v>0</v>
      </c>
      <c r="BH51" s="16">
        <f t="shared" si="3"/>
        <v>0</v>
      </c>
      <c r="BI51" s="16">
        <f t="shared" si="3"/>
        <v>0</v>
      </c>
      <c r="BJ51" s="16">
        <f t="shared" si="3"/>
        <v>0</v>
      </c>
      <c r="BK51" s="16">
        <f t="shared" si="3"/>
        <v>0</v>
      </c>
      <c r="BL51" s="16">
        <f t="shared" si="3"/>
        <v>0</v>
      </c>
      <c r="BM51" s="16">
        <f t="shared" si="3"/>
        <v>0</v>
      </c>
      <c r="BN51" s="16">
        <f t="shared" si="3"/>
        <v>0</v>
      </c>
      <c r="BO51" s="16">
        <f t="shared" si="3"/>
        <v>0</v>
      </c>
      <c r="BP51" s="16">
        <f t="shared" si="3"/>
        <v>0</v>
      </c>
      <c r="BQ51" s="16">
        <f t="shared" si="3"/>
        <v>0</v>
      </c>
    </row>
    <row r="52" spans="1:69" x14ac:dyDescent="0.35">
      <c r="A52" s="14">
        <v>5</v>
      </c>
      <c r="B52" s="15" t="s">
        <v>34</v>
      </c>
      <c r="C52" s="17" t="s">
        <v>35</v>
      </c>
      <c r="D52" s="14" t="s">
        <v>27</v>
      </c>
      <c r="E52" s="14" t="s">
        <v>36</v>
      </c>
      <c r="F52" s="18">
        <v>15104955.153846152</v>
      </c>
      <c r="G52" s="16">
        <v>3505107.782800003</v>
      </c>
      <c r="H52" s="16">
        <v>0</v>
      </c>
      <c r="I52" s="16">
        <v>0</v>
      </c>
      <c r="J52" s="122">
        <v>41520</v>
      </c>
      <c r="K52" s="122">
        <v>55243</v>
      </c>
      <c r="L52" s="14">
        <v>10</v>
      </c>
      <c r="M52" s="17">
        <v>50</v>
      </c>
      <c r="N52" s="14" t="s">
        <v>29</v>
      </c>
      <c r="O52" s="46">
        <v>7.4999999999999997E-3</v>
      </c>
      <c r="P52" s="14"/>
      <c r="Q52" s="24"/>
      <c r="R52" s="16">
        <v>15104955.153846152</v>
      </c>
      <c r="S52" s="19">
        <f t="shared" si="4"/>
        <v>3505107.782800003</v>
      </c>
      <c r="T52" s="16">
        <f t="shared" si="5"/>
        <v>3427910.1088000028</v>
      </c>
      <c r="U52" s="16">
        <f t="shared" si="3"/>
        <v>3330862.8808000027</v>
      </c>
      <c r="V52" s="16">
        <f t="shared" si="3"/>
        <v>3215675.3914000029</v>
      </c>
      <c r="W52" s="16">
        <f t="shared" si="3"/>
        <v>3100487.902000003</v>
      </c>
      <c r="X52" s="16">
        <f t="shared" si="3"/>
        <v>2985300.4340000032</v>
      </c>
      <c r="Y52" s="16">
        <f t="shared" si="3"/>
        <v>2870112.9660000033</v>
      </c>
      <c r="Z52" s="16">
        <f t="shared" si="3"/>
        <v>2754925.4980000034</v>
      </c>
      <c r="AA52" s="16">
        <f t="shared" si="3"/>
        <v>2639738.0300000035</v>
      </c>
      <c r="AB52" s="16">
        <f t="shared" si="3"/>
        <v>2524550.5620000036</v>
      </c>
      <c r="AC52" s="16">
        <f t="shared" si="3"/>
        <v>2409363.0940000038</v>
      </c>
      <c r="AD52" s="16">
        <f t="shared" si="3"/>
        <v>2294175.6260000039</v>
      </c>
      <c r="AE52" s="16">
        <f t="shared" si="3"/>
        <v>2178988.158000004</v>
      </c>
      <c r="AF52" s="16">
        <f t="shared" si="3"/>
        <v>2063800.6900000041</v>
      </c>
      <c r="AG52" s="16">
        <f t="shared" si="3"/>
        <v>1948613.2220000043</v>
      </c>
      <c r="AH52" s="16">
        <f t="shared" si="3"/>
        <v>1833425.7540000044</v>
      </c>
      <c r="AI52" s="16">
        <f t="shared" si="3"/>
        <v>1718238.2860000045</v>
      </c>
      <c r="AJ52" s="16">
        <f t="shared" si="3"/>
        <v>1603050.8180000046</v>
      </c>
      <c r="AK52" s="16">
        <f t="shared" si="3"/>
        <v>1487863.3500000047</v>
      </c>
      <c r="AL52" s="16">
        <f t="shared" si="3"/>
        <v>1372675.8820000049</v>
      </c>
      <c r="AM52" s="16">
        <f t="shared" si="3"/>
        <v>1257488.414000005</v>
      </c>
      <c r="AN52" s="16">
        <f t="shared" si="3"/>
        <v>1142300.9460000051</v>
      </c>
      <c r="AO52" s="16">
        <f t="shared" si="3"/>
        <v>1027113.4780000051</v>
      </c>
      <c r="AP52" s="16">
        <f t="shared" si="3"/>
        <v>911926.01000000513</v>
      </c>
      <c r="AQ52" s="16">
        <f t="shared" si="3"/>
        <v>796738.54200000514</v>
      </c>
      <c r="AR52" s="16">
        <f t="shared" si="3"/>
        <v>681551.07400000514</v>
      </c>
      <c r="AS52" s="16">
        <f t="shared" si="3"/>
        <v>566363.60600000515</v>
      </c>
      <c r="AT52" s="16">
        <f t="shared" si="3"/>
        <v>451176.13800000516</v>
      </c>
      <c r="AU52" s="16">
        <f t="shared" si="3"/>
        <v>335988.67000000516</v>
      </c>
      <c r="AV52" s="16">
        <f t="shared" si="3"/>
        <v>220801.20200000517</v>
      </c>
      <c r="AW52" s="16">
        <f t="shared" si="3"/>
        <v>135033.14400000428</v>
      </c>
      <c r="AX52" s="16">
        <f t="shared" si="3"/>
        <v>79572.400000004025</v>
      </c>
      <c r="AY52" s="16">
        <f t="shared" si="3"/>
        <v>39785.880000004028</v>
      </c>
      <c r="AZ52" s="16">
        <f t="shared" si="3"/>
        <v>13261.96000000403</v>
      </c>
      <c r="BA52" s="16">
        <f t="shared" si="3"/>
        <v>3.8307916838675737E-9</v>
      </c>
      <c r="BB52" s="16">
        <f t="shared" si="3"/>
        <v>3.8307916838675737E-9</v>
      </c>
      <c r="BC52" s="16">
        <f t="shared" si="3"/>
        <v>3.8307916838675737E-9</v>
      </c>
      <c r="BD52" s="16">
        <f t="shared" si="3"/>
        <v>3.8307916838675737E-9</v>
      </c>
      <c r="BE52" s="16">
        <f t="shared" si="3"/>
        <v>3.8307916838675737E-9</v>
      </c>
      <c r="BF52" s="16">
        <f t="shared" si="3"/>
        <v>3.8307916838675737E-9</v>
      </c>
      <c r="BG52" s="16">
        <f t="shared" si="3"/>
        <v>3.8307916838675737E-9</v>
      </c>
      <c r="BH52" s="16">
        <f t="shared" si="3"/>
        <v>3.8307916838675737E-9</v>
      </c>
      <c r="BI52" s="16">
        <f t="shared" si="3"/>
        <v>3.8307916838675737E-9</v>
      </c>
      <c r="BJ52" s="16">
        <f t="shared" si="3"/>
        <v>3.8307916838675737E-9</v>
      </c>
      <c r="BK52" s="16">
        <f t="shared" si="3"/>
        <v>3.8307916838675737E-9</v>
      </c>
      <c r="BL52" s="16">
        <f t="shared" si="3"/>
        <v>3.8307916838675737E-9</v>
      </c>
      <c r="BM52" s="16">
        <f t="shared" si="3"/>
        <v>3.8307916838675737E-9</v>
      </c>
      <c r="BN52" s="16">
        <f t="shared" si="3"/>
        <v>3.8307916838675737E-9</v>
      </c>
      <c r="BO52" s="16">
        <f t="shared" si="3"/>
        <v>3.8307916838675737E-9</v>
      </c>
      <c r="BP52" s="16">
        <f t="shared" si="3"/>
        <v>3.8307916838675737E-9</v>
      </c>
      <c r="BQ52" s="16">
        <f t="shared" si="3"/>
        <v>3.8307916838675737E-9</v>
      </c>
    </row>
    <row r="53" spans="1:69" x14ac:dyDescent="0.35">
      <c r="A53" s="14">
        <v>6</v>
      </c>
      <c r="B53" s="15" t="s">
        <v>34</v>
      </c>
      <c r="C53" s="17" t="s">
        <v>35</v>
      </c>
      <c r="D53" s="14" t="s">
        <v>27</v>
      </c>
      <c r="E53" s="14" t="s">
        <v>28</v>
      </c>
      <c r="F53" s="18">
        <v>44636691.520000003</v>
      </c>
      <c r="G53" s="16">
        <v>36869924.083999991</v>
      </c>
      <c r="H53" s="16">
        <v>0</v>
      </c>
      <c r="I53" s="16">
        <v>0</v>
      </c>
      <c r="J53" s="122">
        <v>42991</v>
      </c>
      <c r="K53" s="122">
        <v>57410</v>
      </c>
      <c r="L53" s="14">
        <v>10</v>
      </c>
      <c r="M53" s="17">
        <v>50</v>
      </c>
      <c r="N53" s="14" t="s">
        <v>29</v>
      </c>
      <c r="O53" s="46">
        <v>7.4999999999999997E-3</v>
      </c>
      <c r="P53" s="14"/>
      <c r="Q53" s="24"/>
      <c r="R53" s="16">
        <v>44636691.520000003</v>
      </c>
      <c r="S53" s="19">
        <f t="shared" si="4"/>
        <v>36869924.083999991</v>
      </c>
      <c r="T53" s="16">
        <f t="shared" si="5"/>
        <v>34585622.477199994</v>
      </c>
      <c r="U53" s="16">
        <f t="shared" si="3"/>
        <v>32458148.811899994</v>
      </c>
      <c r="V53" s="16">
        <f t="shared" si="3"/>
        <v>31241764.968099993</v>
      </c>
      <c r="W53" s="16">
        <f t="shared" si="3"/>
        <v>30025381.124299992</v>
      </c>
      <c r="X53" s="16">
        <f t="shared" si="3"/>
        <v>28808997.280499991</v>
      </c>
      <c r="Y53" s="16">
        <f t="shared" si="3"/>
        <v>27592613.43669999</v>
      </c>
      <c r="Z53" s="16">
        <f t="shared" si="3"/>
        <v>26376229.592899989</v>
      </c>
      <c r="AA53" s="16">
        <f t="shared" si="3"/>
        <v>25159845.749099988</v>
      </c>
      <c r="AB53" s="16">
        <f t="shared" si="3"/>
        <v>23943461.905299988</v>
      </c>
      <c r="AC53" s="16">
        <f t="shared" si="3"/>
        <v>22727078.061499987</v>
      </c>
      <c r="AD53" s="16">
        <f t="shared" si="3"/>
        <v>21510694.217699986</v>
      </c>
      <c r="AE53" s="16">
        <f t="shared" si="3"/>
        <v>20294310.373899985</v>
      </c>
      <c r="AF53" s="16">
        <f t="shared" si="3"/>
        <v>19077926.530099984</v>
      </c>
      <c r="AG53" s="16">
        <f t="shared" si="3"/>
        <v>17861542.686299983</v>
      </c>
      <c r="AH53" s="16">
        <f t="shared" si="3"/>
        <v>16645158.842499983</v>
      </c>
      <c r="AI53" s="16">
        <f t="shared" si="3"/>
        <v>15428774.998699982</v>
      </c>
      <c r="AJ53" s="16">
        <f t="shared" si="3"/>
        <v>14212391.154899981</v>
      </c>
      <c r="AK53" s="16">
        <f t="shared" si="3"/>
        <v>12996007.31109998</v>
      </c>
      <c r="AL53" s="16">
        <f t="shared" si="3"/>
        <v>11779623.467299979</v>
      </c>
      <c r="AM53" s="16">
        <f t="shared" si="3"/>
        <v>10563239.623499978</v>
      </c>
      <c r="AN53" s="16">
        <f t="shared" si="3"/>
        <v>9346855.7796999775</v>
      </c>
      <c r="AO53" s="16">
        <f t="shared" si="3"/>
        <v>8130471.9358999776</v>
      </c>
      <c r="AP53" s="16">
        <f t="shared" si="3"/>
        <v>6914088.0920999777</v>
      </c>
      <c r="AQ53" s="16">
        <f t="shared" si="3"/>
        <v>5697704.2482999777</v>
      </c>
      <c r="AR53" s="16">
        <f t="shared" si="3"/>
        <v>4481320.4044999778</v>
      </c>
      <c r="AS53" s="16">
        <f t="shared" si="3"/>
        <v>3264936.5606999779</v>
      </c>
      <c r="AT53" s="16">
        <f t="shared" ref="U53:BQ58" si="6">AS53-AT10</f>
        <v>2048552.716899978</v>
      </c>
      <c r="AU53" s="16">
        <f t="shared" si="6"/>
        <v>1166543.6830999819</v>
      </c>
      <c r="AV53" s="16">
        <f t="shared" si="6"/>
        <v>733985.74079997768</v>
      </c>
      <c r="AW53" s="16">
        <f t="shared" si="6"/>
        <v>539678.42999997991</v>
      </c>
      <c r="AX53" s="16">
        <f t="shared" si="6"/>
        <v>485710.58919997991</v>
      </c>
      <c r="AY53" s="16">
        <f t="shared" si="6"/>
        <v>431742.7483999799</v>
      </c>
      <c r="AZ53" s="16">
        <f t="shared" si="6"/>
        <v>377774.9075999799</v>
      </c>
      <c r="BA53" s="16">
        <f t="shared" si="6"/>
        <v>323807.06679997989</v>
      </c>
      <c r="BB53" s="16">
        <f t="shared" si="6"/>
        <v>269839.22599997988</v>
      </c>
      <c r="BC53" s="16">
        <f t="shared" si="6"/>
        <v>215871.38519997988</v>
      </c>
      <c r="BD53" s="16">
        <f t="shared" si="6"/>
        <v>161903.54439997987</v>
      </c>
      <c r="BE53" s="16">
        <f t="shared" si="6"/>
        <v>107935.70359997987</v>
      </c>
      <c r="BF53" s="16">
        <f t="shared" si="6"/>
        <v>53967.86279997987</v>
      </c>
      <c r="BG53" s="16">
        <f t="shared" si="6"/>
        <v>-1.8131686374545097E-8</v>
      </c>
      <c r="BH53" s="16">
        <f t="shared" si="6"/>
        <v>-1.8131686374545097E-8</v>
      </c>
      <c r="BI53" s="16">
        <f t="shared" si="6"/>
        <v>-1.8131686374545097E-8</v>
      </c>
      <c r="BJ53" s="16">
        <f t="shared" si="6"/>
        <v>-1.8131686374545097E-8</v>
      </c>
      <c r="BK53" s="16">
        <f t="shared" si="6"/>
        <v>-1.8131686374545097E-8</v>
      </c>
      <c r="BL53" s="16">
        <f t="shared" si="6"/>
        <v>-1.8131686374545097E-8</v>
      </c>
      <c r="BM53" s="16">
        <f t="shared" si="6"/>
        <v>-1.8131686374545097E-8</v>
      </c>
      <c r="BN53" s="16">
        <f t="shared" si="6"/>
        <v>-1.8131686374545097E-8</v>
      </c>
      <c r="BO53" s="16">
        <f t="shared" si="6"/>
        <v>-1.8131686374545097E-8</v>
      </c>
      <c r="BP53" s="16">
        <f t="shared" si="6"/>
        <v>-1.8131686374545097E-8</v>
      </c>
      <c r="BQ53" s="16">
        <f t="shared" si="6"/>
        <v>-1.8131686374545097E-8</v>
      </c>
    </row>
    <row r="54" spans="1:69" x14ac:dyDescent="0.35">
      <c r="A54" s="14">
        <v>7</v>
      </c>
      <c r="B54" s="15" t="s">
        <v>34</v>
      </c>
      <c r="C54" s="17" t="s">
        <v>35</v>
      </c>
      <c r="D54" s="14" t="s">
        <v>27</v>
      </c>
      <c r="E54" s="14" t="s">
        <v>32</v>
      </c>
      <c r="F54" s="16">
        <v>269657.00799999997</v>
      </c>
      <c r="G54" s="16">
        <v>238613.508</v>
      </c>
      <c r="H54" s="18">
        <v>0</v>
      </c>
      <c r="I54" s="18">
        <v>0</v>
      </c>
      <c r="J54" s="122">
        <v>39372</v>
      </c>
      <c r="K54" s="122">
        <v>53951</v>
      </c>
      <c r="L54" s="14">
        <v>10</v>
      </c>
      <c r="M54" s="17">
        <v>50</v>
      </c>
      <c r="N54" s="14" t="s">
        <v>29</v>
      </c>
      <c r="O54" s="46">
        <v>7.4999999999999997E-3</v>
      </c>
      <c r="P54" s="14"/>
      <c r="Q54" s="24"/>
      <c r="R54" s="16">
        <v>269657.00799999997</v>
      </c>
      <c r="S54" s="19">
        <f t="shared" si="4"/>
        <v>238613.508</v>
      </c>
      <c r="T54" s="16">
        <f t="shared" si="5"/>
        <v>230523.788</v>
      </c>
      <c r="U54" s="16">
        <f t="shared" si="6"/>
        <v>222434.068</v>
      </c>
      <c r="V54" s="16">
        <f t="shared" si="6"/>
        <v>214344.348</v>
      </c>
      <c r="W54" s="16">
        <f t="shared" si="6"/>
        <v>206254.628</v>
      </c>
      <c r="X54" s="16">
        <f t="shared" si="6"/>
        <v>198164.908</v>
      </c>
      <c r="Y54" s="16">
        <f t="shared" si="6"/>
        <v>190075.18799999999</v>
      </c>
      <c r="Z54" s="16">
        <f t="shared" si="6"/>
        <v>181985.46799999999</v>
      </c>
      <c r="AA54" s="16">
        <f t="shared" si="6"/>
        <v>173895.74799999999</v>
      </c>
      <c r="AB54" s="16">
        <f t="shared" si="6"/>
        <v>165806.02799999999</v>
      </c>
      <c r="AC54" s="16">
        <f t="shared" si="6"/>
        <v>157716.30799999999</v>
      </c>
      <c r="AD54" s="16">
        <f t="shared" si="6"/>
        <v>149626.58799999999</v>
      </c>
      <c r="AE54" s="16">
        <f t="shared" si="6"/>
        <v>141536.86799999999</v>
      </c>
      <c r="AF54" s="16">
        <f t="shared" si="6"/>
        <v>133447.14799999999</v>
      </c>
      <c r="AG54" s="16">
        <f t="shared" si="6"/>
        <v>125357.42799999999</v>
      </c>
      <c r="AH54" s="16">
        <f t="shared" si="6"/>
        <v>117267.70799999998</v>
      </c>
      <c r="AI54" s="16">
        <f t="shared" si="6"/>
        <v>109177.98799999998</v>
      </c>
      <c r="AJ54" s="16">
        <f t="shared" si="6"/>
        <v>101088.26799999998</v>
      </c>
      <c r="AK54" s="16">
        <f t="shared" si="6"/>
        <v>92998.547999999981</v>
      </c>
      <c r="AL54" s="16">
        <f t="shared" si="6"/>
        <v>84908.82799999998</v>
      </c>
      <c r="AM54" s="16">
        <f t="shared" si="6"/>
        <v>76819.107999999978</v>
      </c>
      <c r="AN54" s="16">
        <f t="shared" si="6"/>
        <v>68729.387999999977</v>
      </c>
      <c r="AO54" s="16">
        <f t="shared" si="6"/>
        <v>60639.667999999976</v>
      </c>
      <c r="AP54" s="16">
        <f t="shared" si="6"/>
        <v>52549.947999999975</v>
      </c>
      <c r="AQ54" s="16">
        <f t="shared" si="6"/>
        <v>44460.227999999974</v>
      </c>
      <c r="AR54" s="16">
        <f t="shared" si="6"/>
        <v>36370.507999999973</v>
      </c>
      <c r="AS54" s="16">
        <f t="shared" si="6"/>
        <v>28280.787999999971</v>
      </c>
      <c r="AT54" s="16">
        <f t="shared" si="6"/>
        <v>20191.06799999997</v>
      </c>
      <c r="AU54" s="16">
        <f t="shared" si="6"/>
        <v>12101.347999999969</v>
      </c>
      <c r="AV54" s="16">
        <f t="shared" si="6"/>
        <v>4011.6279999999688</v>
      </c>
      <c r="AW54" s="16">
        <f t="shared" si="6"/>
        <v>-3.1377567211166024E-11</v>
      </c>
      <c r="AX54" s="16">
        <f t="shared" si="6"/>
        <v>-3.1377567211166024E-11</v>
      </c>
      <c r="AY54" s="16">
        <f t="shared" si="6"/>
        <v>-3.1377567211166024E-11</v>
      </c>
      <c r="AZ54" s="16">
        <f t="shared" si="6"/>
        <v>-3.1377567211166024E-11</v>
      </c>
      <c r="BA54" s="16">
        <f t="shared" si="6"/>
        <v>-3.1377567211166024E-11</v>
      </c>
      <c r="BB54" s="16">
        <f t="shared" si="6"/>
        <v>-3.1377567211166024E-11</v>
      </c>
      <c r="BC54" s="16">
        <f t="shared" si="6"/>
        <v>-3.1377567211166024E-11</v>
      </c>
      <c r="BD54" s="16">
        <f t="shared" si="6"/>
        <v>-3.1377567211166024E-11</v>
      </c>
      <c r="BE54" s="16">
        <f t="shared" si="6"/>
        <v>-3.1377567211166024E-11</v>
      </c>
      <c r="BF54" s="16">
        <f t="shared" si="6"/>
        <v>-3.1377567211166024E-11</v>
      </c>
      <c r="BG54" s="16">
        <f t="shared" si="6"/>
        <v>-3.1377567211166024E-11</v>
      </c>
      <c r="BH54" s="16">
        <f t="shared" si="6"/>
        <v>-3.1377567211166024E-11</v>
      </c>
      <c r="BI54" s="16">
        <f t="shared" si="6"/>
        <v>-3.1377567211166024E-11</v>
      </c>
      <c r="BJ54" s="16">
        <f t="shared" si="6"/>
        <v>-3.1377567211166024E-11</v>
      </c>
      <c r="BK54" s="16">
        <f t="shared" si="6"/>
        <v>-3.1377567211166024E-11</v>
      </c>
      <c r="BL54" s="16">
        <f t="shared" si="6"/>
        <v>-3.1377567211166024E-11</v>
      </c>
      <c r="BM54" s="16">
        <f t="shared" si="6"/>
        <v>-3.1377567211166024E-11</v>
      </c>
      <c r="BN54" s="16">
        <f t="shared" si="6"/>
        <v>-3.1377567211166024E-11</v>
      </c>
      <c r="BO54" s="16">
        <f t="shared" si="6"/>
        <v>-3.1377567211166024E-11</v>
      </c>
      <c r="BP54" s="16">
        <f t="shared" si="6"/>
        <v>-3.1377567211166024E-11</v>
      </c>
      <c r="BQ54" s="16">
        <f t="shared" si="6"/>
        <v>-3.1377567211166024E-11</v>
      </c>
    </row>
    <row r="55" spans="1:69" x14ac:dyDescent="0.35">
      <c r="A55" s="14">
        <v>8</v>
      </c>
      <c r="B55" s="15" t="s">
        <v>34</v>
      </c>
      <c r="C55" s="17" t="s">
        <v>35</v>
      </c>
      <c r="D55" s="14" t="s">
        <v>27</v>
      </c>
      <c r="E55" s="14" t="s">
        <v>116</v>
      </c>
      <c r="F55" s="16">
        <v>1936120.8690000002</v>
      </c>
      <c r="G55" s="16">
        <v>1798764.7441000002</v>
      </c>
      <c r="H55" s="16">
        <v>0</v>
      </c>
      <c r="I55" s="16">
        <v>0</v>
      </c>
      <c r="J55" s="122">
        <v>42935</v>
      </c>
      <c r="K55" s="122">
        <v>57406</v>
      </c>
      <c r="L55" s="14">
        <v>10</v>
      </c>
      <c r="M55" s="17">
        <v>50</v>
      </c>
      <c r="N55" s="14" t="s">
        <v>29</v>
      </c>
      <c r="O55" s="46">
        <v>7.4999999999999997E-3</v>
      </c>
      <c r="P55" s="14"/>
      <c r="Q55" s="24"/>
      <c r="R55" s="16">
        <v>1804501.2101250002</v>
      </c>
      <c r="S55" s="19">
        <f t="shared" si="4"/>
        <v>1798764.7441000002</v>
      </c>
      <c r="T55" s="16">
        <f t="shared" si="5"/>
        <v>1706916.7664000003</v>
      </c>
      <c r="U55" s="16">
        <f t="shared" si="6"/>
        <v>1627984.1704000004</v>
      </c>
      <c r="V55" s="16">
        <f t="shared" si="6"/>
        <v>1578474.5764000004</v>
      </c>
      <c r="W55" s="16">
        <f t="shared" si="6"/>
        <v>1528964.9824000003</v>
      </c>
      <c r="X55" s="16">
        <f t="shared" si="6"/>
        <v>1479455.3884000003</v>
      </c>
      <c r="Y55" s="16">
        <f t="shared" si="6"/>
        <v>1429945.7944000002</v>
      </c>
      <c r="Z55" s="16">
        <f t="shared" si="6"/>
        <v>1380436.2004000002</v>
      </c>
      <c r="AA55" s="16">
        <f t="shared" si="6"/>
        <v>1330926.6064000002</v>
      </c>
      <c r="AB55" s="16">
        <f t="shared" si="6"/>
        <v>1281417.0124000001</v>
      </c>
      <c r="AC55" s="16">
        <f t="shared" si="6"/>
        <v>1231907.4184000001</v>
      </c>
      <c r="AD55" s="16">
        <f t="shared" si="6"/>
        <v>1178233.696</v>
      </c>
      <c r="AE55" s="16">
        <f t="shared" si="6"/>
        <v>1120395.8452000001</v>
      </c>
      <c r="AF55" s="16">
        <f t="shared" si="6"/>
        <v>1062557.9944000002</v>
      </c>
      <c r="AG55" s="16">
        <f t="shared" si="6"/>
        <v>1004720.1436000002</v>
      </c>
      <c r="AH55" s="16">
        <f t="shared" si="6"/>
        <v>946882.29280000017</v>
      </c>
      <c r="AI55" s="16">
        <f t="shared" si="6"/>
        <v>889044.44200000016</v>
      </c>
      <c r="AJ55" s="16">
        <f t="shared" si="6"/>
        <v>831206.59120000014</v>
      </c>
      <c r="AK55" s="16">
        <f t="shared" si="6"/>
        <v>773368.74040000013</v>
      </c>
      <c r="AL55" s="16">
        <f t="shared" si="6"/>
        <v>715530.88960000011</v>
      </c>
      <c r="AM55" s="16">
        <f t="shared" si="6"/>
        <v>657693.0388000001</v>
      </c>
      <c r="AN55" s="16">
        <f t="shared" si="6"/>
        <v>599855.18800000008</v>
      </c>
      <c r="AO55" s="16">
        <f t="shared" si="6"/>
        <v>542017.33720000007</v>
      </c>
      <c r="AP55" s="16">
        <f t="shared" si="6"/>
        <v>484179.48640000005</v>
      </c>
      <c r="AQ55" s="16">
        <f t="shared" si="6"/>
        <v>426341.63560000004</v>
      </c>
      <c r="AR55" s="16">
        <f t="shared" si="6"/>
        <v>368503.78480000002</v>
      </c>
      <c r="AS55" s="16">
        <f t="shared" si="6"/>
        <v>310665.93400000001</v>
      </c>
      <c r="AT55" s="16">
        <f t="shared" si="6"/>
        <v>252828.08319999999</v>
      </c>
      <c r="AU55" s="16">
        <f t="shared" si="6"/>
        <v>200311.31139999995</v>
      </c>
      <c r="AV55" s="16">
        <f t="shared" si="6"/>
        <v>162326.11380000022</v>
      </c>
      <c r="AW55" s="16">
        <f t="shared" si="6"/>
        <v>135871.36400000018</v>
      </c>
      <c r="AX55" s="16">
        <f t="shared" si="6"/>
        <v>116506.48520000017</v>
      </c>
      <c r="AY55" s="16">
        <f t="shared" si="6"/>
        <v>100540.27840000011</v>
      </c>
      <c r="AZ55" s="16">
        <f t="shared" si="6"/>
        <v>87972.743600000118</v>
      </c>
      <c r="BA55" s="16">
        <f t="shared" si="6"/>
        <v>75405.208800000124</v>
      </c>
      <c r="BB55" s="16">
        <f t="shared" si="6"/>
        <v>62837.674000000123</v>
      </c>
      <c r="BC55" s="16">
        <f t="shared" si="6"/>
        <v>50270.139200000121</v>
      </c>
      <c r="BD55" s="16">
        <f t="shared" si="6"/>
        <v>37702.60440000012</v>
      </c>
      <c r="BE55" s="16">
        <f t="shared" si="6"/>
        <v>25135.069600000119</v>
      </c>
      <c r="BF55" s="16">
        <f t="shared" si="6"/>
        <v>12567.53480000012</v>
      </c>
      <c r="BG55" s="16">
        <f t="shared" si="6"/>
        <v>1.2005330063402653E-10</v>
      </c>
      <c r="BH55" s="16">
        <f t="shared" si="6"/>
        <v>1.2005330063402653E-10</v>
      </c>
      <c r="BI55" s="16">
        <f t="shared" si="6"/>
        <v>1.2005330063402653E-10</v>
      </c>
      <c r="BJ55" s="16">
        <f t="shared" si="6"/>
        <v>1.2005330063402653E-10</v>
      </c>
      <c r="BK55" s="16">
        <f t="shared" si="6"/>
        <v>1.2005330063402653E-10</v>
      </c>
      <c r="BL55" s="16">
        <f t="shared" si="6"/>
        <v>1.2005330063402653E-10</v>
      </c>
      <c r="BM55" s="16">
        <f t="shared" si="6"/>
        <v>1.2005330063402653E-10</v>
      </c>
      <c r="BN55" s="16">
        <f t="shared" si="6"/>
        <v>1.2005330063402653E-10</v>
      </c>
      <c r="BO55" s="16">
        <f t="shared" si="6"/>
        <v>1.2005330063402653E-10</v>
      </c>
      <c r="BP55" s="16">
        <f t="shared" si="6"/>
        <v>1.2005330063402653E-10</v>
      </c>
      <c r="BQ55" s="16">
        <f t="shared" si="6"/>
        <v>1.2005330063402653E-10</v>
      </c>
    </row>
    <row r="56" spans="1:69" x14ac:dyDescent="0.35">
      <c r="A56" s="14">
        <v>9</v>
      </c>
      <c r="B56" s="15" t="s">
        <v>34</v>
      </c>
      <c r="C56" s="17" t="s">
        <v>35</v>
      </c>
      <c r="D56" s="14" t="s">
        <v>27</v>
      </c>
      <c r="E56" s="14" t="s">
        <v>32</v>
      </c>
      <c r="F56" s="16">
        <v>117642.35799999999</v>
      </c>
      <c r="G56" s="16">
        <v>104099.77199999997</v>
      </c>
      <c r="H56" s="18">
        <v>0</v>
      </c>
      <c r="I56" s="18">
        <v>0</v>
      </c>
      <c r="J56" s="122">
        <v>39140</v>
      </c>
      <c r="K56" s="122">
        <v>53947</v>
      </c>
      <c r="L56" s="14">
        <v>10</v>
      </c>
      <c r="M56" s="17">
        <v>50</v>
      </c>
      <c r="N56" s="14" t="s">
        <v>29</v>
      </c>
      <c r="O56" s="46">
        <v>7.4999999999999997E-3</v>
      </c>
      <c r="P56" s="14"/>
      <c r="Q56" s="24"/>
      <c r="R56" s="16">
        <v>117642.35799999999</v>
      </c>
      <c r="S56" s="19">
        <f t="shared" si="4"/>
        <v>104099.77199999997</v>
      </c>
      <c r="T56" s="16">
        <f t="shared" si="5"/>
        <v>100570.49199999997</v>
      </c>
      <c r="U56" s="16">
        <f t="shared" si="6"/>
        <v>97041.21199999997</v>
      </c>
      <c r="V56" s="16">
        <f t="shared" si="6"/>
        <v>93511.931999999972</v>
      </c>
      <c r="W56" s="16">
        <f t="shared" si="6"/>
        <v>89982.651999999973</v>
      </c>
      <c r="X56" s="16">
        <f t="shared" si="6"/>
        <v>86453.371999999974</v>
      </c>
      <c r="Y56" s="16">
        <f t="shared" si="6"/>
        <v>82924.091999999975</v>
      </c>
      <c r="Z56" s="16">
        <f t="shared" si="6"/>
        <v>79394.811999999976</v>
      </c>
      <c r="AA56" s="16">
        <f t="shared" si="6"/>
        <v>75865.531999999977</v>
      </c>
      <c r="AB56" s="16">
        <f t="shared" si="6"/>
        <v>72336.251999999979</v>
      </c>
      <c r="AC56" s="16">
        <f t="shared" si="6"/>
        <v>68806.97199999998</v>
      </c>
      <c r="AD56" s="16">
        <f t="shared" si="6"/>
        <v>65277.691999999981</v>
      </c>
      <c r="AE56" s="16">
        <f t="shared" si="6"/>
        <v>61748.411999999982</v>
      </c>
      <c r="AF56" s="16">
        <f t="shared" si="6"/>
        <v>58219.131999999983</v>
      </c>
      <c r="AG56" s="16">
        <f t="shared" si="6"/>
        <v>54689.851999999984</v>
      </c>
      <c r="AH56" s="16">
        <f t="shared" si="6"/>
        <v>51160.571999999986</v>
      </c>
      <c r="AI56" s="16">
        <f t="shared" si="6"/>
        <v>47631.291999999987</v>
      </c>
      <c r="AJ56" s="16">
        <f t="shared" si="6"/>
        <v>44102.011999999988</v>
      </c>
      <c r="AK56" s="16">
        <f t="shared" si="6"/>
        <v>40572.731999999989</v>
      </c>
      <c r="AL56" s="16">
        <f t="shared" si="6"/>
        <v>37043.45199999999</v>
      </c>
      <c r="AM56" s="16">
        <f t="shared" si="6"/>
        <v>33514.171999999991</v>
      </c>
      <c r="AN56" s="16">
        <f t="shared" si="6"/>
        <v>29984.891999999993</v>
      </c>
      <c r="AO56" s="16">
        <f t="shared" si="6"/>
        <v>26455.611999999994</v>
      </c>
      <c r="AP56" s="16">
        <f t="shared" si="6"/>
        <v>22926.331999999995</v>
      </c>
      <c r="AQ56" s="16">
        <f t="shared" si="6"/>
        <v>19397.051999999996</v>
      </c>
      <c r="AR56" s="16">
        <f t="shared" si="6"/>
        <v>15867.771999999995</v>
      </c>
      <c r="AS56" s="16">
        <f t="shared" si="6"/>
        <v>12338.491999999995</v>
      </c>
      <c r="AT56" s="16">
        <f t="shared" si="6"/>
        <v>8809.2119999999941</v>
      </c>
      <c r="AU56" s="16">
        <f t="shared" si="6"/>
        <v>5279.9319999999934</v>
      </c>
      <c r="AV56" s="16">
        <f t="shared" si="6"/>
        <v>1750.6519999999932</v>
      </c>
      <c r="AW56" s="16">
        <f t="shared" si="6"/>
        <v>1.3187673175707459E-11</v>
      </c>
      <c r="AX56" s="16">
        <f t="shared" si="6"/>
        <v>1.3187673175707459E-11</v>
      </c>
      <c r="AY56" s="16">
        <f t="shared" si="6"/>
        <v>1.3187673175707459E-11</v>
      </c>
      <c r="AZ56" s="16">
        <f t="shared" si="6"/>
        <v>1.3187673175707459E-11</v>
      </c>
      <c r="BA56" s="16">
        <f t="shared" si="6"/>
        <v>1.3187673175707459E-11</v>
      </c>
      <c r="BB56" s="16">
        <f t="shared" si="6"/>
        <v>1.3187673175707459E-11</v>
      </c>
      <c r="BC56" s="16">
        <f t="shared" si="6"/>
        <v>1.3187673175707459E-11</v>
      </c>
      <c r="BD56" s="16">
        <f t="shared" si="6"/>
        <v>1.3187673175707459E-11</v>
      </c>
      <c r="BE56" s="16">
        <f t="shared" si="6"/>
        <v>1.3187673175707459E-11</v>
      </c>
      <c r="BF56" s="16">
        <f t="shared" si="6"/>
        <v>1.3187673175707459E-11</v>
      </c>
      <c r="BG56" s="16">
        <f t="shared" si="6"/>
        <v>1.3187673175707459E-11</v>
      </c>
      <c r="BH56" s="16">
        <f t="shared" si="6"/>
        <v>1.3187673175707459E-11</v>
      </c>
      <c r="BI56" s="16">
        <f t="shared" si="6"/>
        <v>1.3187673175707459E-11</v>
      </c>
      <c r="BJ56" s="16">
        <f t="shared" si="6"/>
        <v>1.3187673175707459E-11</v>
      </c>
      <c r="BK56" s="16">
        <f t="shared" si="6"/>
        <v>1.3187673175707459E-11</v>
      </c>
      <c r="BL56" s="16">
        <f t="shared" si="6"/>
        <v>1.3187673175707459E-11</v>
      </c>
      <c r="BM56" s="16">
        <f t="shared" si="6"/>
        <v>1.3187673175707459E-11</v>
      </c>
      <c r="BN56" s="16">
        <f t="shared" si="6"/>
        <v>1.3187673175707459E-11</v>
      </c>
      <c r="BO56" s="16">
        <f t="shared" si="6"/>
        <v>1.3187673175707459E-11</v>
      </c>
      <c r="BP56" s="16">
        <f t="shared" si="6"/>
        <v>1.3187673175707459E-11</v>
      </c>
      <c r="BQ56" s="16">
        <f t="shared" si="6"/>
        <v>1.3187673175707459E-11</v>
      </c>
    </row>
    <row r="57" spans="1:69" x14ac:dyDescent="0.35">
      <c r="A57" s="14">
        <v>10</v>
      </c>
      <c r="B57" s="15" t="s">
        <v>34</v>
      </c>
      <c r="C57" s="17" t="s">
        <v>35</v>
      </c>
      <c r="D57" s="14" t="s">
        <v>27</v>
      </c>
      <c r="E57" s="14" t="s">
        <v>117</v>
      </c>
      <c r="F57" s="18">
        <v>12371129.340000002</v>
      </c>
      <c r="G57" s="16">
        <v>8267548.1480000038</v>
      </c>
      <c r="H57" s="16">
        <v>0</v>
      </c>
      <c r="I57" s="16">
        <v>0</v>
      </c>
      <c r="J57" s="122">
        <v>40305</v>
      </c>
      <c r="K57" s="122">
        <v>54864</v>
      </c>
      <c r="L57" s="14">
        <v>10</v>
      </c>
      <c r="M57" s="17">
        <v>50</v>
      </c>
      <c r="N57" s="14" t="s">
        <v>29</v>
      </c>
      <c r="O57" s="46">
        <v>7.4999999999999997E-3</v>
      </c>
      <c r="P57" s="14"/>
      <c r="Q57" s="24"/>
      <c r="R57" s="16">
        <v>12371129.340000002</v>
      </c>
      <c r="S57" s="19">
        <f t="shared" si="4"/>
        <v>8267548.1480000038</v>
      </c>
      <c r="T57" s="16">
        <f t="shared" si="5"/>
        <v>7917121.1480000038</v>
      </c>
      <c r="U57" s="16">
        <f t="shared" si="6"/>
        <v>7592557.7480000034</v>
      </c>
      <c r="V57" s="16">
        <f t="shared" si="6"/>
        <v>7299692.7480000034</v>
      </c>
      <c r="W57" s="16">
        <f t="shared" si="6"/>
        <v>7006827.7480000034</v>
      </c>
      <c r="X57" s="16">
        <f t="shared" si="6"/>
        <v>6713962.7480000034</v>
      </c>
      <c r="Y57" s="16">
        <f t="shared" si="6"/>
        <v>6453333.5560000036</v>
      </c>
      <c r="Z57" s="16">
        <f t="shared" si="6"/>
        <v>6182106.1520000035</v>
      </c>
      <c r="AA57" s="16">
        <f t="shared" si="6"/>
        <v>5910878.7480000034</v>
      </c>
      <c r="AB57" s="16">
        <f t="shared" si="6"/>
        <v>5639651.3440000033</v>
      </c>
      <c r="AC57" s="16">
        <f t="shared" si="6"/>
        <v>5368423.9400000032</v>
      </c>
      <c r="AD57" s="16">
        <f t="shared" si="6"/>
        <v>5097196.5360000031</v>
      </c>
      <c r="AE57" s="16">
        <f t="shared" si="6"/>
        <v>4825969.132000003</v>
      </c>
      <c r="AF57" s="16">
        <f t="shared" si="6"/>
        <v>4554741.7280000029</v>
      </c>
      <c r="AG57" s="16">
        <f t="shared" si="6"/>
        <v>4283514.3240000028</v>
      </c>
      <c r="AH57" s="16">
        <f t="shared" si="6"/>
        <v>4012286.9200000027</v>
      </c>
      <c r="AI57" s="16">
        <f t="shared" si="6"/>
        <v>3741059.5160000026</v>
      </c>
      <c r="AJ57" s="16">
        <f t="shared" si="6"/>
        <v>3469832.1120000025</v>
      </c>
      <c r="AK57" s="16">
        <f t="shared" si="6"/>
        <v>3198604.7080000024</v>
      </c>
      <c r="AL57" s="16">
        <f t="shared" si="6"/>
        <v>2927377.3040000023</v>
      </c>
      <c r="AM57" s="16">
        <f t="shared" si="6"/>
        <v>2656149.9000000022</v>
      </c>
      <c r="AN57" s="16">
        <f t="shared" si="6"/>
        <v>2384922.4960000021</v>
      </c>
      <c r="AO57" s="16">
        <f t="shared" si="6"/>
        <v>2113695.092000002</v>
      </c>
      <c r="AP57" s="16">
        <f t="shared" si="6"/>
        <v>1842467.6880000019</v>
      </c>
      <c r="AQ57" s="16">
        <f t="shared" si="6"/>
        <v>1571240.2840000018</v>
      </c>
      <c r="AR57" s="16">
        <f t="shared" si="6"/>
        <v>1300012.8800000018</v>
      </c>
      <c r="AS57" s="16">
        <f t="shared" si="6"/>
        <v>1028785.4760000018</v>
      </c>
      <c r="AT57" s="16">
        <f t="shared" si="6"/>
        <v>757558.07200000179</v>
      </c>
      <c r="AU57" s="16">
        <f t="shared" si="6"/>
        <v>486330.66800000181</v>
      </c>
      <c r="AV57" s="16">
        <f t="shared" si="6"/>
        <v>215103.26400000183</v>
      </c>
      <c r="AW57" s="16">
        <f t="shared" si="6"/>
        <v>161327.44800000158</v>
      </c>
      <c r="AX57" s="16">
        <f t="shared" si="6"/>
        <v>107551.63200000132</v>
      </c>
      <c r="AY57" s="16">
        <f t="shared" si="6"/>
        <v>53775.816000001068</v>
      </c>
      <c r="AZ57" s="16">
        <f t="shared" si="6"/>
        <v>8.149072527885437E-10</v>
      </c>
      <c r="BA57" s="16">
        <f t="shared" si="6"/>
        <v>8.149072527885437E-10</v>
      </c>
      <c r="BB57" s="16">
        <f t="shared" si="6"/>
        <v>8.149072527885437E-10</v>
      </c>
      <c r="BC57" s="16">
        <f t="shared" si="6"/>
        <v>8.149072527885437E-10</v>
      </c>
      <c r="BD57" s="16">
        <f t="shared" si="6"/>
        <v>8.149072527885437E-10</v>
      </c>
      <c r="BE57" s="16">
        <f t="shared" si="6"/>
        <v>8.149072527885437E-10</v>
      </c>
      <c r="BF57" s="16">
        <f t="shared" si="6"/>
        <v>8.149072527885437E-10</v>
      </c>
      <c r="BG57" s="16">
        <f t="shared" si="6"/>
        <v>8.149072527885437E-10</v>
      </c>
      <c r="BH57" s="16">
        <f t="shared" si="6"/>
        <v>8.149072527885437E-10</v>
      </c>
      <c r="BI57" s="16">
        <f t="shared" si="6"/>
        <v>8.149072527885437E-10</v>
      </c>
      <c r="BJ57" s="16">
        <f t="shared" si="6"/>
        <v>8.149072527885437E-10</v>
      </c>
      <c r="BK57" s="16">
        <f t="shared" si="6"/>
        <v>8.149072527885437E-10</v>
      </c>
      <c r="BL57" s="16">
        <f t="shared" si="6"/>
        <v>8.149072527885437E-10</v>
      </c>
      <c r="BM57" s="16">
        <f t="shared" si="6"/>
        <v>8.149072527885437E-10</v>
      </c>
      <c r="BN57" s="16">
        <f t="shared" si="6"/>
        <v>8.149072527885437E-10</v>
      </c>
      <c r="BO57" s="16">
        <f t="shared" si="6"/>
        <v>8.149072527885437E-10</v>
      </c>
      <c r="BP57" s="16">
        <f t="shared" si="6"/>
        <v>8.149072527885437E-10</v>
      </c>
      <c r="BQ57" s="16">
        <f t="shared" si="6"/>
        <v>8.149072527885437E-10</v>
      </c>
    </row>
    <row r="58" spans="1:69" x14ac:dyDescent="0.35">
      <c r="A58" s="14">
        <v>11</v>
      </c>
      <c r="B58" s="15" t="s">
        <v>34</v>
      </c>
      <c r="C58" s="17" t="s">
        <v>37</v>
      </c>
      <c r="D58" s="14" t="s">
        <v>27</v>
      </c>
      <c r="E58" s="14" t="s">
        <v>28</v>
      </c>
      <c r="F58" s="16">
        <v>62176201.870000005</v>
      </c>
      <c r="G58" s="16">
        <v>6139287.8200000003</v>
      </c>
      <c r="H58" s="16">
        <v>0</v>
      </c>
      <c r="I58" s="16">
        <v>0</v>
      </c>
      <c r="J58" s="122">
        <v>39610</v>
      </c>
      <c r="K58" s="122">
        <v>45017</v>
      </c>
      <c r="L58" s="14">
        <v>5</v>
      </c>
      <c r="M58" s="17">
        <v>20</v>
      </c>
      <c r="N58" s="14" t="s">
        <v>38</v>
      </c>
      <c r="O58" s="46">
        <v>6.4199999999999993E-2</v>
      </c>
      <c r="P58" s="14" t="s">
        <v>39</v>
      </c>
      <c r="Q58" s="46">
        <v>5.0000000000000001E-3</v>
      </c>
      <c r="R58" s="16">
        <v>20503920.440000001</v>
      </c>
      <c r="S58" s="19">
        <f t="shared" si="4"/>
        <v>6139287.8200000003</v>
      </c>
      <c r="T58" s="16">
        <f t="shared" si="5"/>
        <v>3910384.3100000005</v>
      </c>
      <c r="U58" s="16">
        <f t="shared" si="6"/>
        <v>2946230.6100000003</v>
      </c>
      <c r="V58" s="16">
        <f t="shared" si="6"/>
        <v>2182076.91</v>
      </c>
      <c r="W58" s="16">
        <f t="shared" si="6"/>
        <v>1417923.2100000002</v>
      </c>
      <c r="X58" s="16">
        <f t="shared" si="6"/>
        <v>653769.51000000024</v>
      </c>
      <c r="Y58" s="16">
        <f t="shared" si="6"/>
        <v>0</v>
      </c>
      <c r="Z58" s="16">
        <f t="shared" si="6"/>
        <v>0</v>
      </c>
      <c r="AA58" s="16">
        <f t="shared" si="6"/>
        <v>0</v>
      </c>
      <c r="AB58" s="16">
        <f t="shared" si="6"/>
        <v>0</v>
      </c>
      <c r="AC58" s="16">
        <f t="shared" si="6"/>
        <v>0</v>
      </c>
      <c r="AD58" s="16">
        <f t="shared" si="6"/>
        <v>0</v>
      </c>
      <c r="AE58" s="16">
        <f t="shared" si="6"/>
        <v>0</v>
      </c>
      <c r="AF58" s="16">
        <f t="shared" si="6"/>
        <v>0</v>
      </c>
      <c r="AG58" s="16">
        <f t="shared" si="6"/>
        <v>0</v>
      </c>
      <c r="AH58" s="16">
        <f t="shared" si="6"/>
        <v>0</v>
      </c>
      <c r="AI58" s="16">
        <f t="shared" si="6"/>
        <v>0</v>
      </c>
      <c r="AJ58" s="16">
        <f t="shared" si="6"/>
        <v>0</v>
      </c>
      <c r="AK58" s="16">
        <f t="shared" si="6"/>
        <v>0</v>
      </c>
      <c r="AL58" s="16">
        <f t="shared" si="6"/>
        <v>0</v>
      </c>
      <c r="AM58" s="16">
        <f t="shared" si="6"/>
        <v>0</v>
      </c>
      <c r="AN58" s="16">
        <f t="shared" si="6"/>
        <v>0</v>
      </c>
      <c r="AO58" s="16">
        <f t="shared" si="6"/>
        <v>0</v>
      </c>
      <c r="AP58" s="16">
        <f t="shared" si="6"/>
        <v>0</v>
      </c>
      <c r="AQ58" s="16">
        <f t="shared" si="6"/>
        <v>0</v>
      </c>
      <c r="AR58" s="16">
        <f t="shared" si="6"/>
        <v>0</v>
      </c>
      <c r="AS58" s="16">
        <f t="shared" si="6"/>
        <v>0</v>
      </c>
      <c r="AT58" s="16">
        <f t="shared" si="6"/>
        <v>0</v>
      </c>
      <c r="AU58" s="16">
        <f t="shared" si="6"/>
        <v>0</v>
      </c>
      <c r="AV58" s="16">
        <f t="shared" si="6"/>
        <v>0</v>
      </c>
      <c r="AW58" s="16">
        <f t="shared" si="6"/>
        <v>0</v>
      </c>
      <c r="AX58" s="16">
        <f t="shared" si="6"/>
        <v>0</v>
      </c>
      <c r="AY58" s="16">
        <f t="shared" si="6"/>
        <v>0</v>
      </c>
      <c r="AZ58" s="16">
        <f t="shared" si="6"/>
        <v>0</v>
      </c>
      <c r="BA58" s="16">
        <f t="shared" si="6"/>
        <v>0</v>
      </c>
      <c r="BB58" s="16">
        <f t="shared" si="6"/>
        <v>0</v>
      </c>
      <c r="BC58" s="16">
        <f t="shared" si="6"/>
        <v>0</v>
      </c>
      <c r="BD58" s="16">
        <f t="shared" ref="U58:BQ63" si="7">BC58-BD15</f>
        <v>0</v>
      </c>
      <c r="BE58" s="16">
        <f t="shared" si="7"/>
        <v>0</v>
      </c>
      <c r="BF58" s="16">
        <f t="shared" si="7"/>
        <v>0</v>
      </c>
      <c r="BG58" s="16">
        <f t="shared" si="7"/>
        <v>0</v>
      </c>
      <c r="BH58" s="16">
        <f t="shared" si="7"/>
        <v>0</v>
      </c>
      <c r="BI58" s="16">
        <f t="shared" si="7"/>
        <v>0</v>
      </c>
      <c r="BJ58" s="16">
        <f t="shared" si="7"/>
        <v>0</v>
      </c>
      <c r="BK58" s="16">
        <f t="shared" si="7"/>
        <v>0</v>
      </c>
      <c r="BL58" s="16">
        <f t="shared" si="7"/>
        <v>0</v>
      </c>
      <c r="BM58" s="16">
        <f t="shared" si="7"/>
        <v>0</v>
      </c>
      <c r="BN58" s="16">
        <f t="shared" si="7"/>
        <v>0</v>
      </c>
      <c r="BO58" s="16">
        <f t="shared" si="7"/>
        <v>0</v>
      </c>
      <c r="BP58" s="16">
        <f t="shared" si="7"/>
        <v>0</v>
      </c>
      <c r="BQ58" s="16">
        <f t="shared" si="7"/>
        <v>0</v>
      </c>
    </row>
    <row r="59" spans="1:69" x14ac:dyDescent="0.35">
      <c r="A59" s="14">
        <v>12</v>
      </c>
      <c r="B59" s="15" t="s">
        <v>34</v>
      </c>
      <c r="C59" s="17" t="s">
        <v>37</v>
      </c>
      <c r="D59" s="14" t="s">
        <v>27</v>
      </c>
      <c r="E59" s="14" t="s">
        <v>116</v>
      </c>
      <c r="F59" s="16">
        <v>12644075.318</v>
      </c>
      <c r="G59" s="16">
        <v>868967.19649999996</v>
      </c>
      <c r="H59" s="16">
        <v>0</v>
      </c>
      <c r="I59" s="16">
        <v>0</v>
      </c>
      <c r="J59" s="122">
        <v>38719</v>
      </c>
      <c r="K59" s="122">
        <v>44256</v>
      </c>
      <c r="L59" s="14">
        <v>5</v>
      </c>
      <c r="M59" s="17">
        <v>20</v>
      </c>
      <c r="N59" s="14" t="s">
        <v>38</v>
      </c>
      <c r="O59" s="46">
        <v>6.4199999999999993E-2</v>
      </c>
      <c r="P59" s="14" t="s">
        <v>39</v>
      </c>
      <c r="Q59" s="46">
        <v>5.0000000000000001E-3</v>
      </c>
      <c r="R59" s="16">
        <v>4638479.6210000003</v>
      </c>
      <c r="S59" s="19">
        <f t="shared" si="4"/>
        <v>868967.19649999996</v>
      </c>
      <c r="T59" s="16">
        <f t="shared" si="5"/>
        <v>38804.634199999971</v>
      </c>
      <c r="U59" s="16">
        <f t="shared" si="7"/>
        <v>23282.770999999972</v>
      </c>
      <c r="V59" s="16">
        <f t="shared" si="7"/>
        <v>7760.9077999999718</v>
      </c>
      <c r="W59" s="16">
        <f t="shared" si="7"/>
        <v>-1.8189894035458565E-11</v>
      </c>
      <c r="X59" s="16">
        <f t="shared" si="7"/>
        <v>-1.8189894035458565E-11</v>
      </c>
      <c r="Y59" s="16">
        <f t="shared" si="7"/>
        <v>-1.8189894035458565E-11</v>
      </c>
      <c r="Z59" s="16">
        <f t="shared" si="7"/>
        <v>-1.8189894035458565E-11</v>
      </c>
      <c r="AA59" s="16">
        <f t="shared" si="7"/>
        <v>-1.8189894035458565E-11</v>
      </c>
      <c r="AB59" s="16">
        <f t="shared" si="7"/>
        <v>-1.8189894035458565E-11</v>
      </c>
      <c r="AC59" s="16">
        <f t="shared" si="7"/>
        <v>-1.8189894035458565E-11</v>
      </c>
      <c r="AD59" s="16">
        <f t="shared" si="7"/>
        <v>-1.8189894035458565E-11</v>
      </c>
      <c r="AE59" s="16">
        <f t="shared" si="7"/>
        <v>-1.8189894035458565E-11</v>
      </c>
      <c r="AF59" s="16">
        <f t="shared" si="7"/>
        <v>-1.8189894035458565E-11</v>
      </c>
      <c r="AG59" s="16">
        <f t="shared" si="7"/>
        <v>-1.8189894035458565E-11</v>
      </c>
      <c r="AH59" s="16">
        <f t="shared" si="7"/>
        <v>-1.8189894035458565E-11</v>
      </c>
      <c r="AI59" s="16">
        <f t="shared" si="7"/>
        <v>-1.8189894035458565E-11</v>
      </c>
      <c r="AJ59" s="16">
        <f t="shared" si="7"/>
        <v>-1.8189894035458565E-11</v>
      </c>
      <c r="AK59" s="16">
        <f t="shared" si="7"/>
        <v>-1.8189894035458565E-11</v>
      </c>
      <c r="AL59" s="16">
        <f t="shared" si="7"/>
        <v>-1.8189894035458565E-11</v>
      </c>
      <c r="AM59" s="16">
        <f t="shared" si="7"/>
        <v>-1.8189894035458565E-11</v>
      </c>
      <c r="AN59" s="16">
        <f t="shared" si="7"/>
        <v>-1.8189894035458565E-11</v>
      </c>
      <c r="AO59" s="16">
        <f t="shared" si="7"/>
        <v>-1.8189894035458565E-11</v>
      </c>
      <c r="AP59" s="16">
        <f t="shared" si="7"/>
        <v>-1.8189894035458565E-11</v>
      </c>
      <c r="AQ59" s="16">
        <f t="shared" si="7"/>
        <v>-1.8189894035458565E-11</v>
      </c>
      <c r="AR59" s="16">
        <f t="shared" si="7"/>
        <v>-1.8189894035458565E-11</v>
      </c>
      <c r="AS59" s="16">
        <f t="shared" si="7"/>
        <v>-1.8189894035458565E-11</v>
      </c>
      <c r="AT59" s="16">
        <f t="shared" si="7"/>
        <v>-1.8189894035458565E-11</v>
      </c>
      <c r="AU59" s="16">
        <f t="shared" si="7"/>
        <v>-1.8189894035458565E-11</v>
      </c>
      <c r="AV59" s="16">
        <f t="shared" si="7"/>
        <v>-1.8189894035458565E-11</v>
      </c>
      <c r="AW59" s="16">
        <f t="shared" si="7"/>
        <v>-1.8189894035458565E-11</v>
      </c>
      <c r="AX59" s="16">
        <f t="shared" si="7"/>
        <v>-1.8189894035458565E-11</v>
      </c>
      <c r="AY59" s="16">
        <f t="shared" si="7"/>
        <v>-1.8189894035458565E-11</v>
      </c>
      <c r="AZ59" s="16">
        <f t="shared" si="7"/>
        <v>-1.8189894035458565E-11</v>
      </c>
      <c r="BA59" s="16">
        <f t="shared" si="7"/>
        <v>-1.8189894035458565E-11</v>
      </c>
      <c r="BB59" s="16">
        <f t="shared" si="7"/>
        <v>-1.8189894035458565E-11</v>
      </c>
      <c r="BC59" s="16">
        <f t="shared" si="7"/>
        <v>-1.8189894035458565E-11</v>
      </c>
      <c r="BD59" s="16">
        <f t="shared" si="7"/>
        <v>-1.8189894035458565E-11</v>
      </c>
      <c r="BE59" s="16">
        <f t="shared" si="7"/>
        <v>-1.8189894035458565E-11</v>
      </c>
      <c r="BF59" s="16">
        <f t="shared" si="7"/>
        <v>-1.8189894035458565E-11</v>
      </c>
      <c r="BG59" s="16">
        <f t="shared" si="7"/>
        <v>-1.8189894035458565E-11</v>
      </c>
      <c r="BH59" s="16">
        <f t="shared" si="7"/>
        <v>-1.8189894035458565E-11</v>
      </c>
      <c r="BI59" s="16">
        <f t="shared" si="7"/>
        <v>-1.8189894035458565E-11</v>
      </c>
      <c r="BJ59" s="16">
        <f t="shared" si="7"/>
        <v>-1.8189894035458565E-11</v>
      </c>
      <c r="BK59" s="16">
        <f t="shared" si="7"/>
        <v>-1.8189894035458565E-11</v>
      </c>
      <c r="BL59" s="16">
        <f t="shared" si="7"/>
        <v>-1.8189894035458565E-11</v>
      </c>
      <c r="BM59" s="16">
        <f t="shared" si="7"/>
        <v>-1.8189894035458565E-11</v>
      </c>
      <c r="BN59" s="16">
        <f t="shared" si="7"/>
        <v>-1.8189894035458565E-11</v>
      </c>
      <c r="BO59" s="16">
        <f t="shared" si="7"/>
        <v>-1.8189894035458565E-11</v>
      </c>
      <c r="BP59" s="16">
        <f t="shared" si="7"/>
        <v>-1.8189894035458565E-11</v>
      </c>
      <c r="BQ59" s="16">
        <f t="shared" si="7"/>
        <v>-1.8189894035458565E-11</v>
      </c>
    </row>
    <row r="60" spans="1:69" x14ac:dyDescent="0.35">
      <c r="A60" s="14">
        <v>13</v>
      </c>
      <c r="B60" s="15" t="s">
        <v>34</v>
      </c>
      <c r="C60" s="17" t="s">
        <v>37</v>
      </c>
      <c r="D60" s="14" t="s">
        <v>27</v>
      </c>
      <c r="E60" s="14" t="s">
        <v>32</v>
      </c>
      <c r="F60" s="16">
        <v>47880390.994000003</v>
      </c>
      <c r="G60" s="16">
        <v>8134907.8258000016</v>
      </c>
      <c r="H60" s="16">
        <v>0</v>
      </c>
      <c r="I60" s="16">
        <v>0</v>
      </c>
      <c r="J60" s="122">
        <v>41463</v>
      </c>
      <c r="K60" s="122">
        <v>46966</v>
      </c>
      <c r="L60" s="14">
        <v>5</v>
      </c>
      <c r="M60" s="17">
        <v>20</v>
      </c>
      <c r="N60" s="14" t="s">
        <v>38</v>
      </c>
      <c r="O60" s="46">
        <v>6.4199999999999993E-2</v>
      </c>
      <c r="P60" s="14" t="s">
        <v>39</v>
      </c>
      <c r="Q60" s="46">
        <v>5.0000000000000001E-3</v>
      </c>
      <c r="R60" s="16">
        <v>16087679.33</v>
      </c>
      <c r="S60" s="19">
        <f t="shared" si="4"/>
        <v>8134907.8258000016</v>
      </c>
      <c r="T60" s="16">
        <f t="shared" si="5"/>
        <v>6266413.8058000021</v>
      </c>
      <c r="U60" s="16">
        <f t="shared" si="7"/>
        <v>4897919.7858000025</v>
      </c>
      <c r="V60" s="16">
        <f t="shared" si="7"/>
        <v>3829425.7658000025</v>
      </c>
      <c r="W60" s="16">
        <f t="shared" si="7"/>
        <v>2895178.6858000015</v>
      </c>
      <c r="X60" s="16">
        <f t="shared" si="7"/>
        <v>1960931.6058000005</v>
      </c>
      <c r="Y60" s="16">
        <f t="shared" si="7"/>
        <v>1587232.8018000005</v>
      </c>
      <c r="Z60" s="16">
        <f t="shared" si="7"/>
        <v>1213533.9978000005</v>
      </c>
      <c r="AA60" s="16">
        <f t="shared" si="7"/>
        <v>839835.19380000047</v>
      </c>
      <c r="AB60" s="16">
        <f t="shared" si="7"/>
        <v>466136.38980000047</v>
      </c>
      <c r="AC60" s="16">
        <f t="shared" si="7"/>
        <v>92437.585800000466</v>
      </c>
      <c r="AD60" s="16">
        <f t="shared" si="7"/>
        <v>4.6566128730773926E-10</v>
      </c>
      <c r="AE60" s="16">
        <f t="shared" si="7"/>
        <v>4.6566128730773926E-10</v>
      </c>
      <c r="AF60" s="16">
        <f t="shared" si="7"/>
        <v>4.6566128730773926E-10</v>
      </c>
      <c r="AG60" s="16">
        <f t="shared" si="7"/>
        <v>4.6566128730773926E-10</v>
      </c>
      <c r="AH60" s="16">
        <f t="shared" si="7"/>
        <v>4.6566128730773926E-10</v>
      </c>
      <c r="AI60" s="16">
        <f t="shared" si="7"/>
        <v>4.6566128730773926E-10</v>
      </c>
      <c r="AJ60" s="16">
        <f t="shared" si="7"/>
        <v>4.6566128730773926E-10</v>
      </c>
      <c r="AK60" s="16">
        <f t="shared" si="7"/>
        <v>4.6566128730773926E-10</v>
      </c>
      <c r="AL60" s="16">
        <f t="shared" si="7"/>
        <v>4.6566128730773926E-10</v>
      </c>
      <c r="AM60" s="16">
        <f t="shared" si="7"/>
        <v>4.6566128730773926E-10</v>
      </c>
      <c r="AN60" s="16">
        <f t="shared" si="7"/>
        <v>4.6566128730773926E-10</v>
      </c>
      <c r="AO60" s="16">
        <f t="shared" si="7"/>
        <v>4.6566128730773926E-10</v>
      </c>
      <c r="AP60" s="16">
        <f t="shared" si="7"/>
        <v>4.6566128730773926E-10</v>
      </c>
      <c r="AQ60" s="16">
        <f t="shared" si="7"/>
        <v>4.6566128730773926E-10</v>
      </c>
      <c r="AR60" s="16">
        <f t="shared" si="7"/>
        <v>4.6566128730773926E-10</v>
      </c>
      <c r="AS60" s="16">
        <f t="shared" si="7"/>
        <v>4.6566128730773926E-10</v>
      </c>
      <c r="AT60" s="16">
        <f t="shared" si="7"/>
        <v>4.6566128730773926E-10</v>
      </c>
      <c r="AU60" s="16">
        <f t="shared" si="7"/>
        <v>4.6566128730773926E-10</v>
      </c>
      <c r="AV60" s="16">
        <f t="shared" si="7"/>
        <v>4.6566128730773926E-10</v>
      </c>
      <c r="AW60" s="16">
        <f t="shared" si="7"/>
        <v>4.6566128730773926E-10</v>
      </c>
      <c r="AX60" s="16">
        <f t="shared" si="7"/>
        <v>4.6566128730773926E-10</v>
      </c>
      <c r="AY60" s="16">
        <f t="shared" si="7"/>
        <v>4.6566128730773926E-10</v>
      </c>
      <c r="AZ60" s="16">
        <f t="shared" si="7"/>
        <v>4.6566128730773926E-10</v>
      </c>
      <c r="BA60" s="16">
        <f t="shared" si="7"/>
        <v>4.6566128730773926E-10</v>
      </c>
      <c r="BB60" s="16">
        <f t="shared" si="7"/>
        <v>4.6566128730773926E-10</v>
      </c>
      <c r="BC60" s="16">
        <f t="shared" si="7"/>
        <v>4.6566128730773926E-10</v>
      </c>
      <c r="BD60" s="16">
        <f t="shared" si="7"/>
        <v>4.6566128730773926E-10</v>
      </c>
      <c r="BE60" s="16">
        <f t="shared" si="7"/>
        <v>4.6566128730773926E-10</v>
      </c>
      <c r="BF60" s="16">
        <f t="shared" si="7"/>
        <v>4.6566128730773926E-10</v>
      </c>
      <c r="BG60" s="16">
        <f t="shared" si="7"/>
        <v>4.6566128730773926E-10</v>
      </c>
      <c r="BH60" s="16">
        <f t="shared" si="7"/>
        <v>4.6566128730773926E-10</v>
      </c>
      <c r="BI60" s="16">
        <f t="shared" si="7"/>
        <v>4.6566128730773926E-10</v>
      </c>
      <c r="BJ60" s="16">
        <f t="shared" si="7"/>
        <v>4.6566128730773926E-10</v>
      </c>
      <c r="BK60" s="16">
        <f t="shared" si="7"/>
        <v>4.6566128730773926E-10</v>
      </c>
      <c r="BL60" s="16">
        <f t="shared" si="7"/>
        <v>4.6566128730773926E-10</v>
      </c>
      <c r="BM60" s="16">
        <f t="shared" si="7"/>
        <v>4.6566128730773926E-10</v>
      </c>
      <c r="BN60" s="16">
        <f t="shared" si="7"/>
        <v>4.6566128730773926E-10</v>
      </c>
      <c r="BO60" s="16">
        <f t="shared" si="7"/>
        <v>4.6566128730773926E-10</v>
      </c>
      <c r="BP60" s="16">
        <f t="shared" si="7"/>
        <v>4.6566128730773926E-10</v>
      </c>
      <c r="BQ60" s="16">
        <f t="shared" si="7"/>
        <v>4.6566128730773926E-10</v>
      </c>
    </row>
    <row r="61" spans="1:69" x14ac:dyDescent="0.35">
      <c r="A61" s="14">
        <v>14</v>
      </c>
      <c r="B61" s="15" t="s">
        <v>34</v>
      </c>
      <c r="C61" s="17" t="s">
        <v>37</v>
      </c>
      <c r="D61" s="14" t="s">
        <v>27</v>
      </c>
      <c r="E61" s="14" t="s">
        <v>117</v>
      </c>
      <c r="F61" s="16">
        <v>20757852.184</v>
      </c>
      <c r="G61" s="16">
        <v>2406928.9948</v>
      </c>
      <c r="H61" s="16">
        <v>0</v>
      </c>
      <c r="I61" s="16">
        <v>0</v>
      </c>
      <c r="J61" s="122">
        <v>37289</v>
      </c>
      <c r="K61" s="122">
        <v>43160</v>
      </c>
      <c r="L61" s="14">
        <v>5</v>
      </c>
      <c r="M61" s="17">
        <v>20</v>
      </c>
      <c r="N61" s="14" t="s">
        <v>38</v>
      </c>
      <c r="O61" s="46">
        <v>6.4199999999999993E-2</v>
      </c>
      <c r="P61" s="14" t="s">
        <v>39</v>
      </c>
      <c r="Q61" s="46">
        <v>5.0000000000000001E-3</v>
      </c>
      <c r="R61" s="16">
        <v>2983421.5240000002</v>
      </c>
      <c r="S61" s="19">
        <f t="shared" si="4"/>
        <v>2406928.9948</v>
      </c>
      <c r="T61" s="16">
        <f t="shared" si="5"/>
        <v>0</v>
      </c>
      <c r="U61" s="16">
        <f t="shared" si="7"/>
        <v>0</v>
      </c>
      <c r="V61" s="16">
        <f t="shared" si="7"/>
        <v>0</v>
      </c>
      <c r="W61" s="16">
        <f t="shared" si="7"/>
        <v>0</v>
      </c>
      <c r="X61" s="16">
        <f t="shared" si="7"/>
        <v>0</v>
      </c>
      <c r="Y61" s="16">
        <f t="shared" si="7"/>
        <v>0</v>
      </c>
      <c r="Z61" s="16">
        <f t="shared" si="7"/>
        <v>0</v>
      </c>
      <c r="AA61" s="16">
        <f t="shared" si="7"/>
        <v>0</v>
      </c>
      <c r="AB61" s="16">
        <f t="shared" si="7"/>
        <v>0</v>
      </c>
      <c r="AC61" s="16">
        <f t="shared" si="7"/>
        <v>0</v>
      </c>
      <c r="AD61" s="16">
        <f t="shared" si="7"/>
        <v>0</v>
      </c>
      <c r="AE61" s="16">
        <f t="shared" si="7"/>
        <v>0</v>
      </c>
      <c r="AF61" s="16">
        <f t="shared" si="7"/>
        <v>0</v>
      </c>
      <c r="AG61" s="16">
        <f t="shared" si="7"/>
        <v>0</v>
      </c>
      <c r="AH61" s="16">
        <f t="shared" si="7"/>
        <v>0</v>
      </c>
      <c r="AI61" s="16">
        <f t="shared" si="7"/>
        <v>0</v>
      </c>
      <c r="AJ61" s="16">
        <f t="shared" si="7"/>
        <v>0</v>
      </c>
      <c r="AK61" s="16">
        <f t="shared" si="7"/>
        <v>0</v>
      </c>
      <c r="AL61" s="16">
        <f t="shared" si="7"/>
        <v>0</v>
      </c>
      <c r="AM61" s="16">
        <f t="shared" si="7"/>
        <v>0</v>
      </c>
      <c r="AN61" s="16">
        <f t="shared" si="7"/>
        <v>0</v>
      </c>
      <c r="AO61" s="16">
        <f t="shared" si="7"/>
        <v>0</v>
      </c>
      <c r="AP61" s="16">
        <f t="shared" si="7"/>
        <v>0</v>
      </c>
      <c r="AQ61" s="16">
        <f t="shared" si="7"/>
        <v>0</v>
      </c>
      <c r="AR61" s="16">
        <f t="shared" si="7"/>
        <v>0</v>
      </c>
      <c r="AS61" s="16">
        <f t="shared" si="7"/>
        <v>0</v>
      </c>
      <c r="AT61" s="16">
        <f t="shared" si="7"/>
        <v>0</v>
      </c>
      <c r="AU61" s="16">
        <f t="shared" si="7"/>
        <v>0</v>
      </c>
      <c r="AV61" s="16">
        <f t="shared" si="7"/>
        <v>0</v>
      </c>
      <c r="AW61" s="16">
        <f t="shared" si="7"/>
        <v>0</v>
      </c>
      <c r="AX61" s="16">
        <f t="shared" si="7"/>
        <v>0</v>
      </c>
      <c r="AY61" s="16">
        <f t="shared" si="7"/>
        <v>0</v>
      </c>
      <c r="AZ61" s="16">
        <f t="shared" si="7"/>
        <v>0</v>
      </c>
      <c r="BA61" s="16">
        <f t="shared" si="7"/>
        <v>0</v>
      </c>
      <c r="BB61" s="16">
        <f t="shared" si="7"/>
        <v>0</v>
      </c>
      <c r="BC61" s="16">
        <f t="shared" si="7"/>
        <v>0</v>
      </c>
      <c r="BD61" s="16">
        <f t="shared" si="7"/>
        <v>0</v>
      </c>
      <c r="BE61" s="16">
        <f t="shared" si="7"/>
        <v>0</v>
      </c>
      <c r="BF61" s="16">
        <f t="shared" si="7"/>
        <v>0</v>
      </c>
      <c r="BG61" s="16">
        <f t="shared" si="7"/>
        <v>0</v>
      </c>
      <c r="BH61" s="16">
        <f t="shared" si="7"/>
        <v>0</v>
      </c>
      <c r="BI61" s="16">
        <f t="shared" si="7"/>
        <v>0</v>
      </c>
      <c r="BJ61" s="16">
        <f t="shared" si="7"/>
        <v>0</v>
      </c>
      <c r="BK61" s="16">
        <f t="shared" si="7"/>
        <v>0</v>
      </c>
      <c r="BL61" s="16">
        <f t="shared" si="7"/>
        <v>0</v>
      </c>
      <c r="BM61" s="16">
        <f t="shared" si="7"/>
        <v>0</v>
      </c>
      <c r="BN61" s="16">
        <f t="shared" si="7"/>
        <v>0</v>
      </c>
      <c r="BO61" s="16">
        <f t="shared" si="7"/>
        <v>0</v>
      </c>
      <c r="BP61" s="16">
        <f t="shared" si="7"/>
        <v>0</v>
      </c>
      <c r="BQ61" s="16">
        <f t="shared" si="7"/>
        <v>0</v>
      </c>
    </row>
    <row r="62" spans="1:69" x14ac:dyDescent="0.35">
      <c r="A62" s="14">
        <v>15</v>
      </c>
      <c r="B62" s="15" t="s">
        <v>34</v>
      </c>
      <c r="C62" s="17" t="s">
        <v>37</v>
      </c>
      <c r="D62" s="14" t="s">
        <v>27</v>
      </c>
      <c r="E62" s="14" t="s">
        <v>36</v>
      </c>
      <c r="F62" s="16">
        <v>4084732.63</v>
      </c>
      <c r="G62" s="16">
        <v>267499.54070000001</v>
      </c>
      <c r="H62" s="16">
        <v>0</v>
      </c>
      <c r="I62" s="16">
        <v>0</v>
      </c>
      <c r="J62" s="122">
        <v>37697</v>
      </c>
      <c r="K62" s="122">
        <v>43344</v>
      </c>
      <c r="L62" s="14">
        <v>5</v>
      </c>
      <c r="M62" s="17">
        <v>20</v>
      </c>
      <c r="N62" s="14" t="s">
        <v>38</v>
      </c>
      <c r="O62" s="46">
        <v>6.4199999999999993E-2</v>
      </c>
      <c r="P62" s="14" t="s">
        <v>39</v>
      </c>
      <c r="Q62" s="46">
        <v>5.0000000000000001E-3</v>
      </c>
      <c r="R62" s="16">
        <v>2100407.35</v>
      </c>
      <c r="S62" s="19">
        <f t="shared" si="4"/>
        <v>267499.54070000001</v>
      </c>
      <c r="T62" s="16">
        <f t="shared" si="5"/>
        <v>0</v>
      </c>
      <c r="U62" s="16">
        <f t="shared" si="7"/>
        <v>0</v>
      </c>
      <c r="V62" s="16">
        <f t="shared" si="7"/>
        <v>0</v>
      </c>
      <c r="W62" s="16">
        <f t="shared" si="7"/>
        <v>0</v>
      </c>
      <c r="X62" s="16">
        <f t="shared" si="7"/>
        <v>0</v>
      </c>
      <c r="Y62" s="16">
        <f t="shared" si="7"/>
        <v>0</v>
      </c>
      <c r="Z62" s="16">
        <f t="shared" si="7"/>
        <v>0</v>
      </c>
      <c r="AA62" s="16">
        <f t="shared" si="7"/>
        <v>0</v>
      </c>
      <c r="AB62" s="16">
        <f t="shared" si="7"/>
        <v>0</v>
      </c>
      <c r="AC62" s="16">
        <f t="shared" si="7"/>
        <v>0</v>
      </c>
      <c r="AD62" s="16">
        <f t="shared" si="7"/>
        <v>0</v>
      </c>
      <c r="AE62" s="16">
        <f t="shared" si="7"/>
        <v>0</v>
      </c>
      <c r="AF62" s="16">
        <f t="shared" si="7"/>
        <v>0</v>
      </c>
      <c r="AG62" s="16">
        <f t="shared" si="7"/>
        <v>0</v>
      </c>
      <c r="AH62" s="16">
        <f t="shared" si="7"/>
        <v>0</v>
      </c>
      <c r="AI62" s="16">
        <f t="shared" si="7"/>
        <v>0</v>
      </c>
      <c r="AJ62" s="16">
        <f t="shared" si="7"/>
        <v>0</v>
      </c>
      <c r="AK62" s="16">
        <f t="shared" si="7"/>
        <v>0</v>
      </c>
      <c r="AL62" s="16">
        <f t="shared" si="7"/>
        <v>0</v>
      </c>
      <c r="AM62" s="16">
        <f t="shared" si="7"/>
        <v>0</v>
      </c>
      <c r="AN62" s="16">
        <f t="shared" si="7"/>
        <v>0</v>
      </c>
      <c r="AO62" s="16">
        <f t="shared" si="7"/>
        <v>0</v>
      </c>
      <c r="AP62" s="16">
        <f t="shared" si="7"/>
        <v>0</v>
      </c>
      <c r="AQ62" s="16">
        <f t="shared" si="7"/>
        <v>0</v>
      </c>
      <c r="AR62" s="16">
        <f t="shared" si="7"/>
        <v>0</v>
      </c>
      <c r="AS62" s="16">
        <f t="shared" si="7"/>
        <v>0</v>
      </c>
      <c r="AT62" s="16">
        <f t="shared" si="7"/>
        <v>0</v>
      </c>
      <c r="AU62" s="16">
        <f t="shared" si="7"/>
        <v>0</v>
      </c>
      <c r="AV62" s="16">
        <f t="shared" si="7"/>
        <v>0</v>
      </c>
      <c r="AW62" s="16">
        <f t="shared" si="7"/>
        <v>0</v>
      </c>
      <c r="AX62" s="16">
        <f t="shared" si="7"/>
        <v>0</v>
      </c>
      <c r="AY62" s="16">
        <f t="shared" si="7"/>
        <v>0</v>
      </c>
      <c r="AZ62" s="16">
        <f t="shared" si="7"/>
        <v>0</v>
      </c>
      <c r="BA62" s="16">
        <f t="shared" si="7"/>
        <v>0</v>
      </c>
      <c r="BB62" s="16">
        <f t="shared" si="7"/>
        <v>0</v>
      </c>
      <c r="BC62" s="16">
        <f t="shared" si="7"/>
        <v>0</v>
      </c>
      <c r="BD62" s="16">
        <f t="shared" si="7"/>
        <v>0</v>
      </c>
      <c r="BE62" s="16">
        <f t="shared" si="7"/>
        <v>0</v>
      </c>
      <c r="BF62" s="16">
        <f t="shared" si="7"/>
        <v>0</v>
      </c>
      <c r="BG62" s="16">
        <f t="shared" si="7"/>
        <v>0</v>
      </c>
      <c r="BH62" s="16">
        <f t="shared" si="7"/>
        <v>0</v>
      </c>
      <c r="BI62" s="16">
        <f t="shared" si="7"/>
        <v>0</v>
      </c>
      <c r="BJ62" s="16">
        <f t="shared" si="7"/>
        <v>0</v>
      </c>
      <c r="BK62" s="16">
        <f t="shared" si="7"/>
        <v>0</v>
      </c>
      <c r="BL62" s="16">
        <f t="shared" si="7"/>
        <v>0</v>
      </c>
      <c r="BM62" s="16">
        <f t="shared" si="7"/>
        <v>0</v>
      </c>
      <c r="BN62" s="16">
        <f t="shared" si="7"/>
        <v>0</v>
      </c>
      <c r="BO62" s="16">
        <f t="shared" si="7"/>
        <v>0</v>
      </c>
      <c r="BP62" s="16">
        <f t="shared" si="7"/>
        <v>0</v>
      </c>
      <c r="BQ62" s="16">
        <f t="shared" si="7"/>
        <v>0</v>
      </c>
    </row>
    <row r="63" spans="1:69" x14ac:dyDescent="0.35">
      <c r="A63" s="14">
        <v>16</v>
      </c>
      <c r="B63" s="15" t="s">
        <v>25</v>
      </c>
      <c r="C63" s="15" t="s">
        <v>40</v>
      </c>
      <c r="D63" s="14" t="s">
        <v>27</v>
      </c>
      <c r="E63" s="14" t="s">
        <v>116</v>
      </c>
      <c r="F63" s="16">
        <v>2670593.0320000001</v>
      </c>
      <c r="G63" s="16">
        <v>275090.25959999999</v>
      </c>
      <c r="H63" s="16">
        <v>0</v>
      </c>
      <c r="I63" s="16">
        <v>0</v>
      </c>
      <c r="J63" s="121">
        <v>38820</v>
      </c>
      <c r="K63" s="121">
        <v>44256</v>
      </c>
      <c r="L63" s="14">
        <v>5</v>
      </c>
      <c r="M63" s="17">
        <v>20</v>
      </c>
      <c r="N63" s="14" t="s">
        <v>38</v>
      </c>
      <c r="O63" s="46">
        <v>6.4199999999999993E-2</v>
      </c>
      <c r="P63" s="14" t="s">
        <v>39</v>
      </c>
      <c r="Q63" s="46">
        <v>5.0000000000000001E-3</v>
      </c>
      <c r="R63" s="16">
        <v>1838757.024</v>
      </c>
      <c r="S63" s="19">
        <f t="shared" si="4"/>
        <v>275090.25959999999</v>
      </c>
      <c r="T63" s="16">
        <f t="shared" si="5"/>
        <v>150692.587</v>
      </c>
      <c r="U63" s="16">
        <f t="shared" si="7"/>
        <v>90415.557000000001</v>
      </c>
      <c r="V63" s="16">
        <f t="shared" si="7"/>
        <v>30138.527000000002</v>
      </c>
      <c r="W63" s="16">
        <f t="shared" si="7"/>
        <v>0</v>
      </c>
      <c r="X63" s="16">
        <f t="shared" si="7"/>
        <v>0</v>
      </c>
      <c r="Y63" s="16">
        <f t="shared" si="7"/>
        <v>0</v>
      </c>
      <c r="Z63" s="16">
        <f t="shared" si="7"/>
        <v>0</v>
      </c>
      <c r="AA63" s="16">
        <f t="shared" si="7"/>
        <v>0</v>
      </c>
      <c r="AB63" s="16">
        <f t="shared" si="7"/>
        <v>0</v>
      </c>
      <c r="AC63" s="16">
        <f t="shared" si="7"/>
        <v>0</v>
      </c>
      <c r="AD63" s="16">
        <f t="shared" si="7"/>
        <v>0</v>
      </c>
      <c r="AE63" s="16">
        <f t="shared" si="7"/>
        <v>0</v>
      </c>
      <c r="AF63" s="16">
        <f t="shared" si="7"/>
        <v>0</v>
      </c>
      <c r="AG63" s="16">
        <f t="shared" si="7"/>
        <v>0</v>
      </c>
      <c r="AH63" s="16">
        <f t="shared" si="7"/>
        <v>0</v>
      </c>
      <c r="AI63" s="16">
        <f t="shared" si="7"/>
        <v>0</v>
      </c>
      <c r="AJ63" s="16">
        <f t="shared" si="7"/>
        <v>0</v>
      </c>
      <c r="AK63" s="16">
        <f t="shared" si="7"/>
        <v>0</v>
      </c>
      <c r="AL63" s="16">
        <f t="shared" si="7"/>
        <v>0</v>
      </c>
      <c r="AM63" s="16">
        <f t="shared" si="7"/>
        <v>0</v>
      </c>
      <c r="AN63" s="16">
        <f t="shared" si="7"/>
        <v>0</v>
      </c>
      <c r="AO63" s="16">
        <f t="shared" si="7"/>
        <v>0</v>
      </c>
      <c r="AP63" s="16">
        <f t="shared" si="7"/>
        <v>0</v>
      </c>
      <c r="AQ63" s="16">
        <f t="shared" si="7"/>
        <v>0</v>
      </c>
      <c r="AR63" s="16">
        <f t="shared" si="7"/>
        <v>0</v>
      </c>
      <c r="AS63" s="16">
        <f t="shared" si="7"/>
        <v>0</v>
      </c>
      <c r="AT63" s="16">
        <f t="shared" si="7"/>
        <v>0</v>
      </c>
      <c r="AU63" s="16">
        <f t="shared" si="7"/>
        <v>0</v>
      </c>
      <c r="AV63" s="16">
        <f t="shared" si="7"/>
        <v>0</v>
      </c>
      <c r="AW63" s="16">
        <f t="shared" si="7"/>
        <v>0</v>
      </c>
      <c r="AX63" s="16">
        <f t="shared" si="7"/>
        <v>0</v>
      </c>
      <c r="AY63" s="16">
        <f t="shared" si="7"/>
        <v>0</v>
      </c>
      <c r="AZ63" s="16">
        <f t="shared" si="7"/>
        <v>0</v>
      </c>
      <c r="BA63" s="16">
        <f t="shared" si="7"/>
        <v>0</v>
      </c>
      <c r="BB63" s="16">
        <f t="shared" si="7"/>
        <v>0</v>
      </c>
      <c r="BC63" s="16">
        <f t="shared" si="7"/>
        <v>0</v>
      </c>
      <c r="BD63" s="16">
        <f t="shared" si="7"/>
        <v>0</v>
      </c>
      <c r="BE63" s="16">
        <f t="shared" si="7"/>
        <v>0</v>
      </c>
      <c r="BF63" s="16">
        <f t="shared" si="7"/>
        <v>0</v>
      </c>
      <c r="BG63" s="16">
        <f t="shared" si="7"/>
        <v>0</v>
      </c>
      <c r="BH63" s="16">
        <f t="shared" si="7"/>
        <v>0</v>
      </c>
      <c r="BI63" s="16">
        <f t="shared" si="7"/>
        <v>0</v>
      </c>
      <c r="BJ63" s="16">
        <f t="shared" si="7"/>
        <v>0</v>
      </c>
      <c r="BK63" s="16">
        <f t="shared" si="7"/>
        <v>0</v>
      </c>
      <c r="BL63" s="16">
        <f t="shared" si="7"/>
        <v>0</v>
      </c>
      <c r="BM63" s="16">
        <f t="shared" si="7"/>
        <v>0</v>
      </c>
      <c r="BN63" s="16">
        <f t="shared" ref="U63:BQ69" si="8">BM63-BN20</f>
        <v>0</v>
      </c>
      <c r="BO63" s="16">
        <f t="shared" si="8"/>
        <v>0</v>
      </c>
      <c r="BP63" s="16">
        <f t="shared" si="8"/>
        <v>0</v>
      </c>
      <c r="BQ63" s="16">
        <f t="shared" si="8"/>
        <v>0</v>
      </c>
    </row>
    <row r="64" spans="1:69" x14ac:dyDescent="0.35">
      <c r="A64" s="14">
        <v>17</v>
      </c>
      <c r="B64" s="15" t="s">
        <v>34</v>
      </c>
      <c r="C64" s="17" t="s">
        <v>35</v>
      </c>
      <c r="D64" s="14" t="s">
        <v>27</v>
      </c>
      <c r="E64" s="14" t="s">
        <v>32</v>
      </c>
      <c r="F64" s="16">
        <v>1050144.9000000001</v>
      </c>
      <c r="G64" s="16">
        <v>545679.36380000052</v>
      </c>
      <c r="H64" s="16">
        <v>0</v>
      </c>
      <c r="I64" s="16">
        <v>0</v>
      </c>
      <c r="J64" s="122">
        <v>39698</v>
      </c>
      <c r="K64" s="122">
        <v>54118</v>
      </c>
      <c r="L64" s="14">
        <v>10</v>
      </c>
      <c r="M64" s="17">
        <v>50</v>
      </c>
      <c r="N64" s="14" t="s">
        <v>29</v>
      </c>
      <c r="O64" s="46">
        <v>7.4999999999999997E-3</v>
      </c>
      <c r="P64" s="14"/>
      <c r="Q64" s="24"/>
      <c r="R64" s="16">
        <v>1050144.9000000001</v>
      </c>
      <c r="S64" s="19">
        <f t="shared" si="4"/>
        <v>545679.36380000052</v>
      </c>
      <c r="T64" s="16">
        <f t="shared" si="5"/>
        <v>540371.24060000048</v>
      </c>
      <c r="U64" s="16">
        <f t="shared" si="8"/>
        <v>535043.23420000053</v>
      </c>
      <c r="V64" s="16">
        <f t="shared" si="8"/>
        <v>518316.57740000053</v>
      </c>
      <c r="W64" s="16">
        <f t="shared" si="8"/>
        <v>501589.92060000054</v>
      </c>
      <c r="X64" s="16">
        <f t="shared" si="8"/>
        <v>484863.27420000057</v>
      </c>
      <c r="Y64" s="16">
        <f t="shared" si="8"/>
        <v>468136.6278000006</v>
      </c>
      <c r="Z64" s="16">
        <f t="shared" si="8"/>
        <v>451409.98140000063</v>
      </c>
      <c r="AA64" s="16">
        <f t="shared" si="8"/>
        <v>434683.33500000066</v>
      </c>
      <c r="AB64" s="16">
        <f t="shared" si="8"/>
        <v>417956.68860000069</v>
      </c>
      <c r="AC64" s="16">
        <f t="shared" si="8"/>
        <v>401230.04220000072</v>
      </c>
      <c r="AD64" s="16">
        <f t="shared" si="8"/>
        <v>384503.39580000076</v>
      </c>
      <c r="AE64" s="16">
        <f t="shared" si="8"/>
        <v>367776.74940000079</v>
      </c>
      <c r="AF64" s="16">
        <f t="shared" si="8"/>
        <v>351050.10300000082</v>
      </c>
      <c r="AG64" s="16">
        <f t="shared" si="8"/>
        <v>334323.45660000085</v>
      </c>
      <c r="AH64" s="16">
        <f t="shared" si="8"/>
        <v>317596.81020000088</v>
      </c>
      <c r="AI64" s="16">
        <f t="shared" si="8"/>
        <v>300870.16380000091</v>
      </c>
      <c r="AJ64" s="16">
        <f t="shared" si="8"/>
        <v>284143.51740000094</v>
      </c>
      <c r="AK64" s="16">
        <f t="shared" si="8"/>
        <v>267416.87100000097</v>
      </c>
      <c r="AL64" s="16">
        <f t="shared" si="8"/>
        <v>250690.22460000098</v>
      </c>
      <c r="AM64" s="16">
        <f t="shared" si="8"/>
        <v>233963.57820000098</v>
      </c>
      <c r="AN64" s="16">
        <f t="shared" si="8"/>
        <v>212236.93180000098</v>
      </c>
      <c r="AO64" s="16">
        <f t="shared" si="8"/>
        <v>190510.28540000098</v>
      </c>
      <c r="AP64" s="16">
        <f t="shared" si="8"/>
        <v>168783.63900000099</v>
      </c>
      <c r="AQ64" s="16">
        <f t="shared" si="8"/>
        <v>147056.99260000099</v>
      </c>
      <c r="AR64" s="16">
        <f t="shared" si="8"/>
        <v>125330.34620000099</v>
      </c>
      <c r="AS64" s="16">
        <f t="shared" si="8"/>
        <v>103603.69980000099</v>
      </c>
      <c r="AT64" s="16">
        <f t="shared" si="8"/>
        <v>81877.053400000994</v>
      </c>
      <c r="AU64" s="16">
        <f t="shared" si="8"/>
        <v>60150.407000000996</v>
      </c>
      <c r="AV64" s="16">
        <f t="shared" si="8"/>
        <v>38423.760600000998</v>
      </c>
      <c r="AW64" s="16">
        <f t="shared" si="8"/>
        <v>16697.114200000997</v>
      </c>
      <c r="AX64" s="16">
        <f t="shared" si="8"/>
        <v>6.6211214289069176E-10</v>
      </c>
      <c r="AY64" s="16">
        <f t="shared" si="8"/>
        <v>6.6211214289069176E-10</v>
      </c>
      <c r="AZ64" s="16">
        <f t="shared" si="8"/>
        <v>6.6211214289069176E-10</v>
      </c>
      <c r="BA64" s="16">
        <f t="shared" si="8"/>
        <v>6.6211214289069176E-10</v>
      </c>
      <c r="BB64" s="16">
        <f t="shared" si="8"/>
        <v>6.6211214289069176E-10</v>
      </c>
      <c r="BC64" s="16">
        <f t="shared" si="8"/>
        <v>6.6211214289069176E-10</v>
      </c>
      <c r="BD64" s="16">
        <f t="shared" si="8"/>
        <v>6.6211214289069176E-10</v>
      </c>
      <c r="BE64" s="16">
        <f t="shared" si="8"/>
        <v>6.6211214289069176E-10</v>
      </c>
      <c r="BF64" s="16">
        <f t="shared" si="8"/>
        <v>6.6211214289069176E-10</v>
      </c>
      <c r="BG64" s="16">
        <f t="shared" si="8"/>
        <v>6.6211214289069176E-10</v>
      </c>
      <c r="BH64" s="16">
        <f t="shared" si="8"/>
        <v>6.6211214289069176E-10</v>
      </c>
      <c r="BI64" s="16">
        <f t="shared" si="8"/>
        <v>6.6211214289069176E-10</v>
      </c>
      <c r="BJ64" s="16">
        <f t="shared" si="8"/>
        <v>6.6211214289069176E-10</v>
      </c>
      <c r="BK64" s="16">
        <f t="shared" si="8"/>
        <v>6.6211214289069176E-10</v>
      </c>
      <c r="BL64" s="16">
        <f t="shared" si="8"/>
        <v>6.6211214289069176E-10</v>
      </c>
      <c r="BM64" s="16">
        <f t="shared" si="8"/>
        <v>6.6211214289069176E-10</v>
      </c>
      <c r="BN64" s="16">
        <f t="shared" si="8"/>
        <v>6.6211214289069176E-10</v>
      </c>
      <c r="BO64" s="16">
        <f t="shared" si="8"/>
        <v>6.6211214289069176E-10</v>
      </c>
      <c r="BP64" s="16">
        <f t="shared" si="8"/>
        <v>6.6211214289069176E-10</v>
      </c>
      <c r="BQ64" s="16">
        <f t="shared" si="8"/>
        <v>6.6211214289069176E-10</v>
      </c>
    </row>
    <row r="65" spans="1:69" x14ac:dyDescent="0.35">
      <c r="A65" s="14">
        <v>18</v>
      </c>
      <c r="B65" s="15" t="s">
        <v>25</v>
      </c>
      <c r="C65" s="15" t="s">
        <v>40</v>
      </c>
      <c r="D65" s="14" t="s">
        <v>27</v>
      </c>
      <c r="E65" s="14" t="s">
        <v>28</v>
      </c>
      <c r="F65" s="16">
        <v>134849591.25999999</v>
      </c>
      <c r="G65" s="16">
        <v>6745271.6160000004</v>
      </c>
      <c r="H65" s="16">
        <v>0</v>
      </c>
      <c r="I65" s="16">
        <v>0</v>
      </c>
      <c r="J65" s="121">
        <v>38725</v>
      </c>
      <c r="K65" s="121">
        <v>44256</v>
      </c>
      <c r="L65" s="14">
        <v>5</v>
      </c>
      <c r="M65" s="17">
        <v>20</v>
      </c>
      <c r="N65" s="14" t="s">
        <v>38</v>
      </c>
      <c r="O65" s="46">
        <v>6.4199999999999993E-2</v>
      </c>
      <c r="P65" s="14" t="s">
        <v>39</v>
      </c>
      <c r="Q65" s="46">
        <v>5.0000000000000001E-3</v>
      </c>
      <c r="R65" s="16">
        <v>127195177.31</v>
      </c>
      <c r="S65" s="19">
        <f t="shared" si="4"/>
        <v>6745271.6160000004</v>
      </c>
      <c r="T65" s="16">
        <f t="shared" ref="T65:T88" si="9">S65-T22</f>
        <v>1649825.3400000008</v>
      </c>
      <c r="U65" s="16">
        <f t="shared" si="8"/>
        <v>989895.20000000077</v>
      </c>
      <c r="V65" s="16">
        <f t="shared" si="8"/>
        <v>329965.06000000075</v>
      </c>
      <c r="W65" s="16">
        <f t="shared" si="8"/>
        <v>7.5669959187507629E-10</v>
      </c>
      <c r="X65" s="16">
        <f t="shared" si="8"/>
        <v>7.5669959187507629E-10</v>
      </c>
      <c r="Y65" s="16">
        <f t="shared" si="8"/>
        <v>7.5669959187507629E-10</v>
      </c>
      <c r="Z65" s="16">
        <f t="shared" si="8"/>
        <v>7.5669959187507629E-10</v>
      </c>
      <c r="AA65" s="16">
        <f t="shared" si="8"/>
        <v>7.5669959187507629E-10</v>
      </c>
      <c r="AB65" s="16">
        <f t="shared" si="8"/>
        <v>7.5669959187507629E-10</v>
      </c>
      <c r="AC65" s="16">
        <f t="shared" si="8"/>
        <v>7.5669959187507629E-10</v>
      </c>
      <c r="AD65" s="16">
        <f t="shared" si="8"/>
        <v>7.5669959187507629E-10</v>
      </c>
      <c r="AE65" s="16">
        <f t="shared" si="8"/>
        <v>7.5669959187507629E-10</v>
      </c>
      <c r="AF65" s="16">
        <f t="shared" si="8"/>
        <v>7.5669959187507629E-10</v>
      </c>
      <c r="AG65" s="16">
        <f t="shared" si="8"/>
        <v>7.5669959187507629E-10</v>
      </c>
      <c r="AH65" s="16">
        <f t="shared" si="8"/>
        <v>7.5669959187507629E-10</v>
      </c>
      <c r="AI65" s="16">
        <f t="shared" si="8"/>
        <v>7.5669959187507629E-10</v>
      </c>
      <c r="AJ65" s="16">
        <f t="shared" si="8"/>
        <v>7.5669959187507629E-10</v>
      </c>
      <c r="AK65" s="16">
        <f t="shared" si="8"/>
        <v>7.5669959187507629E-10</v>
      </c>
      <c r="AL65" s="16">
        <f t="shared" si="8"/>
        <v>7.5669959187507629E-10</v>
      </c>
      <c r="AM65" s="16">
        <f t="shared" si="8"/>
        <v>7.5669959187507629E-10</v>
      </c>
      <c r="AN65" s="16">
        <f t="shared" si="8"/>
        <v>7.5669959187507629E-10</v>
      </c>
      <c r="AO65" s="16">
        <f t="shared" si="8"/>
        <v>7.5669959187507629E-10</v>
      </c>
      <c r="AP65" s="16">
        <f t="shared" si="8"/>
        <v>7.5669959187507629E-10</v>
      </c>
      <c r="AQ65" s="16">
        <f t="shared" si="8"/>
        <v>7.5669959187507629E-10</v>
      </c>
      <c r="AR65" s="16">
        <f t="shared" si="8"/>
        <v>7.5669959187507629E-10</v>
      </c>
      <c r="AS65" s="16">
        <f t="shared" si="8"/>
        <v>7.5669959187507629E-10</v>
      </c>
      <c r="AT65" s="16">
        <f t="shared" si="8"/>
        <v>7.5669959187507629E-10</v>
      </c>
      <c r="AU65" s="16">
        <f t="shared" si="8"/>
        <v>7.5669959187507629E-10</v>
      </c>
      <c r="AV65" s="16">
        <f t="shared" si="8"/>
        <v>7.5669959187507629E-10</v>
      </c>
      <c r="AW65" s="16">
        <f t="shared" si="8"/>
        <v>7.5669959187507629E-10</v>
      </c>
      <c r="AX65" s="16">
        <f t="shared" si="8"/>
        <v>7.5669959187507629E-10</v>
      </c>
      <c r="AY65" s="16">
        <f t="shared" si="8"/>
        <v>7.5669959187507629E-10</v>
      </c>
      <c r="AZ65" s="16">
        <f t="shared" si="8"/>
        <v>7.5669959187507629E-10</v>
      </c>
      <c r="BA65" s="16">
        <f t="shared" si="8"/>
        <v>7.5669959187507629E-10</v>
      </c>
      <c r="BB65" s="16">
        <f t="shared" si="8"/>
        <v>7.5669959187507629E-10</v>
      </c>
      <c r="BC65" s="16">
        <f t="shared" si="8"/>
        <v>7.5669959187507629E-10</v>
      </c>
      <c r="BD65" s="16">
        <f t="shared" si="8"/>
        <v>7.5669959187507629E-10</v>
      </c>
      <c r="BE65" s="16">
        <f t="shared" si="8"/>
        <v>7.5669959187507629E-10</v>
      </c>
      <c r="BF65" s="16">
        <f t="shared" si="8"/>
        <v>7.5669959187507629E-10</v>
      </c>
      <c r="BG65" s="16">
        <f t="shared" si="8"/>
        <v>7.5669959187507629E-10</v>
      </c>
      <c r="BH65" s="16">
        <f t="shared" si="8"/>
        <v>7.5669959187507629E-10</v>
      </c>
      <c r="BI65" s="16">
        <f t="shared" si="8"/>
        <v>7.5669959187507629E-10</v>
      </c>
      <c r="BJ65" s="16">
        <f t="shared" si="8"/>
        <v>7.5669959187507629E-10</v>
      </c>
      <c r="BK65" s="16">
        <f t="shared" si="8"/>
        <v>7.5669959187507629E-10</v>
      </c>
      <c r="BL65" s="16">
        <f t="shared" si="8"/>
        <v>7.5669959187507629E-10</v>
      </c>
      <c r="BM65" s="16">
        <f t="shared" si="8"/>
        <v>7.5669959187507629E-10</v>
      </c>
      <c r="BN65" s="16">
        <f t="shared" si="8"/>
        <v>7.5669959187507629E-10</v>
      </c>
      <c r="BO65" s="16">
        <f t="shared" si="8"/>
        <v>7.5669959187507629E-10</v>
      </c>
      <c r="BP65" s="16">
        <f t="shared" si="8"/>
        <v>7.5669959187507629E-10</v>
      </c>
      <c r="BQ65" s="16">
        <f t="shared" si="8"/>
        <v>7.5669959187507629E-10</v>
      </c>
    </row>
    <row r="66" spans="1:69" x14ac:dyDescent="0.35">
      <c r="A66" s="14">
        <v>19</v>
      </c>
      <c r="B66" s="15" t="s">
        <v>25</v>
      </c>
      <c r="C66" s="15" t="s">
        <v>41</v>
      </c>
      <c r="D66" s="14" t="s">
        <v>27</v>
      </c>
      <c r="E66" s="14" t="s">
        <v>116</v>
      </c>
      <c r="F66" s="16">
        <v>41181941.375</v>
      </c>
      <c r="G66" s="16">
        <v>9656593.9880999997</v>
      </c>
      <c r="H66" s="16">
        <v>0</v>
      </c>
      <c r="I66" s="16">
        <v>0</v>
      </c>
      <c r="J66" s="121">
        <v>41357</v>
      </c>
      <c r="K66" s="121">
        <v>55944</v>
      </c>
      <c r="L66" s="14">
        <v>10</v>
      </c>
      <c r="M66" s="17">
        <v>50</v>
      </c>
      <c r="N66" s="14" t="s">
        <v>29</v>
      </c>
      <c r="O66" s="46">
        <v>7.4999999999999997E-3</v>
      </c>
      <c r="P66" s="14"/>
      <c r="Q66" s="24"/>
      <c r="R66" s="16">
        <v>41181941.375</v>
      </c>
      <c r="S66" s="19">
        <f t="shared" si="4"/>
        <v>9656593.9880999997</v>
      </c>
      <c r="T66" s="16">
        <f t="shared" si="9"/>
        <v>9046655.2209306676</v>
      </c>
      <c r="U66" s="16">
        <f t="shared" si="8"/>
        <v>8472697.9559824951</v>
      </c>
      <c r="V66" s="16">
        <f t="shared" si="8"/>
        <v>8126690.0401824955</v>
      </c>
      <c r="W66" s="16">
        <f t="shared" si="8"/>
        <v>7885275.1904799957</v>
      </c>
      <c r="X66" s="16">
        <f t="shared" si="8"/>
        <v>7643860.3407774959</v>
      </c>
      <c r="Y66" s="16">
        <f t="shared" si="8"/>
        <v>7402445.4910749961</v>
      </c>
      <c r="Z66" s="16">
        <f t="shared" si="8"/>
        <v>7161030.6413724963</v>
      </c>
      <c r="AA66" s="16">
        <f t="shared" si="8"/>
        <v>6919615.7916699965</v>
      </c>
      <c r="AB66" s="16">
        <f t="shared" si="8"/>
        <v>6678200.9419674966</v>
      </c>
      <c r="AC66" s="16">
        <f t="shared" si="8"/>
        <v>6416786.0922649968</v>
      </c>
      <c r="AD66" s="16">
        <f t="shared" si="8"/>
        <v>6155371.242562497</v>
      </c>
      <c r="AE66" s="16">
        <f t="shared" si="8"/>
        <v>5893956.3928599972</v>
      </c>
      <c r="AF66" s="16">
        <f t="shared" si="8"/>
        <v>5632541.5431574974</v>
      </c>
      <c r="AG66" s="16">
        <f t="shared" si="8"/>
        <v>5371126.6934549976</v>
      </c>
      <c r="AH66" s="16">
        <f t="shared" si="8"/>
        <v>5109711.8437524978</v>
      </c>
      <c r="AI66" s="16">
        <f t="shared" si="8"/>
        <v>4848296.994049998</v>
      </c>
      <c r="AJ66" s="16">
        <f t="shared" si="8"/>
        <v>4586882.1443474982</v>
      </c>
      <c r="AK66" s="16">
        <f t="shared" si="8"/>
        <v>4345467.2946449984</v>
      </c>
      <c r="AL66" s="16">
        <f t="shared" si="8"/>
        <v>4104052.4449424986</v>
      </c>
      <c r="AM66" s="16">
        <f t="shared" si="8"/>
        <v>3862637.5952399988</v>
      </c>
      <c r="AN66" s="16">
        <f t="shared" si="8"/>
        <v>3621222.745537499</v>
      </c>
      <c r="AO66" s="16">
        <f t="shared" si="8"/>
        <v>3379807.8958349992</v>
      </c>
      <c r="AP66" s="16">
        <f t="shared" si="8"/>
        <v>3138393.0461324994</v>
      </c>
      <c r="AQ66" s="16">
        <f t="shared" si="8"/>
        <v>2896978.1964299995</v>
      </c>
      <c r="AR66" s="16">
        <f t="shared" si="8"/>
        <v>2655563.3467274997</v>
      </c>
      <c r="AS66" s="16">
        <f t="shared" si="8"/>
        <v>2414148.4970249999</v>
      </c>
      <c r="AT66" s="16">
        <f t="shared" si="8"/>
        <v>2172733.6473225001</v>
      </c>
      <c r="AU66" s="16">
        <f t="shared" si="8"/>
        <v>1931318.7976200001</v>
      </c>
      <c r="AV66" s="16">
        <f t="shared" si="8"/>
        <v>1689903.9479175</v>
      </c>
      <c r="AW66" s="16">
        <f t="shared" si="8"/>
        <v>1448489.098215</v>
      </c>
      <c r="AX66" s="16">
        <f t="shared" si="8"/>
        <v>1207074.2485125</v>
      </c>
      <c r="AY66" s="16">
        <f t="shared" si="8"/>
        <v>965659.39880999993</v>
      </c>
      <c r="AZ66" s="16">
        <f t="shared" si="8"/>
        <v>724244.54910749989</v>
      </c>
      <c r="BA66" s="16">
        <f t="shared" si="8"/>
        <v>482829.6994049999</v>
      </c>
      <c r="BB66" s="16">
        <f t="shared" si="8"/>
        <v>241414.84970249992</v>
      </c>
      <c r="BC66" s="16">
        <f t="shared" si="8"/>
        <v>0</v>
      </c>
      <c r="BD66" s="16">
        <f t="shared" si="8"/>
        <v>0</v>
      </c>
      <c r="BE66" s="16">
        <f t="shared" si="8"/>
        <v>0</v>
      </c>
      <c r="BF66" s="16">
        <f t="shared" si="8"/>
        <v>0</v>
      </c>
      <c r="BG66" s="16">
        <f t="shared" si="8"/>
        <v>0</v>
      </c>
      <c r="BH66" s="16">
        <f t="shared" si="8"/>
        <v>0</v>
      </c>
      <c r="BI66" s="16">
        <f t="shared" si="8"/>
        <v>0</v>
      </c>
      <c r="BJ66" s="16">
        <f t="shared" si="8"/>
        <v>0</v>
      </c>
      <c r="BK66" s="16">
        <f t="shared" si="8"/>
        <v>0</v>
      </c>
      <c r="BL66" s="16">
        <f t="shared" si="8"/>
        <v>0</v>
      </c>
      <c r="BM66" s="16">
        <f t="shared" si="8"/>
        <v>0</v>
      </c>
      <c r="BN66" s="16">
        <f t="shared" si="8"/>
        <v>0</v>
      </c>
      <c r="BO66" s="16">
        <f t="shared" si="8"/>
        <v>0</v>
      </c>
      <c r="BP66" s="16">
        <f t="shared" si="8"/>
        <v>0</v>
      </c>
      <c r="BQ66" s="16">
        <f t="shared" si="8"/>
        <v>0</v>
      </c>
    </row>
    <row r="67" spans="1:69" x14ac:dyDescent="0.35">
      <c r="A67" s="14">
        <v>20</v>
      </c>
      <c r="B67" s="15" t="s">
        <v>25</v>
      </c>
      <c r="C67" s="15" t="s">
        <v>42</v>
      </c>
      <c r="D67" s="14" t="s">
        <v>43</v>
      </c>
      <c r="E67" s="14" t="s">
        <v>118</v>
      </c>
      <c r="F67" s="16">
        <v>10929990.99</v>
      </c>
      <c r="G67" s="16">
        <v>1457323</v>
      </c>
      <c r="H67" s="18">
        <v>0</v>
      </c>
      <c r="I67" s="18">
        <v>0</v>
      </c>
      <c r="J67" s="121">
        <v>40653</v>
      </c>
      <c r="K67" s="121">
        <v>46315</v>
      </c>
      <c r="L67" s="14">
        <v>5</v>
      </c>
      <c r="M67" s="17">
        <v>20</v>
      </c>
      <c r="N67" s="14" t="s">
        <v>29</v>
      </c>
      <c r="O67" s="46">
        <v>3.5000000000000003E-2</v>
      </c>
      <c r="P67" s="14"/>
      <c r="Q67" s="24"/>
      <c r="R67" s="16">
        <v>10929990.99</v>
      </c>
      <c r="S67" s="19">
        <f t="shared" si="4"/>
        <v>1457323</v>
      </c>
      <c r="T67" s="16">
        <f t="shared" si="9"/>
        <v>1295398.2222222222</v>
      </c>
      <c r="U67" s="16">
        <f t="shared" si="8"/>
        <v>1133473.4444444445</v>
      </c>
      <c r="V67" s="16">
        <f t="shared" si="8"/>
        <v>971548.66666666674</v>
      </c>
      <c r="W67" s="16">
        <f t="shared" si="8"/>
        <v>809623.88888888899</v>
      </c>
      <c r="X67" s="16">
        <f t="shared" si="8"/>
        <v>647699.11111111124</v>
      </c>
      <c r="Y67" s="16">
        <f t="shared" si="8"/>
        <v>485774.33333333349</v>
      </c>
      <c r="Z67" s="16">
        <f t="shared" si="8"/>
        <v>323849.55555555574</v>
      </c>
      <c r="AA67" s="16">
        <f t="shared" si="8"/>
        <v>161924.77777777796</v>
      </c>
      <c r="AB67" s="16">
        <f t="shared" si="8"/>
        <v>0</v>
      </c>
      <c r="AC67" s="16">
        <f t="shared" si="8"/>
        <v>0</v>
      </c>
      <c r="AD67" s="16">
        <f t="shared" si="8"/>
        <v>0</v>
      </c>
      <c r="AE67" s="16">
        <f t="shared" si="8"/>
        <v>0</v>
      </c>
      <c r="AF67" s="16">
        <f t="shared" si="8"/>
        <v>0</v>
      </c>
      <c r="AG67" s="16">
        <f t="shared" si="8"/>
        <v>0</v>
      </c>
      <c r="AH67" s="16">
        <f t="shared" si="8"/>
        <v>0</v>
      </c>
      <c r="AI67" s="16">
        <f t="shared" si="8"/>
        <v>0</v>
      </c>
      <c r="AJ67" s="16">
        <f t="shared" si="8"/>
        <v>0</v>
      </c>
      <c r="AK67" s="16">
        <f t="shared" si="8"/>
        <v>0</v>
      </c>
      <c r="AL67" s="16">
        <f t="shared" si="8"/>
        <v>0</v>
      </c>
      <c r="AM67" s="16">
        <f t="shared" si="8"/>
        <v>0</v>
      </c>
      <c r="AN67" s="16">
        <f t="shared" si="8"/>
        <v>0</v>
      </c>
      <c r="AO67" s="16">
        <f t="shared" si="8"/>
        <v>0</v>
      </c>
      <c r="AP67" s="16">
        <f t="shared" si="8"/>
        <v>0</v>
      </c>
      <c r="AQ67" s="16">
        <f t="shared" si="8"/>
        <v>0</v>
      </c>
      <c r="AR67" s="16">
        <f t="shared" si="8"/>
        <v>0</v>
      </c>
      <c r="AS67" s="16">
        <f t="shared" si="8"/>
        <v>0</v>
      </c>
      <c r="AT67" s="16">
        <f t="shared" si="8"/>
        <v>0</v>
      </c>
      <c r="AU67" s="16">
        <f t="shared" si="8"/>
        <v>0</v>
      </c>
      <c r="AV67" s="16">
        <f t="shared" si="8"/>
        <v>0</v>
      </c>
      <c r="AW67" s="16">
        <f t="shared" si="8"/>
        <v>0</v>
      </c>
      <c r="AX67" s="16">
        <f t="shared" si="8"/>
        <v>0</v>
      </c>
      <c r="AY67" s="16">
        <f t="shared" si="8"/>
        <v>0</v>
      </c>
      <c r="AZ67" s="16">
        <f t="shared" si="8"/>
        <v>0</v>
      </c>
      <c r="BA67" s="16">
        <f t="shared" si="8"/>
        <v>0</v>
      </c>
      <c r="BB67" s="16">
        <f t="shared" si="8"/>
        <v>0</v>
      </c>
      <c r="BC67" s="16">
        <f t="shared" si="8"/>
        <v>0</v>
      </c>
      <c r="BD67" s="16">
        <f t="shared" si="8"/>
        <v>0</v>
      </c>
      <c r="BE67" s="16">
        <f t="shared" si="8"/>
        <v>0</v>
      </c>
      <c r="BF67" s="16">
        <f t="shared" si="8"/>
        <v>0</v>
      </c>
      <c r="BG67" s="16">
        <f t="shared" si="8"/>
        <v>0</v>
      </c>
      <c r="BH67" s="16">
        <f t="shared" si="8"/>
        <v>0</v>
      </c>
      <c r="BI67" s="16">
        <f t="shared" si="8"/>
        <v>0</v>
      </c>
      <c r="BJ67" s="16">
        <f t="shared" si="8"/>
        <v>0</v>
      </c>
      <c r="BK67" s="16">
        <f t="shared" si="8"/>
        <v>0</v>
      </c>
      <c r="BL67" s="16">
        <f t="shared" si="8"/>
        <v>0</v>
      </c>
      <c r="BM67" s="16">
        <f t="shared" si="8"/>
        <v>0</v>
      </c>
      <c r="BN67" s="16">
        <f t="shared" si="8"/>
        <v>0</v>
      </c>
      <c r="BO67" s="16">
        <f t="shared" si="8"/>
        <v>0</v>
      </c>
      <c r="BP67" s="16">
        <f t="shared" si="8"/>
        <v>0</v>
      </c>
      <c r="BQ67" s="16">
        <f t="shared" si="8"/>
        <v>0</v>
      </c>
    </row>
    <row r="68" spans="1:69" x14ac:dyDescent="0.35">
      <c r="A68" s="14">
        <v>21</v>
      </c>
      <c r="B68" s="15" t="s">
        <v>34</v>
      </c>
      <c r="C68" s="17" t="s">
        <v>44</v>
      </c>
      <c r="D68" s="14" t="s">
        <v>27</v>
      </c>
      <c r="E68" s="14" t="s">
        <v>30</v>
      </c>
      <c r="F68" s="16">
        <v>230814958.44400001</v>
      </c>
      <c r="G68" s="16">
        <v>60337924.972826295</v>
      </c>
      <c r="H68" s="16">
        <v>0</v>
      </c>
      <c r="I68" s="16">
        <v>0</v>
      </c>
      <c r="J68" s="122">
        <v>43083</v>
      </c>
      <c r="K68" s="122">
        <v>53571</v>
      </c>
      <c r="L68" s="14">
        <v>10</v>
      </c>
      <c r="M68" s="17">
        <v>40</v>
      </c>
      <c r="N68" s="14" t="s">
        <v>29</v>
      </c>
      <c r="O68" s="46">
        <v>7.4999999999999997E-3</v>
      </c>
      <c r="P68" s="14"/>
      <c r="Q68" s="24"/>
      <c r="R68" s="16">
        <v>68005739.549366191</v>
      </c>
      <c r="S68" s="19">
        <f t="shared" si="4"/>
        <v>60337924</v>
      </c>
      <c r="T68" s="16">
        <f t="shared" si="9"/>
        <v>56404149</v>
      </c>
      <c r="U68" s="16">
        <f t="shared" si="8"/>
        <v>53970374</v>
      </c>
      <c r="V68" s="16">
        <f t="shared" si="8"/>
        <v>51959110</v>
      </c>
      <c r="W68" s="16">
        <f t="shared" si="8"/>
        <v>49947846</v>
      </c>
      <c r="X68" s="16">
        <f t="shared" si="8"/>
        <v>47936582</v>
      </c>
      <c r="Y68" s="16">
        <f t="shared" si="8"/>
        <v>45925318</v>
      </c>
      <c r="Z68" s="16">
        <f t="shared" si="8"/>
        <v>43914054</v>
      </c>
      <c r="AA68" s="16">
        <f t="shared" si="8"/>
        <v>41902790</v>
      </c>
      <c r="AB68" s="16">
        <f t="shared" si="8"/>
        <v>39891526</v>
      </c>
      <c r="AC68" s="16">
        <f t="shared" si="8"/>
        <v>37880262</v>
      </c>
      <c r="AD68" s="16">
        <f t="shared" si="8"/>
        <v>35868998</v>
      </c>
      <c r="AE68" s="16">
        <f t="shared" si="8"/>
        <v>33857734</v>
      </c>
      <c r="AF68" s="16">
        <f t="shared" si="8"/>
        <v>31846470</v>
      </c>
      <c r="AG68" s="16">
        <f t="shared" si="8"/>
        <v>29835206</v>
      </c>
      <c r="AH68" s="16">
        <f t="shared" si="8"/>
        <v>27823942</v>
      </c>
      <c r="AI68" s="16">
        <f t="shared" si="8"/>
        <v>25812678</v>
      </c>
      <c r="AJ68" s="16">
        <f t="shared" si="8"/>
        <v>23801414</v>
      </c>
      <c r="AK68" s="16">
        <f t="shared" si="8"/>
        <v>21790150</v>
      </c>
      <c r="AL68" s="16">
        <f t="shared" si="8"/>
        <v>19778886</v>
      </c>
      <c r="AM68" s="16">
        <f t="shared" si="8"/>
        <v>17767622</v>
      </c>
      <c r="AN68" s="16">
        <f t="shared" si="8"/>
        <v>15756358</v>
      </c>
      <c r="AO68" s="16">
        <f t="shared" si="8"/>
        <v>13745094</v>
      </c>
      <c r="AP68" s="16">
        <f t="shared" si="8"/>
        <v>11733830</v>
      </c>
      <c r="AQ68" s="16">
        <f t="shared" si="8"/>
        <v>9722566</v>
      </c>
      <c r="AR68" s="16">
        <f t="shared" si="8"/>
        <v>7059438</v>
      </c>
      <c r="AS68" s="16">
        <f t="shared" si="8"/>
        <v>5171493</v>
      </c>
      <c r="AT68" s="16">
        <f t="shared" si="8"/>
        <v>3283548</v>
      </c>
      <c r="AU68" s="16">
        <f t="shared" si="8"/>
        <v>1395603</v>
      </c>
      <c r="AV68" s="16">
        <f t="shared" si="8"/>
        <v>0</v>
      </c>
      <c r="AW68" s="16">
        <f t="shared" si="8"/>
        <v>0</v>
      </c>
      <c r="AX68" s="16">
        <f t="shared" si="8"/>
        <v>0</v>
      </c>
      <c r="AY68" s="16">
        <f t="shared" si="8"/>
        <v>0</v>
      </c>
      <c r="AZ68" s="16">
        <f t="shared" si="8"/>
        <v>0</v>
      </c>
      <c r="BA68" s="16">
        <f t="shared" si="8"/>
        <v>0</v>
      </c>
      <c r="BB68" s="16">
        <f t="shared" si="8"/>
        <v>0</v>
      </c>
      <c r="BC68" s="16">
        <f t="shared" si="8"/>
        <v>0</v>
      </c>
      <c r="BD68" s="16">
        <f t="shared" si="8"/>
        <v>0</v>
      </c>
      <c r="BE68" s="16">
        <f t="shared" si="8"/>
        <v>0</v>
      </c>
      <c r="BF68" s="16">
        <f t="shared" si="8"/>
        <v>0</v>
      </c>
      <c r="BG68" s="16">
        <f t="shared" si="8"/>
        <v>0</v>
      </c>
      <c r="BH68" s="16">
        <f t="shared" si="8"/>
        <v>0</v>
      </c>
      <c r="BI68" s="16">
        <f t="shared" si="8"/>
        <v>0</v>
      </c>
      <c r="BJ68" s="16">
        <f t="shared" si="8"/>
        <v>0</v>
      </c>
      <c r="BK68" s="16">
        <f t="shared" si="8"/>
        <v>0</v>
      </c>
      <c r="BL68" s="16">
        <f t="shared" si="8"/>
        <v>0</v>
      </c>
      <c r="BM68" s="16">
        <f t="shared" si="8"/>
        <v>0</v>
      </c>
      <c r="BN68" s="16">
        <f t="shared" si="8"/>
        <v>0</v>
      </c>
      <c r="BO68" s="16">
        <f t="shared" si="8"/>
        <v>0</v>
      </c>
      <c r="BP68" s="16">
        <f t="shared" si="8"/>
        <v>0</v>
      </c>
      <c r="BQ68" s="16">
        <f t="shared" si="8"/>
        <v>0</v>
      </c>
    </row>
    <row r="69" spans="1:69" x14ac:dyDescent="0.35">
      <c r="A69" s="14">
        <v>22</v>
      </c>
      <c r="B69" s="15" t="s">
        <v>25</v>
      </c>
      <c r="C69" s="15" t="s">
        <v>41</v>
      </c>
      <c r="D69" s="14" t="s">
        <v>27</v>
      </c>
      <c r="E69" s="14" t="s">
        <v>36</v>
      </c>
      <c r="F69" s="16">
        <v>3958829.2</v>
      </c>
      <c r="G69" s="16">
        <v>3662983.2199999951</v>
      </c>
      <c r="H69" s="16">
        <v>0</v>
      </c>
      <c r="I69" s="16">
        <v>0</v>
      </c>
      <c r="J69" s="121">
        <v>40795</v>
      </c>
      <c r="K69" s="121">
        <v>55402</v>
      </c>
      <c r="L69" s="14">
        <v>10</v>
      </c>
      <c r="M69" s="17">
        <v>50</v>
      </c>
      <c r="N69" s="14" t="s">
        <v>29</v>
      </c>
      <c r="O69" s="46">
        <v>7.4999999999999997E-3</v>
      </c>
      <c r="P69" s="14"/>
      <c r="Q69" s="24"/>
      <c r="R69" s="16">
        <v>3852146.25</v>
      </c>
      <c r="S69" s="19">
        <f t="shared" si="4"/>
        <v>3662983.2199999951</v>
      </c>
      <c r="T69" s="16">
        <f t="shared" si="9"/>
        <v>3623394.9399999953</v>
      </c>
      <c r="U69" s="16">
        <f t="shared" si="8"/>
        <v>3583806.6599999955</v>
      </c>
      <c r="V69" s="16">
        <f t="shared" si="8"/>
        <v>3505696.9199999953</v>
      </c>
      <c r="W69" s="16">
        <f t="shared" si="8"/>
        <v>3387998.8899999955</v>
      </c>
      <c r="X69" s="16">
        <f t="shared" si="8"/>
        <v>3269234.0299999956</v>
      </c>
      <c r="Y69" s="16">
        <f t="shared" si="8"/>
        <v>3150469.1699999957</v>
      </c>
      <c r="Z69" s="16">
        <f t="shared" si="8"/>
        <v>3031704.3099999959</v>
      </c>
      <c r="AA69" s="16">
        <f t="shared" ref="U69:BQ74" si="10">Z69-AA26</f>
        <v>2912939.449999996</v>
      </c>
      <c r="AB69" s="16">
        <f t="shared" si="10"/>
        <v>2794174.5899999961</v>
      </c>
      <c r="AC69" s="16">
        <f t="shared" si="10"/>
        <v>2675409.7299999963</v>
      </c>
      <c r="AD69" s="16">
        <f t="shared" si="10"/>
        <v>2556644.8699999964</v>
      </c>
      <c r="AE69" s="16">
        <f t="shared" si="10"/>
        <v>2437880.0099999965</v>
      </c>
      <c r="AF69" s="16">
        <f t="shared" si="10"/>
        <v>2319115.1499999966</v>
      </c>
      <c r="AG69" s="16">
        <f t="shared" si="10"/>
        <v>2200350.2899999968</v>
      </c>
      <c r="AH69" s="16">
        <f t="shared" si="10"/>
        <v>2081585.4299999967</v>
      </c>
      <c r="AI69" s="16">
        <f t="shared" si="10"/>
        <v>1962820.5699999966</v>
      </c>
      <c r="AJ69" s="16">
        <f t="shared" si="10"/>
        <v>1844055.7099999965</v>
      </c>
      <c r="AK69" s="16">
        <f t="shared" si="10"/>
        <v>1725290.8499999964</v>
      </c>
      <c r="AL69" s="16">
        <f t="shared" si="10"/>
        <v>1606525.9899999963</v>
      </c>
      <c r="AM69" s="16">
        <f t="shared" si="10"/>
        <v>1487761.1299999962</v>
      </c>
      <c r="AN69" s="16">
        <f t="shared" si="10"/>
        <v>1368996.2699999961</v>
      </c>
      <c r="AO69" s="16">
        <f t="shared" si="10"/>
        <v>1250231.409999996</v>
      </c>
      <c r="AP69" s="16">
        <f t="shared" si="10"/>
        <v>1131466.5499999959</v>
      </c>
      <c r="AQ69" s="16">
        <f t="shared" si="10"/>
        <v>1012701.6899999959</v>
      </c>
      <c r="AR69" s="16">
        <f t="shared" si="10"/>
        <v>893936.82999999588</v>
      </c>
      <c r="AS69" s="16">
        <f t="shared" si="10"/>
        <v>775171.9699999959</v>
      </c>
      <c r="AT69" s="16">
        <f t="shared" si="10"/>
        <v>656407.10999999591</v>
      </c>
      <c r="AU69" s="16">
        <f t="shared" si="10"/>
        <v>537642.24999999593</v>
      </c>
      <c r="AV69" s="16">
        <f t="shared" si="10"/>
        <v>418877.38999999594</v>
      </c>
      <c r="AW69" s="16">
        <f t="shared" si="10"/>
        <v>300112.52999999595</v>
      </c>
      <c r="AX69" s="16">
        <f t="shared" si="10"/>
        <v>181347.66999999597</v>
      </c>
      <c r="AY69" s="16">
        <f t="shared" si="10"/>
        <v>62582.809999995967</v>
      </c>
      <c r="AZ69" s="16">
        <f t="shared" si="10"/>
        <v>1599.8899999982605</v>
      </c>
      <c r="BA69" s="16">
        <f t="shared" si="10"/>
        <v>-1.7296315490966663E-9</v>
      </c>
      <c r="BB69" s="16">
        <f t="shared" si="10"/>
        <v>-1.7296315490966663E-9</v>
      </c>
      <c r="BC69" s="16">
        <f t="shared" si="10"/>
        <v>-1.7296315490966663E-9</v>
      </c>
      <c r="BD69" s="16">
        <f t="shared" si="10"/>
        <v>-1.7296315490966663E-9</v>
      </c>
      <c r="BE69" s="16">
        <f t="shared" si="10"/>
        <v>-1.7296315490966663E-9</v>
      </c>
      <c r="BF69" s="16">
        <f t="shared" si="10"/>
        <v>-1.7296315490966663E-9</v>
      </c>
      <c r="BG69" s="16">
        <f t="shared" si="10"/>
        <v>-1.7296315490966663E-9</v>
      </c>
      <c r="BH69" s="16">
        <f t="shared" si="10"/>
        <v>-1.7296315490966663E-9</v>
      </c>
      <c r="BI69" s="16">
        <f t="shared" si="10"/>
        <v>-1.7296315490966663E-9</v>
      </c>
      <c r="BJ69" s="16">
        <f t="shared" si="10"/>
        <v>-1.7296315490966663E-9</v>
      </c>
      <c r="BK69" s="16">
        <f t="shared" si="10"/>
        <v>-1.7296315490966663E-9</v>
      </c>
      <c r="BL69" s="16">
        <f t="shared" si="10"/>
        <v>-1.7296315490966663E-9</v>
      </c>
      <c r="BM69" s="16">
        <f t="shared" si="10"/>
        <v>-1.7296315490966663E-9</v>
      </c>
      <c r="BN69" s="16">
        <f t="shared" si="10"/>
        <v>-1.7296315490966663E-9</v>
      </c>
      <c r="BO69" s="16">
        <f t="shared" si="10"/>
        <v>-1.7296315490966663E-9</v>
      </c>
      <c r="BP69" s="16">
        <f t="shared" si="10"/>
        <v>-1.7296315490966663E-9</v>
      </c>
      <c r="BQ69" s="16">
        <f t="shared" si="10"/>
        <v>-1.7296315490966663E-9</v>
      </c>
    </row>
    <row r="70" spans="1:69" x14ac:dyDescent="0.35">
      <c r="A70" s="14">
        <v>23</v>
      </c>
      <c r="B70" s="15" t="s">
        <v>25</v>
      </c>
      <c r="C70" s="15" t="s">
        <v>41</v>
      </c>
      <c r="D70" s="14" t="s">
        <v>27</v>
      </c>
      <c r="E70" s="14" t="s">
        <v>117</v>
      </c>
      <c r="F70" s="16">
        <v>8597218.0523076914</v>
      </c>
      <c r="G70" s="16">
        <v>7503509.326399995</v>
      </c>
      <c r="H70" s="16">
        <v>0</v>
      </c>
      <c r="I70" s="16">
        <v>0</v>
      </c>
      <c r="J70" s="121">
        <v>40870</v>
      </c>
      <c r="K70" s="121">
        <v>55419</v>
      </c>
      <c r="L70" s="14">
        <v>10</v>
      </c>
      <c r="M70" s="17">
        <v>50</v>
      </c>
      <c r="N70" s="14" t="s">
        <v>29</v>
      </c>
      <c r="O70" s="46">
        <v>7.4999999999999997E-3</v>
      </c>
      <c r="P70" s="14"/>
      <c r="Q70" s="24"/>
      <c r="R70" s="16">
        <v>8597218.0523076914</v>
      </c>
      <c r="S70" s="19">
        <f t="shared" si="4"/>
        <v>7503509.326399995</v>
      </c>
      <c r="T70" s="16">
        <f t="shared" si="9"/>
        <v>7422660.2261999948</v>
      </c>
      <c r="U70" s="16">
        <f t="shared" si="10"/>
        <v>7341811.1259999946</v>
      </c>
      <c r="V70" s="16">
        <f t="shared" si="10"/>
        <v>7205080.1058999943</v>
      </c>
      <c r="W70" s="16">
        <f t="shared" si="10"/>
        <v>6987499.9758999944</v>
      </c>
      <c r="X70" s="16">
        <f t="shared" si="10"/>
        <v>6744952.6558999941</v>
      </c>
      <c r="Y70" s="16">
        <f t="shared" si="10"/>
        <v>6502405.3358999938</v>
      </c>
      <c r="Z70" s="16">
        <f t="shared" si="10"/>
        <v>6259858.0158999935</v>
      </c>
      <c r="AA70" s="16">
        <f t="shared" si="10"/>
        <v>6017310.6958999932</v>
      </c>
      <c r="AB70" s="16">
        <f t="shared" si="10"/>
        <v>5774763.3758999929</v>
      </c>
      <c r="AC70" s="16">
        <f t="shared" si="10"/>
        <v>5532216.0558999926</v>
      </c>
      <c r="AD70" s="16">
        <f t="shared" si="10"/>
        <v>5289668.7358999923</v>
      </c>
      <c r="AE70" s="16">
        <f t="shared" si="10"/>
        <v>5047121.415899992</v>
      </c>
      <c r="AF70" s="16">
        <f t="shared" si="10"/>
        <v>4804574.0958999917</v>
      </c>
      <c r="AG70" s="16">
        <f t="shared" si="10"/>
        <v>4562026.7758999914</v>
      </c>
      <c r="AH70" s="16">
        <f t="shared" si="10"/>
        <v>4319479.4558999911</v>
      </c>
      <c r="AI70" s="16">
        <f t="shared" si="10"/>
        <v>4076932.1358999913</v>
      </c>
      <c r="AJ70" s="16">
        <f t="shared" si="10"/>
        <v>3834384.8158999914</v>
      </c>
      <c r="AK70" s="16">
        <f t="shared" si="10"/>
        <v>3591837.4958999916</v>
      </c>
      <c r="AL70" s="16">
        <f t="shared" si="10"/>
        <v>3349290.1758999918</v>
      </c>
      <c r="AM70" s="16">
        <f t="shared" si="10"/>
        <v>3106742.8558999919</v>
      </c>
      <c r="AN70" s="16">
        <f t="shared" si="10"/>
        <v>2864195.5358999921</v>
      </c>
      <c r="AO70" s="16">
        <f t="shared" si="10"/>
        <v>2621648.2158999923</v>
      </c>
      <c r="AP70" s="16">
        <f t="shared" si="10"/>
        <v>2379100.8958999924</v>
      </c>
      <c r="AQ70" s="16">
        <f t="shared" si="10"/>
        <v>2136553.5758999926</v>
      </c>
      <c r="AR70" s="16">
        <f t="shared" si="10"/>
        <v>1894006.2558999925</v>
      </c>
      <c r="AS70" s="16">
        <f t="shared" si="10"/>
        <v>1651458.9358999925</v>
      </c>
      <c r="AT70" s="16">
        <f t="shared" si="10"/>
        <v>1408911.6158999924</v>
      </c>
      <c r="AU70" s="16">
        <f t="shared" si="10"/>
        <v>1166364.2958999923</v>
      </c>
      <c r="AV70" s="16">
        <f t="shared" si="10"/>
        <v>923816.97589999228</v>
      </c>
      <c r="AW70" s="16">
        <f t="shared" si="10"/>
        <v>681269.65589999221</v>
      </c>
      <c r="AX70" s="16">
        <f t="shared" si="10"/>
        <v>438722.33589999221</v>
      </c>
      <c r="AY70" s="16">
        <f t="shared" si="10"/>
        <v>196175.0158999922</v>
      </c>
      <c r="AZ70" s="16">
        <f t="shared" si="10"/>
        <v>37450.847999996098</v>
      </c>
      <c r="BA70" s="16">
        <f t="shared" si="10"/>
        <v>-5.398760549724102E-9</v>
      </c>
      <c r="BB70" s="16">
        <f t="shared" si="10"/>
        <v>-5.398760549724102E-9</v>
      </c>
      <c r="BC70" s="16">
        <f t="shared" si="10"/>
        <v>-5.398760549724102E-9</v>
      </c>
      <c r="BD70" s="16">
        <f t="shared" si="10"/>
        <v>-5.398760549724102E-9</v>
      </c>
      <c r="BE70" s="16">
        <f t="shared" si="10"/>
        <v>-5.398760549724102E-9</v>
      </c>
      <c r="BF70" s="16">
        <f t="shared" si="10"/>
        <v>-5.398760549724102E-9</v>
      </c>
      <c r="BG70" s="16">
        <f t="shared" si="10"/>
        <v>-5.398760549724102E-9</v>
      </c>
      <c r="BH70" s="16">
        <f t="shared" si="10"/>
        <v>-5.398760549724102E-9</v>
      </c>
      <c r="BI70" s="16">
        <f t="shared" si="10"/>
        <v>-5.398760549724102E-9</v>
      </c>
      <c r="BJ70" s="16">
        <f t="shared" si="10"/>
        <v>-5.398760549724102E-9</v>
      </c>
      <c r="BK70" s="16">
        <f t="shared" si="10"/>
        <v>-5.398760549724102E-9</v>
      </c>
      <c r="BL70" s="16">
        <f t="shared" si="10"/>
        <v>-5.398760549724102E-9</v>
      </c>
      <c r="BM70" s="16">
        <f t="shared" si="10"/>
        <v>-5.398760549724102E-9</v>
      </c>
      <c r="BN70" s="16">
        <f t="shared" si="10"/>
        <v>-5.398760549724102E-9</v>
      </c>
      <c r="BO70" s="16">
        <f t="shared" si="10"/>
        <v>-5.398760549724102E-9</v>
      </c>
      <c r="BP70" s="16">
        <f t="shared" si="10"/>
        <v>-5.398760549724102E-9</v>
      </c>
      <c r="BQ70" s="16">
        <f t="shared" si="10"/>
        <v>-5.398760549724102E-9</v>
      </c>
    </row>
    <row r="71" spans="1:69" x14ac:dyDescent="0.35">
      <c r="A71" s="14">
        <v>24</v>
      </c>
      <c r="B71" s="15" t="s">
        <v>25</v>
      </c>
      <c r="C71" s="15" t="s">
        <v>41</v>
      </c>
      <c r="D71" s="14" t="s">
        <v>27</v>
      </c>
      <c r="E71" s="14" t="s">
        <v>32</v>
      </c>
      <c r="F71" s="16">
        <v>2758718.8846153845</v>
      </c>
      <c r="G71" s="16">
        <v>549605.777</v>
      </c>
      <c r="H71" s="16">
        <v>0</v>
      </c>
      <c r="I71" s="16">
        <v>0</v>
      </c>
      <c r="J71" s="121">
        <v>40802</v>
      </c>
      <c r="K71" s="121">
        <v>55412</v>
      </c>
      <c r="L71" s="14">
        <v>10</v>
      </c>
      <c r="M71" s="17">
        <v>50</v>
      </c>
      <c r="N71" s="14" t="s">
        <v>29</v>
      </c>
      <c r="O71" s="46">
        <v>7.4999999999999997E-3</v>
      </c>
      <c r="P71" s="14"/>
      <c r="Q71" s="24"/>
      <c r="R71" s="16">
        <v>2758718.8846153845</v>
      </c>
      <c r="S71" s="19">
        <f t="shared" si="4"/>
        <v>549605.777</v>
      </c>
      <c r="T71" s="16">
        <f t="shared" si="9"/>
        <v>543689.43700000003</v>
      </c>
      <c r="U71" s="16">
        <f t="shared" si="10"/>
        <v>537773.09700000007</v>
      </c>
      <c r="V71" s="16">
        <f t="shared" si="10"/>
        <v>528270.42700000003</v>
      </c>
      <c r="W71" s="16">
        <f t="shared" si="10"/>
        <v>512851.147</v>
      </c>
      <c r="X71" s="16">
        <f t="shared" si="10"/>
        <v>495101.587</v>
      </c>
      <c r="Y71" s="16">
        <f t="shared" si="10"/>
        <v>477352.027</v>
      </c>
      <c r="Z71" s="16">
        <f t="shared" si="10"/>
        <v>459602.467</v>
      </c>
      <c r="AA71" s="16">
        <f t="shared" si="10"/>
        <v>441852.90700000001</v>
      </c>
      <c r="AB71" s="16">
        <f t="shared" si="10"/>
        <v>424103.34700000001</v>
      </c>
      <c r="AC71" s="16">
        <f t="shared" si="10"/>
        <v>406353.78700000001</v>
      </c>
      <c r="AD71" s="16">
        <f t="shared" si="10"/>
        <v>388604.22700000001</v>
      </c>
      <c r="AE71" s="16">
        <f t="shared" si="10"/>
        <v>370854.66700000002</v>
      </c>
      <c r="AF71" s="16">
        <f t="shared" si="10"/>
        <v>353105.10700000002</v>
      </c>
      <c r="AG71" s="16">
        <f t="shared" si="10"/>
        <v>335355.54700000002</v>
      </c>
      <c r="AH71" s="16">
        <f t="shared" si="10"/>
        <v>317605.98700000002</v>
      </c>
      <c r="AI71" s="16">
        <f t="shared" si="10"/>
        <v>299856.42700000003</v>
      </c>
      <c r="AJ71" s="16">
        <f t="shared" si="10"/>
        <v>282106.86700000003</v>
      </c>
      <c r="AK71" s="16">
        <f t="shared" si="10"/>
        <v>264357.30700000003</v>
      </c>
      <c r="AL71" s="16">
        <f t="shared" si="10"/>
        <v>246607.74700000003</v>
      </c>
      <c r="AM71" s="16">
        <f t="shared" si="10"/>
        <v>228858.18700000003</v>
      </c>
      <c r="AN71" s="16">
        <f t="shared" si="10"/>
        <v>211108.62700000004</v>
      </c>
      <c r="AO71" s="16">
        <f t="shared" si="10"/>
        <v>193359.06700000004</v>
      </c>
      <c r="AP71" s="16">
        <f t="shared" si="10"/>
        <v>175609.50700000004</v>
      </c>
      <c r="AQ71" s="16">
        <f t="shared" si="10"/>
        <v>157859.94700000004</v>
      </c>
      <c r="AR71" s="16">
        <f t="shared" si="10"/>
        <v>140110.38700000005</v>
      </c>
      <c r="AS71" s="16">
        <f t="shared" si="10"/>
        <v>122360.82700000005</v>
      </c>
      <c r="AT71" s="16">
        <f t="shared" si="10"/>
        <v>104611.26700000005</v>
      </c>
      <c r="AU71" s="16">
        <f t="shared" si="10"/>
        <v>86861.707000000053</v>
      </c>
      <c r="AV71" s="16">
        <f t="shared" si="10"/>
        <v>69112.147000000055</v>
      </c>
      <c r="AW71" s="16">
        <f t="shared" si="10"/>
        <v>51362.587000000058</v>
      </c>
      <c r="AX71" s="16">
        <f t="shared" si="10"/>
        <v>33613.02700000006</v>
      </c>
      <c r="AY71" s="16">
        <f t="shared" si="10"/>
        <v>15863.467000000059</v>
      </c>
      <c r="AZ71" s="16">
        <f t="shared" si="10"/>
        <v>3493.3880000000481</v>
      </c>
      <c r="BA71" s="16">
        <f t="shared" si="10"/>
        <v>6.8212102632969618E-11</v>
      </c>
      <c r="BB71" s="16">
        <f t="shared" si="10"/>
        <v>6.8212102632969618E-11</v>
      </c>
      <c r="BC71" s="16">
        <f t="shared" si="10"/>
        <v>6.8212102632969618E-11</v>
      </c>
      <c r="BD71" s="16">
        <f t="shared" si="10"/>
        <v>6.8212102632969618E-11</v>
      </c>
      <c r="BE71" s="16">
        <f t="shared" si="10"/>
        <v>6.8212102632969618E-11</v>
      </c>
      <c r="BF71" s="16">
        <f t="shared" si="10"/>
        <v>6.8212102632969618E-11</v>
      </c>
      <c r="BG71" s="16">
        <f t="shared" si="10"/>
        <v>6.8212102632969618E-11</v>
      </c>
      <c r="BH71" s="16">
        <f t="shared" si="10"/>
        <v>6.8212102632969618E-11</v>
      </c>
      <c r="BI71" s="16">
        <f t="shared" si="10"/>
        <v>6.8212102632969618E-11</v>
      </c>
      <c r="BJ71" s="16">
        <f t="shared" si="10"/>
        <v>6.8212102632969618E-11</v>
      </c>
      <c r="BK71" s="16">
        <f t="shared" si="10"/>
        <v>6.8212102632969618E-11</v>
      </c>
      <c r="BL71" s="16">
        <f t="shared" si="10"/>
        <v>6.8212102632969618E-11</v>
      </c>
      <c r="BM71" s="16">
        <f t="shared" si="10"/>
        <v>6.8212102632969618E-11</v>
      </c>
      <c r="BN71" s="16">
        <f t="shared" si="10"/>
        <v>6.8212102632969618E-11</v>
      </c>
      <c r="BO71" s="16">
        <f t="shared" si="10"/>
        <v>6.8212102632969618E-11</v>
      </c>
      <c r="BP71" s="16">
        <f t="shared" si="10"/>
        <v>6.8212102632969618E-11</v>
      </c>
      <c r="BQ71" s="16">
        <f t="shared" si="10"/>
        <v>6.8212102632969618E-11</v>
      </c>
    </row>
    <row r="72" spans="1:69" x14ac:dyDescent="0.35">
      <c r="A72" s="14">
        <v>25</v>
      </c>
      <c r="B72" s="15" t="s">
        <v>25</v>
      </c>
      <c r="C72" s="15" t="s">
        <v>41</v>
      </c>
      <c r="D72" s="14" t="s">
        <v>27</v>
      </c>
      <c r="E72" s="14" t="s">
        <v>28</v>
      </c>
      <c r="F72" s="16">
        <v>124297816.59999999</v>
      </c>
      <c r="G72" s="16">
        <v>69364726.070208043</v>
      </c>
      <c r="H72" s="16">
        <v>0</v>
      </c>
      <c r="I72" s="16">
        <v>0</v>
      </c>
      <c r="J72" s="121">
        <v>42446</v>
      </c>
      <c r="K72" s="121">
        <v>57058</v>
      </c>
      <c r="L72" s="14">
        <v>10</v>
      </c>
      <c r="M72" s="17">
        <v>50</v>
      </c>
      <c r="N72" s="14" t="s">
        <v>29</v>
      </c>
      <c r="O72" s="46">
        <v>7.4999999999999997E-3</v>
      </c>
      <c r="P72" s="14"/>
      <c r="Q72" s="24"/>
      <c r="R72" s="16">
        <v>124297816.59999999</v>
      </c>
      <c r="S72" s="19">
        <f t="shared" si="4"/>
        <v>69364726.070208043</v>
      </c>
      <c r="T72" s="16">
        <f t="shared" si="9"/>
        <v>69018478.278208047</v>
      </c>
      <c r="U72" s="16">
        <f t="shared" si="10"/>
        <v>68341579.936408043</v>
      </c>
      <c r="V72" s="16">
        <f t="shared" si="10"/>
        <v>67263095.057608038</v>
      </c>
      <c r="W72" s="16">
        <f t="shared" si="10"/>
        <v>65903906.52690804</v>
      </c>
      <c r="X72" s="16">
        <f t="shared" si="10"/>
        <v>64477515.856908038</v>
      </c>
      <c r="Y72" s="16">
        <f t="shared" si="10"/>
        <v>63051125.186908036</v>
      </c>
      <c r="Z72" s="16">
        <f t="shared" si="10"/>
        <v>60809060.143606737</v>
      </c>
      <c r="AA72" s="16">
        <f t="shared" si="10"/>
        <v>59249372.907004133</v>
      </c>
      <c r="AB72" s="16">
        <f t="shared" si="10"/>
        <v>57593685.077401534</v>
      </c>
      <c r="AC72" s="16">
        <f t="shared" si="10"/>
        <v>55841996.654798932</v>
      </c>
      <c r="AD72" s="16">
        <f t="shared" si="10"/>
        <v>53947241.326796331</v>
      </c>
      <c r="AE72" s="16">
        <f t="shared" si="10"/>
        <v>52052485.998793729</v>
      </c>
      <c r="AF72" s="16">
        <f t="shared" si="10"/>
        <v>50157730.670791127</v>
      </c>
      <c r="AG72" s="16">
        <f t="shared" si="10"/>
        <v>48262975.342788525</v>
      </c>
      <c r="AH72" s="16">
        <f t="shared" si="10"/>
        <v>46368220.014785923</v>
      </c>
      <c r="AI72" s="16">
        <f t="shared" si="10"/>
        <v>44473464.686783321</v>
      </c>
      <c r="AJ72" s="16">
        <f t="shared" si="10"/>
        <v>42318779.016780719</v>
      </c>
      <c r="AK72" s="16">
        <f t="shared" si="10"/>
        <v>40164093.346778117</v>
      </c>
      <c r="AL72" s="16">
        <f t="shared" si="10"/>
        <v>38009407.676775515</v>
      </c>
      <c r="AM72" s="16">
        <f t="shared" si="10"/>
        <v>35854722.006772913</v>
      </c>
      <c r="AN72" s="16">
        <f t="shared" si="10"/>
        <v>33700036.336770311</v>
      </c>
      <c r="AO72" s="16">
        <f t="shared" si="10"/>
        <v>31805281.008767709</v>
      </c>
      <c r="AP72" s="16">
        <f t="shared" si="10"/>
        <v>29910525.680765107</v>
      </c>
      <c r="AQ72" s="16">
        <f t="shared" si="10"/>
        <v>28015770.352762505</v>
      </c>
      <c r="AR72" s="16">
        <f t="shared" si="10"/>
        <v>26121015.024759904</v>
      </c>
      <c r="AS72" s="16">
        <f t="shared" si="10"/>
        <v>24226259.696757302</v>
      </c>
      <c r="AT72" s="16">
        <f t="shared" si="10"/>
        <v>22331504.3687547</v>
      </c>
      <c r="AU72" s="16">
        <f t="shared" si="10"/>
        <v>20436749.040752098</v>
      </c>
      <c r="AV72" s="16">
        <f t="shared" si="10"/>
        <v>18541993.712749496</v>
      </c>
      <c r="AW72" s="16">
        <f t="shared" si="10"/>
        <v>16647238.384746894</v>
      </c>
      <c r="AX72" s="16">
        <f t="shared" si="10"/>
        <v>14752483.056744292</v>
      </c>
      <c r="AY72" s="16">
        <f t="shared" si="10"/>
        <v>12857727.728741691</v>
      </c>
      <c r="AZ72" s="16">
        <f t="shared" si="10"/>
        <v>11020909.481778584</v>
      </c>
      <c r="BA72" s="16">
        <f t="shared" si="10"/>
        <v>9184091.2348154783</v>
      </c>
      <c r="BB72" s="16">
        <f t="shared" si="10"/>
        <v>7347272.9878523732</v>
      </c>
      <c r="BC72" s="16">
        <f t="shared" si="10"/>
        <v>5510454.740889268</v>
      </c>
      <c r="BD72" s="16">
        <f t="shared" si="10"/>
        <v>3673636.4939261628</v>
      </c>
      <c r="BE72" s="16">
        <f t="shared" si="10"/>
        <v>1836818.2469630574</v>
      </c>
      <c r="BF72" s="16">
        <f t="shared" si="10"/>
        <v>-4.7963112592697144E-8</v>
      </c>
      <c r="BG72" s="16">
        <f t="shared" si="10"/>
        <v>-4.7963112592697144E-8</v>
      </c>
      <c r="BH72" s="16">
        <f t="shared" si="10"/>
        <v>-4.7963112592697144E-8</v>
      </c>
      <c r="BI72" s="16">
        <f t="shared" si="10"/>
        <v>-4.7963112592697144E-8</v>
      </c>
      <c r="BJ72" s="16">
        <f t="shared" si="10"/>
        <v>-4.7963112592697144E-8</v>
      </c>
      <c r="BK72" s="16">
        <f t="shared" si="10"/>
        <v>-4.7963112592697144E-8</v>
      </c>
      <c r="BL72" s="16">
        <f t="shared" si="10"/>
        <v>-4.7963112592697144E-8</v>
      </c>
      <c r="BM72" s="16">
        <f t="shared" si="10"/>
        <v>-4.7963112592697144E-8</v>
      </c>
      <c r="BN72" s="16">
        <f t="shared" si="10"/>
        <v>-4.7963112592697144E-8</v>
      </c>
      <c r="BO72" s="16">
        <f t="shared" si="10"/>
        <v>-4.7963112592697144E-8</v>
      </c>
      <c r="BP72" s="16">
        <f t="shared" si="10"/>
        <v>-4.7963112592697144E-8</v>
      </c>
      <c r="BQ72" s="16">
        <f t="shared" si="10"/>
        <v>-4.7963112592697144E-8</v>
      </c>
    </row>
    <row r="73" spans="1:69" x14ac:dyDescent="0.35">
      <c r="A73" s="14">
        <v>26</v>
      </c>
      <c r="B73" s="15" t="s">
        <v>25</v>
      </c>
      <c r="C73" s="15" t="s">
        <v>40</v>
      </c>
      <c r="D73" s="14" t="s">
        <v>27</v>
      </c>
      <c r="E73" s="14" t="s">
        <v>32</v>
      </c>
      <c r="F73" s="16">
        <v>9760491.9220000003</v>
      </c>
      <c r="G73" s="16">
        <v>2582819.3238999988</v>
      </c>
      <c r="H73" s="18">
        <v>0</v>
      </c>
      <c r="I73" s="18">
        <v>0</v>
      </c>
      <c r="J73" s="121">
        <v>38991</v>
      </c>
      <c r="K73" s="121">
        <v>44256</v>
      </c>
      <c r="L73" s="14">
        <v>5</v>
      </c>
      <c r="M73" s="17">
        <v>20</v>
      </c>
      <c r="N73" s="14" t="s">
        <v>38</v>
      </c>
      <c r="O73" s="46">
        <v>6.4199999999999993E-2</v>
      </c>
      <c r="P73" s="14" t="s">
        <v>39</v>
      </c>
      <c r="Q73" s="46">
        <v>5.0000000000000001E-3</v>
      </c>
      <c r="R73" s="16">
        <v>9760491.9220000003</v>
      </c>
      <c r="S73" s="19">
        <f t="shared" si="4"/>
        <v>2582819.3238999988</v>
      </c>
      <c r="T73" s="16">
        <f t="shared" si="9"/>
        <v>1844870.9034999989</v>
      </c>
      <c r="U73" s="16">
        <f t="shared" si="10"/>
        <v>1106922.4830999989</v>
      </c>
      <c r="V73" s="16">
        <f t="shared" si="10"/>
        <v>368974.06269999896</v>
      </c>
      <c r="W73" s="16">
        <f t="shared" si="10"/>
        <v>0</v>
      </c>
      <c r="X73" s="16">
        <f t="shared" si="10"/>
        <v>0</v>
      </c>
      <c r="Y73" s="16">
        <f t="shared" si="10"/>
        <v>0</v>
      </c>
      <c r="Z73" s="16">
        <f t="shared" si="10"/>
        <v>0</v>
      </c>
      <c r="AA73" s="16">
        <f t="shared" si="10"/>
        <v>0</v>
      </c>
      <c r="AB73" s="16">
        <f t="shared" si="10"/>
        <v>0</v>
      </c>
      <c r="AC73" s="16">
        <f t="shared" si="10"/>
        <v>0</v>
      </c>
      <c r="AD73" s="16">
        <f t="shared" si="10"/>
        <v>0</v>
      </c>
      <c r="AE73" s="16">
        <f t="shared" si="10"/>
        <v>0</v>
      </c>
      <c r="AF73" s="16">
        <f t="shared" si="10"/>
        <v>0</v>
      </c>
      <c r="AG73" s="16">
        <f t="shared" si="10"/>
        <v>0</v>
      </c>
      <c r="AH73" s="16">
        <f t="shared" si="10"/>
        <v>0</v>
      </c>
      <c r="AI73" s="16">
        <f t="shared" si="10"/>
        <v>0</v>
      </c>
      <c r="AJ73" s="16">
        <f t="shared" si="10"/>
        <v>0</v>
      </c>
      <c r="AK73" s="16">
        <f t="shared" si="10"/>
        <v>0</v>
      </c>
      <c r="AL73" s="16">
        <f t="shared" si="10"/>
        <v>0</v>
      </c>
      <c r="AM73" s="16">
        <f t="shared" si="10"/>
        <v>0</v>
      </c>
      <c r="AN73" s="16">
        <f t="shared" si="10"/>
        <v>0</v>
      </c>
      <c r="AO73" s="16">
        <f t="shared" si="10"/>
        <v>0</v>
      </c>
      <c r="AP73" s="16">
        <f t="shared" si="10"/>
        <v>0</v>
      </c>
      <c r="AQ73" s="16">
        <f t="shared" si="10"/>
        <v>0</v>
      </c>
      <c r="AR73" s="16">
        <f t="shared" si="10"/>
        <v>0</v>
      </c>
      <c r="AS73" s="16">
        <f t="shared" si="10"/>
        <v>0</v>
      </c>
      <c r="AT73" s="16">
        <f t="shared" si="10"/>
        <v>0</v>
      </c>
      <c r="AU73" s="16">
        <f t="shared" si="10"/>
        <v>0</v>
      </c>
      <c r="AV73" s="16">
        <f t="shared" si="10"/>
        <v>0</v>
      </c>
      <c r="AW73" s="16">
        <f t="shared" si="10"/>
        <v>0</v>
      </c>
      <c r="AX73" s="16">
        <f t="shared" si="10"/>
        <v>0</v>
      </c>
      <c r="AY73" s="16">
        <f t="shared" si="10"/>
        <v>0</v>
      </c>
      <c r="AZ73" s="16">
        <f t="shared" si="10"/>
        <v>0</v>
      </c>
      <c r="BA73" s="16">
        <f t="shared" si="10"/>
        <v>0</v>
      </c>
      <c r="BB73" s="16">
        <f t="shared" si="10"/>
        <v>0</v>
      </c>
      <c r="BC73" s="16">
        <f t="shared" si="10"/>
        <v>0</v>
      </c>
      <c r="BD73" s="16">
        <f t="shared" si="10"/>
        <v>0</v>
      </c>
      <c r="BE73" s="16">
        <f t="shared" si="10"/>
        <v>0</v>
      </c>
      <c r="BF73" s="16">
        <f t="shared" si="10"/>
        <v>0</v>
      </c>
      <c r="BG73" s="16">
        <f t="shared" si="10"/>
        <v>0</v>
      </c>
      <c r="BH73" s="16">
        <f t="shared" si="10"/>
        <v>0</v>
      </c>
      <c r="BI73" s="16">
        <f t="shared" si="10"/>
        <v>0</v>
      </c>
      <c r="BJ73" s="16">
        <f t="shared" si="10"/>
        <v>0</v>
      </c>
      <c r="BK73" s="16">
        <f t="shared" si="10"/>
        <v>0</v>
      </c>
      <c r="BL73" s="16">
        <f t="shared" si="10"/>
        <v>0</v>
      </c>
      <c r="BM73" s="16">
        <f t="shared" si="10"/>
        <v>0</v>
      </c>
      <c r="BN73" s="16">
        <f t="shared" si="10"/>
        <v>0</v>
      </c>
      <c r="BO73" s="16">
        <f t="shared" si="10"/>
        <v>0</v>
      </c>
      <c r="BP73" s="16">
        <f t="shared" si="10"/>
        <v>0</v>
      </c>
      <c r="BQ73" s="16">
        <f t="shared" si="10"/>
        <v>0</v>
      </c>
    </row>
    <row r="74" spans="1:69" x14ac:dyDescent="0.35">
      <c r="A74" s="14">
        <v>27</v>
      </c>
      <c r="B74" s="15" t="s">
        <v>25</v>
      </c>
      <c r="C74" s="15" t="s">
        <v>41</v>
      </c>
      <c r="D74" s="14" t="s">
        <v>27</v>
      </c>
      <c r="E74" s="14" t="s">
        <v>32</v>
      </c>
      <c r="F74" s="16">
        <v>103359267</v>
      </c>
      <c r="G74" s="16">
        <v>66643971.964251831</v>
      </c>
      <c r="H74" s="16">
        <v>0</v>
      </c>
      <c r="I74" s="16">
        <v>0</v>
      </c>
      <c r="J74" s="121">
        <v>44032</v>
      </c>
      <c r="K74" s="121">
        <v>58705</v>
      </c>
      <c r="L74" s="14">
        <v>10</v>
      </c>
      <c r="M74" s="17">
        <v>50</v>
      </c>
      <c r="N74" s="14" t="s">
        <v>29</v>
      </c>
      <c r="O74" s="46">
        <v>7.4999999999999997E-3</v>
      </c>
      <c r="P74" s="14"/>
      <c r="Q74" s="24"/>
      <c r="R74" s="16">
        <v>103359267</v>
      </c>
      <c r="S74" s="19">
        <f t="shared" si="4"/>
        <v>66643971.964251831</v>
      </c>
      <c r="T74" s="16">
        <f t="shared" si="9"/>
        <v>66643971.964251831</v>
      </c>
      <c r="U74" s="16">
        <f t="shared" si="10"/>
        <v>66643971.964251831</v>
      </c>
      <c r="V74" s="16">
        <f t="shared" si="10"/>
        <v>64981680.825751834</v>
      </c>
      <c r="W74" s="16">
        <f t="shared" si="10"/>
        <v>62948496.656225145</v>
      </c>
      <c r="X74" s="16">
        <f t="shared" si="10"/>
        <v>61270621.994398452</v>
      </c>
      <c r="Y74" s="16">
        <f t="shared" si="10"/>
        <v>59592747.33257176</v>
      </c>
      <c r="Z74" s="16">
        <f t="shared" si="10"/>
        <v>57858637.606245063</v>
      </c>
      <c r="AA74" s="16">
        <f t="shared" si="10"/>
        <v>56124527.879918367</v>
      </c>
      <c r="AB74" s="16">
        <f t="shared" si="10"/>
        <v>54390418.15359167</v>
      </c>
      <c r="AC74" s="16">
        <f t="shared" si="10"/>
        <v>52656308.427264974</v>
      </c>
      <c r="AD74" s="16">
        <f t="shared" si="10"/>
        <v>50695771.699938282</v>
      </c>
      <c r="AE74" s="16">
        <f t="shared" si="10"/>
        <v>48735234.972611591</v>
      </c>
      <c r="AF74" s="16">
        <f t="shared" si="10"/>
        <v>46774698.2452849</v>
      </c>
      <c r="AG74" s="16">
        <f t="shared" si="10"/>
        <v>44879692.120934904</v>
      </c>
      <c r="AH74" s="16">
        <f t="shared" si="10"/>
        <v>42980760.925772943</v>
      </c>
      <c r="AI74" s="16">
        <f t="shared" si="10"/>
        <v>41081829.730610982</v>
      </c>
      <c r="AJ74" s="16">
        <f t="shared" si="10"/>
        <v>39182898.535449021</v>
      </c>
      <c r="AK74" s="16">
        <f t="shared" ref="U74:BQ79" si="11">AJ74-AK31</f>
        <v>37283967.34028706</v>
      </c>
      <c r="AL74" s="16">
        <f t="shared" si="11"/>
        <v>35385036.145125099</v>
      </c>
      <c r="AM74" s="16">
        <f t="shared" si="11"/>
        <v>33486104.949963134</v>
      </c>
      <c r="AN74" s="16">
        <f t="shared" si="11"/>
        <v>31587173.754801169</v>
      </c>
      <c r="AO74" s="16">
        <f t="shared" si="11"/>
        <v>29688242.559639204</v>
      </c>
      <c r="AP74" s="16">
        <f t="shared" si="11"/>
        <v>27789311.36447724</v>
      </c>
      <c r="AQ74" s="16">
        <f t="shared" si="11"/>
        <v>25890380.169315275</v>
      </c>
      <c r="AR74" s="16">
        <f t="shared" si="11"/>
        <v>23991448.97415331</v>
      </c>
      <c r="AS74" s="16">
        <f t="shared" si="11"/>
        <v>22092517.778991345</v>
      </c>
      <c r="AT74" s="16">
        <f t="shared" si="11"/>
        <v>20193586.583829381</v>
      </c>
      <c r="AU74" s="16">
        <f t="shared" si="11"/>
        <v>18294655.388667416</v>
      </c>
      <c r="AV74" s="16">
        <f t="shared" si="11"/>
        <v>16395724.193505451</v>
      </c>
      <c r="AW74" s="16">
        <f t="shared" si="11"/>
        <v>14496792.998343486</v>
      </c>
      <c r="AX74" s="16">
        <f t="shared" si="11"/>
        <v>12597861.803181522</v>
      </c>
      <c r="AY74" s="16">
        <f t="shared" si="11"/>
        <v>10698930.608019557</v>
      </c>
      <c r="AZ74" s="16">
        <f t="shared" si="11"/>
        <v>9513178.3528575934</v>
      </c>
      <c r="BA74" s="16">
        <f t="shared" si="11"/>
        <v>8035239.5519956257</v>
      </c>
      <c r="BB74" s="16">
        <f t="shared" si="11"/>
        <v>6978293.1614336614</v>
      </c>
      <c r="BC74" s="16">
        <f t="shared" si="11"/>
        <v>5921346.770871697</v>
      </c>
      <c r="BD74" s="16">
        <f t="shared" si="11"/>
        <v>4864400.3803097326</v>
      </c>
      <c r="BE74" s="16">
        <f t="shared" si="11"/>
        <v>3807453.9897477683</v>
      </c>
      <c r="BF74" s="16">
        <f t="shared" si="11"/>
        <v>2750507.5991858039</v>
      </c>
      <c r="BG74" s="16">
        <f t="shared" si="11"/>
        <v>1693561.2086238335</v>
      </c>
      <c r="BH74" s="16">
        <f t="shared" si="11"/>
        <v>976255.3200618691</v>
      </c>
      <c r="BI74" s="16">
        <f t="shared" si="11"/>
        <v>258949.43149987981</v>
      </c>
      <c r="BJ74" s="16">
        <f t="shared" si="11"/>
        <v>0.4020000702876132</v>
      </c>
      <c r="BK74" s="16">
        <f t="shared" si="11"/>
        <v>0.4020000702876132</v>
      </c>
      <c r="BL74" s="16">
        <f t="shared" si="11"/>
        <v>0.4020000702876132</v>
      </c>
      <c r="BM74" s="16">
        <f t="shared" si="11"/>
        <v>0.4020000702876132</v>
      </c>
      <c r="BN74" s="16">
        <f t="shared" si="11"/>
        <v>0.4020000702876132</v>
      </c>
      <c r="BO74" s="16">
        <f t="shared" si="11"/>
        <v>0.4020000702876132</v>
      </c>
      <c r="BP74" s="16">
        <f t="shared" si="11"/>
        <v>0.4020000702876132</v>
      </c>
      <c r="BQ74" s="16">
        <f t="shared" si="11"/>
        <v>0.4020000702876132</v>
      </c>
    </row>
    <row r="75" spans="1:69" x14ac:dyDescent="0.35">
      <c r="A75" s="14">
        <v>28</v>
      </c>
      <c r="B75" s="15" t="s">
        <v>25</v>
      </c>
      <c r="C75" s="15" t="s">
        <v>40</v>
      </c>
      <c r="D75" s="14" t="s">
        <v>27</v>
      </c>
      <c r="E75" s="14" t="s">
        <v>32</v>
      </c>
      <c r="F75" s="16">
        <v>128687222.55</v>
      </c>
      <c r="G75" s="16">
        <v>37459083.519699998</v>
      </c>
      <c r="H75" s="18">
        <v>0</v>
      </c>
      <c r="I75" s="18">
        <v>0</v>
      </c>
      <c r="J75" s="121">
        <v>41198</v>
      </c>
      <c r="K75" s="121">
        <v>46462</v>
      </c>
      <c r="L75" s="14">
        <v>5</v>
      </c>
      <c r="M75" s="17">
        <v>20</v>
      </c>
      <c r="N75" s="14" t="s">
        <v>38</v>
      </c>
      <c r="O75" s="46">
        <v>6.4199999999999993E-2</v>
      </c>
      <c r="P75" s="14" t="s">
        <v>39</v>
      </c>
      <c r="Q75" s="46">
        <v>5.0000000000000001E-3</v>
      </c>
      <c r="R75" s="16">
        <v>128687222.55</v>
      </c>
      <c r="S75" s="19">
        <f t="shared" si="4"/>
        <v>37459083.519699998</v>
      </c>
      <c r="T75" s="16">
        <f t="shared" si="9"/>
        <v>29756488.228299998</v>
      </c>
      <c r="U75" s="16">
        <f t="shared" si="11"/>
        <v>22053892.936899997</v>
      </c>
      <c r="V75" s="16">
        <f t="shared" si="11"/>
        <v>14351297.645499997</v>
      </c>
      <c r="W75" s="16">
        <f t="shared" si="11"/>
        <v>8999999.9999999963</v>
      </c>
      <c r="X75" s="16">
        <f t="shared" si="11"/>
        <v>7499999.9999999963</v>
      </c>
      <c r="Y75" s="16">
        <f t="shared" si="11"/>
        <v>5999999.9999999963</v>
      </c>
      <c r="Z75" s="16">
        <f t="shared" si="11"/>
        <v>4499999.9999999963</v>
      </c>
      <c r="AA75" s="16">
        <f t="shared" si="11"/>
        <v>2999999.9999999963</v>
      </c>
      <c r="AB75" s="16">
        <f t="shared" si="11"/>
        <v>1499999.9999999963</v>
      </c>
      <c r="AC75" s="16">
        <f t="shared" si="11"/>
        <v>-3.7252902984619141E-9</v>
      </c>
      <c r="AD75" s="16">
        <f t="shared" si="11"/>
        <v>-3.7252902984619141E-9</v>
      </c>
      <c r="AE75" s="16">
        <f t="shared" si="11"/>
        <v>-3.7252902984619141E-9</v>
      </c>
      <c r="AF75" s="16">
        <f t="shared" si="11"/>
        <v>-3.7252902984619141E-9</v>
      </c>
      <c r="AG75" s="16">
        <f t="shared" si="11"/>
        <v>-3.7252902984619141E-9</v>
      </c>
      <c r="AH75" s="16">
        <f t="shared" si="11"/>
        <v>-3.7252902984619141E-9</v>
      </c>
      <c r="AI75" s="16">
        <f t="shared" si="11"/>
        <v>-3.7252902984619141E-9</v>
      </c>
      <c r="AJ75" s="16">
        <f t="shared" si="11"/>
        <v>-3.7252902984619141E-9</v>
      </c>
      <c r="AK75" s="16">
        <f t="shared" si="11"/>
        <v>-3.7252902984619141E-9</v>
      </c>
      <c r="AL75" s="16">
        <f t="shared" si="11"/>
        <v>-3.7252902984619141E-9</v>
      </c>
      <c r="AM75" s="16">
        <f t="shared" si="11"/>
        <v>-3.7252902984619141E-9</v>
      </c>
      <c r="AN75" s="16">
        <f t="shared" si="11"/>
        <v>-3.7252902984619141E-9</v>
      </c>
      <c r="AO75" s="16">
        <f t="shared" si="11"/>
        <v>-3.7252902984619141E-9</v>
      </c>
      <c r="AP75" s="16">
        <f t="shared" si="11"/>
        <v>-3.7252902984619141E-9</v>
      </c>
      <c r="AQ75" s="16">
        <f t="shared" si="11"/>
        <v>-3.7252902984619141E-9</v>
      </c>
      <c r="AR75" s="16">
        <f t="shared" si="11"/>
        <v>-3.7252902984619141E-9</v>
      </c>
      <c r="AS75" s="16">
        <f t="shared" si="11"/>
        <v>-3.7252902984619141E-9</v>
      </c>
      <c r="AT75" s="16">
        <f t="shared" si="11"/>
        <v>-3.7252902984619141E-9</v>
      </c>
      <c r="AU75" s="16">
        <f t="shared" si="11"/>
        <v>-3.7252902984619141E-9</v>
      </c>
      <c r="AV75" s="16">
        <f t="shared" si="11"/>
        <v>-3.7252902984619141E-9</v>
      </c>
      <c r="AW75" s="16">
        <f t="shared" si="11"/>
        <v>-3.7252902984619141E-9</v>
      </c>
      <c r="AX75" s="16">
        <f t="shared" si="11"/>
        <v>-3.7252902984619141E-9</v>
      </c>
      <c r="AY75" s="16">
        <f t="shared" si="11"/>
        <v>-3.7252902984619141E-9</v>
      </c>
      <c r="AZ75" s="16">
        <f t="shared" si="11"/>
        <v>-3.7252902984619141E-9</v>
      </c>
      <c r="BA75" s="16">
        <f t="shared" si="11"/>
        <v>-3.7252902984619141E-9</v>
      </c>
      <c r="BB75" s="16">
        <f t="shared" si="11"/>
        <v>-3.7252902984619141E-9</v>
      </c>
      <c r="BC75" s="16">
        <f t="shared" si="11"/>
        <v>-3.7252902984619141E-9</v>
      </c>
      <c r="BD75" s="16">
        <f t="shared" si="11"/>
        <v>-3.7252902984619141E-9</v>
      </c>
      <c r="BE75" s="16">
        <f t="shared" si="11"/>
        <v>-3.7252902984619141E-9</v>
      </c>
      <c r="BF75" s="16">
        <f t="shared" si="11"/>
        <v>-3.7252902984619141E-9</v>
      </c>
      <c r="BG75" s="16">
        <f t="shared" si="11"/>
        <v>-3.7252902984619141E-9</v>
      </c>
      <c r="BH75" s="16">
        <f t="shared" si="11"/>
        <v>-3.7252902984619141E-9</v>
      </c>
      <c r="BI75" s="16">
        <f t="shared" si="11"/>
        <v>-3.7252902984619141E-9</v>
      </c>
      <c r="BJ75" s="16">
        <f t="shared" si="11"/>
        <v>-3.7252902984619141E-9</v>
      </c>
      <c r="BK75" s="16">
        <f t="shared" si="11"/>
        <v>-3.7252902984619141E-9</v>
      </c>
      <c r="BL75" s="16">
        <f t="shared" si="11"/>
        <v>-3.7252902984619141E-9</v>
      </c>
      <c r="BM75" s="16">
        <f t="shared" si="11"/>
        <v>-3.7252902984619141E-9</v>
      </c>
      <c r="BN75" s="16">
        <f t="shared" si="11"/>
        <v>-3.7252902984619141E-9</v>
      </c>
      <c r="BO75" s="16">
        <f t="shared" si="11"/>
        <v>-3.7252902984619141E-9</v>
      </c>
      <c r="BP75" s="16">
        <f t="shared" si="11"/>
        <v>-3.7252902984619141E-9</v>
      </c>
      <c r="BQ75" s="16">
        <f t="shared" si="11"/>
        <v>-3.7252902984619141E-9</v>
      </c>
    </row>
    <row r="76" spans="1:69" x14ac:dyDescent="0.35">
      <c r="A76" s="14">
        <v>29</v>
      </c>
      <c r="B76" s="15" t="s">
        <v>34</v>
      </c>
      <c r="C76" s="17" t="s">
        <v>35</v>
      </c>
      <c r="D76" s="14" t="s">
        <v>27</v>
      </c>
      <c r="E76" s="14" t="s">
        <v>32</v>
      </c>
      <c r="F76" s="16">
        <v>11238694.995000001</v>
      </c>
      <c r="G76" s="16">
        <v>9024178.2160000019</v>
      </c>
      <c r="H76" s="16">
        <v>0</v>
      </c>
      <c r="I76" s="16">
        <v>0</v>
      </c>
      <c r="J76" s="121">
        <v>43326</v>
      </c>
      <c r="K76" s="122">
        <v>57569</v>
      </c>
      <c r="L76" s="14">
        <v>10</v>
      </c>
      <c r="M76" s="17">
        <v>50</v>
      </c>
      <c r="N76" s="14" t="s">
        <v>29</v>
      </c>
      <c r="O76" s="46">
        <v>7.4999999999999997E-3</v>
      </c>
      <c r="P76" s="14"/>
      <c r="Q76" s="24"/>
      <c r="R76" s="16">
        <v>11238694.995000001</v>
      </c>
      <c r="S76" s="19">
        <f t="shared" si="4"/>
        <v>9024178.2160000019</v>
      </c>
      <c r="T76" s="16">
        <f t="shared" si="9"/>
        <v>8843694.651680002</v>
      </c>
      <c r="U76" s="16">
        <f t="shared" si="11"/>
        <v>8663211.0873600021</v>
      </c>
      <c r="V76" s="16">
        <f t="shared" si="11"/>
        <v>8482727.5230400022</v>
      </c>
      <c r="W76" s="16">
        <f t="shared" si="11"/>
        <v>8302243.9587200023</v>
      </c>
      <c r="X76" s="16">
        <f t="shared" si="11"/>
        <v>8121760.3944000024</v>
      </c>
      <c r="Y76" s="16">
        <f t="shared" si="11"/>
        <v>7941276.8300800025</v>
      </c>
      <c r="Z76" s="16">
        <f t="shared" si="11"/>
        <v>7760793.2657600027</v>
      </c>
      <c r="AA76" s="16">
        <f t="shared" si="11"/>
        <v>7580309.7014400028</v>
      </c>
      <c r="AB76" s="16">
        <f t="shared" si="11"/>
        <v>7399826.1371200029</v>
      </c>
      <c r="AC76" s="16">
        <f t="shared" si="11"/>
        <v>7219342.572800003</v>
      </c>
      <c r="AD76" s="16">
        <f t="shared" si="11"/>
        <v>7038859.0084800031</v>
      </c>
      <c r="AE76" s="16">
        <f t="shared" si="11"/>
        <v>6858375.4441600032</v>
      </c>
      <c r="AF76" s="16">
        <f t="shared" si="11"/>
        <v>6677891.8798400033</v>
      </c>
      <c r="AG76" s="16">
        <f t="shared" si="11"/>
        <v>6497408.3155200034</v>
      </c>
      <c r="AH76" s="16">
        <f t="shared" si="11"/>
        <v>6316924.7512000035</v>
      </c>
      <c r="AI76" s="16">
        <f t="shared" si="11"/>
        <v>6136441.1868800037</v>
      </c>
      <c r="AJ76" s="16">
        <f t="shared" si="11"/>
        <v>5955957.6225600038</v>
      </c>
      <c r="AK76" s="16">
        <f t="shared" si="11"/>
        <v>5775474.0582400039</v>
      </c>
      <c r="AL76" s="16">
        <f t="shared" si="11"/>
        <v>5594990.493920004</v>
      </c>
      <c r="AM76" s="16">
        <f t="shared" si="11"/>
        <v>5414506.9296000041</v>
      </c>
      <c r="AN76" s="16">
        <f t="shared" si="11"/>
        <v>5234023.3652800042</v>
      </c>
      <c r="AO76" s="16">
        <f t="shared" si="11"/>
        <v>5053539.8009600043</v>
      </c>
      <c r="AP76" s="16">
        <f t="shared" si="11"/>
        <v>4873056.2366400044</v>
      </c>
      <c r="AQ76" s="16">
        <f t="shared" si="11"/>
        <v>4692572.6723200046</v>
      </c>
      <c r="AR76" s="16">
        <f t="shared" si="11"/>
        <v>4512089.1080000047</v>
      </c>
      <c r="AS76" s="16">
        <f t="shared" si="11"/>
        <v>4331605.5436800048</v>
      </c>
      <c r="AT76" s="16">
        <f t="shared" si="11"/>
        <v>4151121.9793600049</v>
      </c>
      <c r="AU76" s="16">
        <f t="shared" si="11"/>
        <v>3970638.415040005</v>
      </c>
      <c r="AV76" s="16">
        <f t="shared" si="11"/>
        <v>3790154.8507200051</v>
      </c>
      <c r="AW76" s="16">
        <f t="shared" si="11"/>
        <v>3609671.2864000052</v>
      </c>
      <c r="AX76" s="16">
        <f t="shared" si="11"/>
        <v>3248704.157760005</v>
      </c>
      <c r="AY76" s="16">
        <f t="shared" si="11"/>
        <v>2887737.0291200047</v>
      </c>
      <c r="AZ76" s="16">
        <f t="shared" si="11"/>
        <v>2526769.9004800045</v>
      </c>
      <c r="BA76" s="16">
        <f t="shared" si="11"/>
        <v>2165802.7718400043</v>
      </c>
      <c r="BB76" s="16">
        <f t="shared" si="11"/>
        <v>1804835.6432000042</v>
      </c>
      <c r="BC76" s="16">
        <f t="shared" si="11"/>
        <v>1443868.5145600042</v>
      </c>
      <c r="BD76" s="16">
        <f t="shared" si="11"/>
        <v>1082901.3859200042</v>
      </c>
      <c r="BE76" s="16">
        <f t="shared" si="11"/>
        <v>721934.25728000421</v>
      </c>
      <c r="BF76" s="16">
        <f t="shared" si="11"/>
        <v>360967.12864000414</v>
      </c>
      <c r="BG76" s="16">
        <f t="shared" si="11"/>
        <v>4.0745362639427185E-9</v>
      </c>
      <c r="BH76" s="16">
        <f t="shared" si="11"/>
        <v>4.0745362639427185E-9</v>
      </c>
      <c r="BI76" s="16">
        <f t="shared" si="11"/>
        <v>4.0745362639427185E-9</v>
      </c>
      <c r="BJ76" s="16">
        <f t="shared" si="11"/>
        <v>4.0745362639427185E-9</v>
      </c>
      <c r="BK76" s="16">
        <f t="shared" si="11"/>
        <v>4.0745362639427185E-9</v>
      </c>
      <c r="BL76" s="16">
        <f t="shared" si="11"/>
        <v>4.0745362639427185E-9</v>
      </c>
      <c r="BM76" s="16">
        <f t="shared" si="11"/>
        <v>4.0745362639427185E-9</v>
      </c>
      <c r="BN76" s="16">
        <f t="shared" si="11"/>
        <v>4.0745362639427185E-9</v>
      </c>
      <c r="BO76" s="16">
        <f t="shared" si="11"/>
        <v>4.0745362639427185E-9</v>
      </c>
      <c r="BP76" s="16">
        <f t="shared" si="11"/>
        <v>4.0745362639427185E-9</v>
      </c>
      <c r="BQ76" s="16">
        <f t="shared" si="11"/>
        <v>4.0745362639427185E-9</v>
      </c>
    </row>
    <row r="77" spans="1:69" x14ac:dyDescent="0.35">
      <c r="A77" s="14">
        <v>30</v>
      </c>
      <c r="B77" s="15" t="s">
        <v>45</v>
      </c>
      <c r="C77" s="17" t="s">
        <v>37</v>
      </c>
      <c r="D77" s="14" t="s">
        <v>27</v>
      </c>
      <c r="E77" s="14" t="s">
        <v>32</v>
      </c>
      <c r="F77" s="16">
        <v>26387963.16</v>
      </c>
      <c r="G77" s="16">
        <v>4292876.26</v>
      </c>
      <c r="H77" s="16">
        <v>0</v>
      </c>
      <c r="I77" s="16">
        <v>0</v>
      </c>
      <c r="J77" s="122">
        <v>38818</v>
      </c>
      <c r="K77" s="122">
        <v>44256</v>
      </c>
      <c r="L77" s="14">
        <v>5</v>
      </c>
      <c r="M77" s="17">
        <v>20</v>
      </c>
      <c r="N77" s="14" t="s">
        <v>38</v>
      </c>
      <c r="O77" s="46">
        <v>6.4199999999999993E-2</v>
      </c>
      <c r="P77" s="14" t="s">
        <v>39</v>
      </c>
      <c r="Q77" s="46">
        <v>5.0000000000000001E-3</v>
      </c>
      <c r="R77" s="16">
        <v>11824772.42</v>
      </c>
      <c r="S77" s="19">
        <f t="shared" si="4"/>
        <v>4292876.26</v>
      </c>
      <c r="T77" s="16">
        <f t="shared" si="9"/>
        <v>2101389.9899999998</v>
      </c>
      <c r="U77" s="16">
        <f t="shared" si="11"/>
        <v>1260834.0099999998</v>
      </c>
      <c r="V77" s="16">
        <f t="shared" si="11"/>
        <v>420278.0299999998</v>
      </c>
      <c r="W77" s="16">
        <f t="shared" si="11"/>
        <v>0</v>
      </c>
      <c r="X77" s="16">
        <f t="shared" si="11"/>
        <v>0</v>
      </c>
      <c r="Y77" s="16">
        <f t="shared" si="11"/>
        <v>0</v>
      </c>
      <c r="Z77" s="16">
        <f t="shared" si="11"/>
        <v>0</v>
      </c>
      <c r="AA77" s="16">
        <f t="shared" si="11"/>
        <v>0</v>
      </c>
      <c r="AB77" s="16">
        <f t="shared" si="11"/>
        <v>0</v>
      </c>
      <c r="AC77" s="16">
        <f t="shared" si="11"/>
        <v>0</v>
      </c>
      <c r="AD77" s="16">
        <f t="shared" si="11"/>
        <v>0</v>
      </c>
      <c r="AE77" s="16">
        <f t="shared" si="11"/>
        <v>0</v>
      </c>
      <c r="AF77" s="16">
        <f t="shared" si="11"/>
        <v>0</v>
      </c>
      <c r="AG77" s="16">
        <f t="shared" si="11"/>
        <v>0</v>
      </c>
      <c r="AH77" s="16">
        <f t="shared" si="11"/>
        <v>0</v>
      </c>
      <c r="AI77" s="16">
        <f t="shared" si="11"/>
        <v>0</v>
      </c>
      <c r="AJ77" s="16">
        <f t="shared" si="11"/>
        <v>0</v>
      </c>
      <c r="AK77" s="16">
        <f t="shared" si="11"/>
        <v>0</v>
      </c>
      <c r="AL77" s="16">
        <f t="shared" si="11"/>
        <v>0</v>
      </c>
      <c r="AM77" s="16">
        <f t="shared" si="11"/>
        <v>0</v>
      </c>
      <c r="AN77" s="16">
        <f t="shared" si="11"/>
        <v>0</v>
      </c>
      <c r="AO77" s="16">
        <f t="shared" si="11"/>
        <v>0</v>
      </c>
      <c r="AP77" s="16">
        <f t="shared" si="11"/>
        <v>0</v>
      </c>
      <c r="AQ77" s="16">
        <f t="shared" si="11"/>
        <v>0</v>
      </c>
      <c r="AR77" s="16">
        <f t="shared" si="11"/>
        <v>0</v>
      </c>
      <c r="AS77" s="16">
        <f t="shared" si="11"/>
        <v>0</v>
      </c>
      <c r="AT77" s="16">
        <f t="shared" si="11"/>
        <v>0</v>
      </c>
      <c r="AU77" s="16">
        <f t="shared" si="11"/>
        <v>0</v>
      </c>
      <c r="AV77" s="16">
        <f t="shared" si="11"/>
        <v>0</v>
      </c>
      <c r="AW77" s="16">
        <f t="shared" si="11"/>
        <v>0</v>
      </c>
      <c r="AX77" s="16">
        <f t="shared" si="11"/>
        <v>0</v>
      </c>
      <c r="AY77" s="16">
        <f t="shared" si="11"/>
        <v>0</v>
      </c>
      <c r="AZ77" s="16">
        <f t="shared" si="11"/>
        <v>0</v>
      </c>
      <c r="BA77" s="16">
        <f t="shared" si="11"/>
        <v>0</v>
      </c>
      <c r="BB77" s="16">
        <f t="shared" si="11"/>
        <v>0</v>
      </c>
      <c r="BC77" s="16">
        <f t="shared" si="11"/>
        <v>0</v>
      </c>
      <c r="BD77" s="16">
        <f t="shared" si="11"/>
        <v>0</v>
      </c>
      <c r="BE77" s="16">
        <f t="shared" si="11"/>
        <v>0</v>
      </c>
      <c r="BF77" s="16">
        <f t="shared" si="11"/>
        <v>0</v>
      </c>
      <c r="BG77" s="16">
        <f t="shared" si="11"/>
        <v>0</v>
      </c>
      <c r="BH77" s="16">
        <f t="shared" si="11"/>
        <v>0</v>
      </c>
      <c r="BI77" s="16">
        <f t="shared" si="11"/>
        <v>0</v>
      </c>
      <c r="BJ77" s="16">
        <f t="shared" si="11"/>
        <v>0</v>
      </c>
      <c r="BK77" s="16">
        <f t="shared" si="11"/>
        <v>0</v>
      </c>
      <c r="BL77" s="16">
        <f t="shared" si="11"/>
        <v>0</v>
      </c>
      <c r="BM77" s="16">
        <f t="shared" si="11"/>
        <v>0</v>
      </c>
      <c r="BN77" s="16">
        <f t="shared" si="11"/>
        <v>0</v>
      </c>
      <c r="BO77" s="16">
        <f t="shared" si="11"/>
        <v>0</v>
      </c>
      <c r="BP77" s="16">
        <f t="shared" si="11"/>
        <v>0</v>
      </c>
      <c r="BQ77" s="16">
        <f t="shared" si="11"/>
        <v>0</v>
      </c>
    </row>
    <row r="78" spans="1:69" x14ac:dyDescent="0.35">
      <c r="A78" s="14">
        <v>31</v>
      </c>
      <c r="B78" s="15" t="s">
        <v>25</v>
      </c>
      <c r="C78" s="15" t="s">
        <v>129</v>
      </c>
      <c r="D78" s="14" t="s">
        <v>27</v>
      </c>
      <c r="E78" s="14" t="s">
        <v>30</v>
      </c>
      <c r="F78" s="16">
        <v>27735342.807999998</v>
      </c>
      <c r="G78" s="16">
        <v>3862246.8290509824</v>
      </c>
      <c r="H78" s="16">
        <v>0</v>
      </c>
      <c r="I78" s="16">
        <v>0</v>
      </c>
      <c r="J78" s="121">
        <v>41356</v>
      </c>
      <c r="K78" s="121">
        <v>52495</v>
      </c>
      <c r="L78" s="14">
        <v>10</v>
      </c>
      <c r="M78" s="17">
        <v>40</v>
      </c>
      <c r="N78" s="14" t="s">
        <v>29</v>
      </c>
      <c r="O78" s="46">
        <v>7.4999999999999997E-3</v>
      </c>
      <c r="P78" s="14"/>
      <c r="Q78" s="24"/>
      <c r="R78" s="16">
        <v>5060606.0606060605</v>
      </c>
      <c r="S78" s="19">
        <f t="shared" si="4"/>
        <v>3862246.8290509824</v>
      </c>
      <c r="T78" s="16">
        <f t="shared" si="9"/>
        <v>3819297.6610684409</v>
      </c>
      <c r="U78" s="16">
        <f t="shared" si="11"/>
        <v>3706210.5019461303</v>
      </c>
      <c r="V78" s="16">
        <f t="shared" si="11"/>
        <v>3576287.5752715208</v>
      </c>
      <c r="W78" s="16">
        <f t="shared" si="11"/>
        <v>3446364.6485969112</v>
      </c>
      <c r="X78" s="16">
        <f t="shared" si="11"/>
        <v>3316441.7219223017</v>
      </c>
      <c r="Y78" s="16">
        <f t="shared" si="11"/>
        <v>3186518.7952476921</v>
      </c>
      <c r="Z78" s="16">
        <f t="shared" si="11"/>
        <v>3027192.8554853075</v>
      </c>
      <c r="AA78" s="16">
        <f t="shared" si="11"/>
        <v>2867866.9157229229</v>
      </c>
      <c r="AB78" s="16">
        <f t="shared" si="11"/>
        <v>2708540.9759605383</v>
      </c>
      <c r="AC78" s="16">
        <f t="shared" si="11"/>
        <v>2549215.0361981536</v>
      </c>
      <c r="AD78" s="16">
        <f t="shared" si="11"/>
        <v>2389889.096435769</v>
      </c>
      <c r="AE78" s="16">
        <f t="shared" si="11"/>
        <v>2230563.1566733844</v>
      </c>
      <c r="AF78" s="16">
        <f t="shared" si="11"/>
        <v>2071237.2169109997</v>
      </c>
      <c r="AG78" s="16">
        <f t="shared" si="11"/>
        <v>1911911.2771486151</v>
      </c>
      <c r="AH78" s="16">
        <f t="shared" si="11"/>
        <v>1752585.3373862305</v>
      </c>
      <c r="AI78" s="16">
        <f t="shared" si="11"/>
        <v>1593259.3976238458</v>
      </c>
      <c r="AJ78" s="16">
        <f t="shared" si="11"/>
        <v>1433933.4578614612</v>
      </c>
      <c r="AK78" s="16">
        <f t="shared" si="11"/>
        <v>1274607.5180990766</v>
      </c>
      <c r="AL78" s="16">
        <f t="shared" si="11"/>
        <v>1115281.5783366919</v>
      </c>
      <c r="AM78" s="16">
        <f t="shared" si="11"/>
        <v>955955.63857430732</v>
      </c>
      <c r="AN78" s="16">
        <f t="shared" si="11"/>
        <v>796629.69881192269</v>
      </c>
      <c r="AO78" s="16">
        <f t="shared" si="11"/>
        <v>637303.75904953806</v>
      </c>
      <c r="AP78" s="16">
        <f t="shared" si="11"/>
        <v>477977.81928715343</v>
      </c>
      <c r="AQ78" s="16">
        <f t="shared" si="11"/>
        <v>318651.8795247688</v>
      </c>
      <c r="AR78" s="16">
        <f t="shared" si="11"/>
        <v>159325.93976238417</v>
      </c>
      <c r="AS78" s="16">
        <f t="shared" si="11"/>
        <v>-4.6566128730773926E-10</v>
      </c>
      <c r="AT78" s="16">
        <f t="shared" si="11"/>
        <v>-4.6566128730773926E-10</v>
      </c>
      <c r="AU78" s="16">
        <f t="shared" si="11"/>
        <v>-4.6566128730773926E-10</v>
      </c>
      <c r="AV78" s="16">
        <f t="shared" si="11"/>
        <v>-4.6566128730773926E-10</v>
      </c>
      <c r="AW78" s="16">
        <f t="shared" si="11"/>
        <v>-4.6566128730773926E-10</v>
      </c>
      <c r="AX78" s="16">
        <f t="shared" si="11"/>
        <v>-4.6566128730773926E-10</v>
      </c>
      <c r="AY78" s="16">
        <f t="shared" si="11"/>
        <v>-4.6566128730773926E-10</v>
      </c>
      <c r="AZ78" s="16">
        <f t="shared" si="11"/>
        <v>-4.6566128730773926E-10</v>
      </c>
      <c r="BA78" s="16">
        <f t="shared" si="11"/>
        <v>-4.6566128730773926E-10</v>
      </c>
      <c r="BB78" s="16">
        <f t="shared" si="11"/>
        <v>-4.6566128730773926E-10</v>
      </c>
      <c r="BC78" s="16">
        <f t="shared" si="11"/>
        <v>-4.6566128730773926E-10</v>
      </c>
      <c r="BD78" s="16">
        <f t="shared" si="11"/>
        <v>-4.6566128730773926E-10</v>
      </c>
      <c r="BE78" s="16">
        <f t="shared" si="11"/>
        <v>-4.6566128730773926E-10</v>
      </c>
      <c r="BF78" s="16">
        <f t="shared" si="11"/>
        <v>-4.6566128730773926E-10</v>
      </c>
      <c r="BG78" s="16">
        <f t="shared" si="11"/>
        <v>-4.6566128730773926E-10</v>
      </c>
      <c r="BH78" s="16">
        <f t="shared" si="11"/>
        <v>-4.6566128730773926E-10</v>
      </c>
      <c r="BI78" s="16">
        <f t="shared" si="11"/>
        <v>-4.6566128730773926E-10</v>
      </c>
      <c r="BJ78" s="16">
        <f t="shared" si="11"/>
        <v>-4.6566128730773926E-10</v>
      </c>
      <c r="BK78" s="16">
        <f t="shared" si="11"/>
        <v>-4.6566128730773926E-10</v>
      </c>
      <c r="BL78" s="16">
        <f t="shared" si="11"/>
        <v>-4.6566128730773926E-10</v>
      </c>
      <c r="BM78" s="16">
        <f t="shared" si="11"/>
        <v>-4.6566128730773926E-10</v>
      </c>
      <c r="BN78" s="16">
        <f t="shared" si="11"/>
        <v>-4.6566128730773926E-10</v>
      </c>
      <c r="BO78" s="16">
        <f t="shared" si="11"/>
        <v>-4.6566128730773926E-10</v>
      </c>
      <c r="BP78" s="16">
        <f t="shared" si="11"/>
        <v>-4.6566128730773926E-10</v>
      </c>
      <c r="BQ78" s="16">
        <f t="shared" si="11"/>
        <v>-4.6566128730773926E-10</v>
      </c>
    </row>
    <row r="79" spans="1:69" x14ac:dyDescent="0.35">
      <c r="A79" s="14">
        <v>32</v>
      </c>
      <c r="B79" s="15" t="s">
        <v>25</v>
      </c>
      <c r="C79" s="17" t="s">
        <v>47</v>
      </c>
      <c r="D79" s="14" t="s">
        <v>48</v>
      </c>
      <c r="E79" s="14" t="s">
        <v>28</v>
      </c>
      <c r="F79" s="16">
        <v>82251950</v>
      </c>
      <c r="G79" s="16">
        <v>47001114.259999998</v>
      </c>
      <c r="H79" s="16">
        <v>0</v>
      </c>
      <c r="I79" s="16">
        <v>0</v>
      </c>
      <c r="J79" s="122">
        <v>43646</v>
      </c>
      <c r="K79" s="122">
        <v>44561</v>
      </c>
      <c r="L79" s="14">
        <v>5</v>
      </c>
      <c r="M79" s="17">
        <v>7</v>
      </c>
      <c r="N79" s="14" t="s">
        <v>29</v>
      </c>
      <c r="O79" s="46">
        <v>3.5000000000000003E-2</v>
      </c>
      <c r="P79" s="14"/>
      <c r="Q79" s="24"/>
      <c r="R79" s="16">
        <v>76626905</v>
      </c>
      <c r="S79" s="19">
        <f t="shared" si="4"/>
        <v>47001114.259999998</v>
      </c>
      <c r="T79" s="16">
        <f t="shared" si="9"/>
        <v>47001114.259999998</v>
      </c>
      <c r="U79" s="16">
        <f t="shared" si="11"/>
        <v>23500557.129999999</v>
      </c>
      <c r="V79" s="16">
        <f t="shared" si="11"/>
        <v>11750278.564999999</v>
      </c>
      <c r="W79" s="16">
        <f t="shared" si="11"/>
        <v>0</v>
      </c>
      <c r="X79" s="16">
        <f t="shared" si="11"/>
        <v>0</v>
      </c>
      <c r="Y79" s="16">
        <f t="shared" si="11"/>
        <v>0</v>
      </c>
      <c r="Z79" s="16">
        <f t="shared" si="11"/>
        <v>0</v>
      </c>
      <c r="AA79" s="16">
        <f t="shared" si="11"/>
        <v>0</v>
      </c>
      <c r="AB79" s="16">
        <f t="shared" si="11"/>
        <v>0</v>
      </c>
      <c r="AC79" s="16">
        <f t="shared" si="11"/>
        <v>0</v>
      </c>
      <c r="AD79" s="16">
        <f t="shared" si="11"/>
        <v>0</v>
      </c>
      <c r="AE79" s="16">
        <f t="shared" si="11"/>
        <v>0</v>
      </c>
      <c r="AF79" s="16">
        <f t="shared" si="11"/>
        <v>0</v>
      </c>
      <c r="AG79" s="16">
        <f t="shared" si="11"/>
        <v>0</v>
      </c>
      <c r="AH79" s="16">
        <f t="shared" si="11"/>
        <v>0</v>
      </c>
      <c r="AI79" s="16">
        <f t="shared" si="11"/>
        <v>0</v>
      </c>
      <c r="AJ79" s="16">
        <f t="shared" si="11"/>
        <v>0</v>
      </c>
      <c r="AK79" s="16">
        <f t="shared" si="11"/>
        <v>0</v>
      </c>
      <c r="AL79" s="16">
        <f t="shared" si="11"/>
        <v>0</v>
      </c>
      <c r="AM79" s="16">
        <f t="shared" si="11"/>
        <v>0</v>
      </c>
      <c r="AN79" s="16">
        <f t="shared" si="11"/>
        <v>0</v>
      </c>
      <c r="AO79" s="16">
        <f t="shared" si="11"/>
        <v>0</v>
      </c>
      <c r="AP79" s="16">
        <f t="shared" si="11"/>
        <v>0</v>
      </c>
      <c r="AQ79" s="16">
        <f t="shared" si="11"/>
        <v>0</v>
      </c>
      <c r="AR79" s="16">
        <f t="shared" si="11"/>
        <v>0</v>
      </c>
      <c r="AS79" s="16">
        <f t="shared" si="11"/>
        <v>0</v>
      </c>
      <c r="AT79" s="16">
        <f t="shared" si="11"/>
        <v>0</v>
      </c>
      <c r="AU79" s="16">
        <f t="shared" ref="U79:BQ84" si="12">AT79-AU36</f>
        <v>0</v>
      </c>
      <c r="AV79" s="16">
        <f t="shared" si="12"/>
        <v>0</v>
      </c>
      <c r="AW79" s="16">
        <f t="shared" si="12"/>
        <v>0</v>
      </c>
      <c r="AX79" s="16">
        <f t="shared" si="12"/>
        <v>0</v>
      </c>
      <c r="AY79" s="16">
        <f t="shared" si="12"/>
        <v>0</v>
      </c>
      <c r="AZ79" s="16">
        <f t="shared" si="12"/>
        <v>0</v>
      </c>
      <c r="BA79" s="16">
        <f t="shared" si="12"/>
        <v>0</v>
      </c>
      <c r="BB79" s="16">
        <f t="shared" si="12"/>
        <v>0</v>
      </c>
      <c r="BC79" s="16">
        <f t="shared" si="12"/>
        <v>0</v>
      </c>
      <c r="BD79" s="16">
        <f t="shared" si="12"/>
        <v>0</v>
      </c>
      <c r="BE79" s="16">
        <f t="shared" si="12"/>
        <v>0</v>
      </c>
      <c r="BF79" s="16">
        <f t="shared" si="12"/>
        <v>0</v>
      </c>
      <c r="BG79" s="16">
        <f t="shared" si="12"/>
        <v>0</v>
      </c>
      <c r="BH79" s="16">
        <f t="shared" si="12"/>
        <v>0</v>
      </c>
      <c r="BI79" s="16">
        <f t="shared" si="12"/>
        <v>0</v>
      </c>
      <c r="BJ79" s="16">
        <f t="shared" si="12"/>
        <v>0</v>
      </c>
      <c r="BK79" s="16">
        <f t="shared" si="12"/>
        <v>0</v>
      </c>
      <c r="BL79" s="16">
        <f t="shared" si="12"/>
        <v>0</v>
      </c>
      <c r="BM79" s="16">
        <f t="shared" si="12"/>
        <v>0</v>
      </c>
      <c r="BN79" s="16">
        <f t="shared" si="12"/>
        <v>0</v>
      </c>
      <c r="BO79" s="16">
        <f t="shared" si="12"/>
        <v>0</v>
      </c>
      <c r="BP79" s="16">
        <f t="shared" si="12"/>
        <v>0</v>
      </c>
      <c r="BQ79" s="16">
        <f t="shared" si="12"/>
        <v>0</v>
      </c>
    </row>
    <row r="80" spans="1:69" x14ac:dyDescent="0.35">
      <c r="A80" s="14">
        <v>33</v>
      </c>
      <c r="B80" s="15" t="s">
        <v>25</v>
      </c>
      <c r="C80" s="15" t="s">
        <v>49</v>
      </c>
      <c r="D80" s="14" t="s">
        <v>48</v>
      </c>
      <c r="E80" s="14" t="s">
        <v>28</v>
      </c>
      <c r="F80" s="16">
        <v>307357582.72000003</v>
      </c>
      <c r="G80" s="16">
        <v>156433440.61660001</v>
      </c>
      <c r="H80" s="16">
        <v>0</v>
      </c>
      <c r="I80" s="16">
        <v>0</v>
      </c>
      <c r="J80" s="121">
        <v>43465</v>
      </c>
      <c r="K80" s="122">
        <v>45453</v>
      </c>
      <c r="L80" s="14">
        <v>6</v>
      </c>
      <c r="M80" s="17">
        <v>12</v>
      </c>
      <c r="N80" s="14" t="s">
        <v>29</v>
      </c>
      <c r="O80" s="46">
        <v>0.06</v>
      </c>
      <c r="P80" s="14"/>
      <c r="Q80" s="24"/>
      <c r="R80" s="16">
        <v>229778548.31999999</v>
      </c>
      <c r="S80" s="19">
        <f t="shared" si="4"/>
        <v>156433440.61660001</v>
      </c>
      <c r="T80" s="16">
        <f t="shared" si="9"/>
        <v>118571681.9428</v>
      </c>
      <c r="U80" s="16">
        <f t="shared" si="12"/>
        <v>90709922.799999997</v>
      </c>
      <c r="V80" s="16">
        <f t="shared" si="12"/>
        <v>71320399.640000001</v>
      </c>
      <c r="W80" s="16">
        <f t="shared" si="12"/>
        <v>52430876.480000004</v>
      </c>
      <c r="X80" s="16">
        <f t="shared" si="12"/>
        <v>35379046.320000008</v>
      </c>
      <c r="Y80" s="16">
        <f t="shared" si="12"/>
        <v>16989523.160000008</v>
      </c>
      <c r="Z80" s="16">
        <f t="shared" si="12"/>
        <v>0</v>
      </c>
      <c r="AA80" s="16">
        <f t="shared" si="12"/>
        <v>0</v>
      </c>
      <c r="AB80" s="16">
        <f t="shared" si="12"/>
        <v>0</v>
      </c>
      <c r="AC80" s="16">
        <f t="shared" si="12"/>
        <v>0</v>
      </c>
      <c r="AD80" s="16">
        <f t="shared" si="12"/>
        <v>0</v>
      </c>
      <c r="AE80" s="16">
        <f t="shared" si="12"/>
        <v>0</v>
      </c>
      <c r="AF80" s="16">
        <f t="shared" si="12"/>
        <v>0</v>
      </c>
      <c r="AG80" s="16">
        <f t="shared" si="12"/>
        <v>0</v>
      </c>
      <c r="AH80" s="16">
        <f t="shared" si="12"/>
        <v>0</v>
      </c>
      <c r="AI80" s="16">
        <f t="shared" si="12"/>
        <v>0</v>
      </c>
      <c r="AJ80" s="16">
        <f t="shared" si="12"/>
        <v>0</v>
      </c>
      <c r="AK80" s="16">
        <f t="shared" si="12"/>
        <v>0</v>
      </c>
      <c r="AL80" s="16">
        <f t="shared" si="12"/>
        <v>0</v>
      </c>
      <c r="AM80" s="16">
        <f t="shared" si="12"/>
        <v>0</v>
      </c>
      <c r="AN80" s="16">
        <f t="shared" si="12"/>
        <v>0</v>
      </c>
      <c r="AO80" s="16">
        <f t="shared" si="12"/>
        <v>0</v>
      </c>
      <c r="AP80" s="16">
        <f t="shared" si="12"/>
        <v>0</v>
      </c>
      <c r="AQ80" s="16">
        <f t="shared" si="12"/>
        <v>0</v>
      </c>
      <c r="AR80" s="16">
        <f t="shared" si="12"/>
        <v>0</v>
      </c>
      <c r="AS80" s="16">
        <f t="shared" si="12"/>
        <v>0</v>
      </c>
      <c r="AT80" s="16">
        <f t="shared" si="12"/>
        <v>0</v>
      </c>
      <c r="AU80" s="16">
        <f t="shared" si="12"/>
        <v>0</v>
      </c>
      <c r="AV80" s="16">
        <f t="shared" si="12"/>
        <v>0</v>
      </c>
      <c r="AW80" s="16">
        <f t="shared" si="12"/>
        <v>0</v>
      </c>
      <c r="AX80" s="16">
        <f t="shared" si="12"/>
        <v>0</v>
      </c>
      <c r="AY80" s="16">
        <f t="shared" si="12"/>
        <v>0</v>
      </c>
      <c r="AZ80" s="16">
        <f t="shared" si="12"/>
        <v>0</v>
      </c>
      <c r="BA80" s="16">
        <f t="shared" si="12"/>
        <v>0</v>
      </c>
      <c r="BB80" s="16">
        <f t="shared" si="12"/>
        <v>0</v>
      </c>
      <c r="BC80" s="16">
        <f t="shared" si="12"/>
        <v>0</v>
      </c>
      <c r="BD80" s="16">
        <f t="shared" si="12"/>
        <v>0</v>
      </c>
      <c r="BE80" s="16">
        <f t="shared" si="12"/>
        <v>0</v>
      </c>
      <c r="BF80" s="16">
        <f t="shared" si="12"/>
        <v>0</v>
      </c>
      <c r="BG80" s="16">
        <f t="shared" si="12"/>
        <v>0</v>
      </c>
      <c r="BH80" s="16">
        <f t="shared" si="12"/>
        <v>0</v>
      </c>
      <c r="BI80" s="16">
        <f t="shared" si="12"/>
        <v>0</v>
      </c>
      <c r="BJ80" s="16">
        <f t="shared" si="12"/>
        <v>0</v>
      </c>
      <c r="BK80" s="16">
        <f t="shared" si="12"/>
        <v>0</v>
      </c>
      <c r="BL80" s="16">
        <f t="shared" si="12"/>
        <v>0</v>
      </c>
      <c r="BM80" s="16">
        <f t="shared" si="12"/>
        <v>0</v>
      </c>
      <c r="BN80" s="16">
        <f t="shared" si="12"/>
        <v>0</v>
      </c>
      <c r="BO80" s="16">
        <f t="shared" si="12"/>
        <v>0</v>
      </c>
      <c r="BP80" s="16">
        <f t="shared" si="12"/>
        <v>0</v>
      </c>
      <c r="BQ80" s="16">
        <f t="shared" si="12"/>
        <v>0</v>
      </c>
    </row>
    <row r="81" spans="1:69" x14ac:dyDescent="0.35">
      <c r="A81" s="14">
        <v>34</v>
      </c>
      <c r="B81" s="15" t="s">
        <v>25</v>
      </c>
      <c r="C81" s="15" t="s">
        <v>50</v>
      </c>
      <c r="D81" s="14" t="s">
        <v>43</v>
      </c>
      <c r="E81" s="14" t="s">
        <v>28</v>
      </c>
      <c r="F81" s="16">
        <v>200000000</v>
      </c>
      <c r="G81" s="16">
        <v>182010912.84999999</v>
      </c>
      <c r="H81" s="18">
        <v>0</v>
      </c>
      <c r="I81" s="18">
        <v>0</v>
      </c>
      <c r="J81" s="121">
        <v>42999</v>
      </c>
      <c r="K81" s="121">
        <v>44641</v>
      </c>
      <c r="L81" s="14">
        <v>4</v>
      </c>
      <c r="M81" s="17">
        <v>9</v>
      </c>
      <c r="N81" s="14" t="s">
        <v>29</v>
      </c>
      <c r="O81" s="46">
        <v>0.03</v>
      </c>
      <c r="P81" s="14"/>
      <c r="Q81" s="24"/>
      <c r="R81" s="16">
        <v>200000000</v>
      </c>
      <c r="S81" s="19">
        <f t="shared" si="4"/>
        <v>182010912.84999999</v>
      </c>
      <c r="T81" s="16">
        <f t="shared" si="9"/>
        <v>140000000</v>
      </c>
      <c r="U81" s="16">
        <f t="shared" si="12"/>
        <v>100000000</v>
      </c>
      <c r="V81" s="16">
        <f t="shared" si="12"/>
        <v>60000000</v>
      </c>
      <c r="W81" s="16">
        <f t="shared" si="12"/>
        <v>20000000</v>
      </c>
      <c r="X81" s="16">
        <f t="shared" si="12"/>
        <v>0</v>
      </c>
      <c r="Y81" s="16">
        <f t="shared" si="12"/>
        <v>0</v>
      </c>
      <c r="Z81" s="16">
        <f t="shared" si="12"/>
        <v>0</v>
      </c>
      <c r="AA81" s="16">
        <f t="shared" si="12"/>
        <v>0</v>
      </c>
      <c r="AB81" s="16">
        <f t="shared" si="12"/>
        <v>0</v>
      </c>
      <c r="AC81" s="16">
        <f t="shared" si="12"/>
        <v>0</v>
      </c>
      <c r="AD81" s="16">
        <f t="shared" si="12"/>
        <v>0</v>
      </c>
      <c r="AE81" s="16">
        <f t="shared" si="12"/>
        <v>0</v>
      </c>
      <c r="AF81" s="16">
        <f t="shared" si="12"/>
        <v>0</v>
      </c>
      <c r="AG81" s="16">
        <f t="shared" si="12"/>
        <v>0</v>
      </c>
      <c r="AH81" s="16">
        <f t="shared" si="12"/>
        <v>0</v>
      </c>
      <c r="AI81" s="16">
        <f t="shared" si="12"/>
        <v>0</v>
      </c>
      <c r="AJ81" s="16">
        <f t="shared" si="12"/>
        <v>0</v>
      </c>
      <c r="AK81" s="16">
        <f t="shared" si="12"/>
        <v>0</v>
      </c>
      <c r="AL81" s="16">
        <f t="shared" si="12"/>
        <v>0</v>
      </c>
      <c r="AM81" s="16">
        <f t="shared" si="12"/>
        <v>0</v>
      </c>
      <c r="AN81" s="16">
        <f t="shared" si="12"/>
        <v>0</v>
      </c>
      <c r="AO81" s="16">
        <f t="shared" si="12"/>
        <v>0</v>
      </c>
      <c r="AP81" s="16">
        <f t="shared" si="12"/>
        <v>0</v>
      </c>
      <c r="AQ81" s="16">
        <f t="shared" si="12"/>
        <v>0</v>
      </c>
      <c r="AR81" s="16">
        <f t="shared" si="12"/>
        <v>0</v>
      </c>
      <c r="AS81" s="16">
        <f t="shared" si="12"/>
        <v>0</v>
      </c>
      <c r="AT81" s="16">
        <f t="shared" si="12"/>
        <v>0</v>
      </c>
      <c r="AU81" s="16">
        <f t="shared" si="12"/>
        <v>0</v>
      </c>
      <c r="AV81" s="16">
        <f t="shared" si="12"/>
        <v>0</v>
      </c>
      <c r="AW81" s="16">
        <f t="shared" si="12"/>
        <v>0</v>
      </c>
      <c r="AX81" s="16">
        <f t="shared" si="12"/>
        <v>0</v>
      </c>
      <c r="AY81" s="16">
        <f t="shared" si="12"/>
        <v>0</v>
      </c>
      <c r="AZ81" s="16">
        <f t="shared" si="12"/>
        <v>0</v>
      </c>
      <c r="BA81" s="16">
        <f t="shared" si="12"/>
        <v>0</v>
      </c>
      <c r="BB81" s="16">
        <f t="shared" si="12"/>
        <v>0</v>
      </c>
      <c r="BC81" s="16">
        <f t="shared" si="12"/>
        <v>0</v>
      </c>
      <c r="BD81" s="16">
        <f t="shared" si="12"/>
        <v>0</v>
      </c>
      <c r="BE81" s="16">
        <f t="shared" si="12"/>
        <v>0</v>
      </c>
      <c r="BF81" s="16">
        <f t="shared" si="12"/>
        <v>0</v>
      </c>
      <c r="BG81" s="16">
        <f t="shared" si="12"/>
        <v>0</v>
      </c>
      <c r="BH81" s="16">
        <f t="shared" si="12"/>
        <v>0</v>
      </c>
      <c r="BI81" s="16">
        <f t="shared" si="12"/>
        <v>0</v>
      </c>
      <c r="BJ81" s="16">
        <f t="shared" si="12"/>
        <v>0</v>
      </c>
      <c r="BK81" s="16">
        <f t="shared" si="12"/>
        <v>0</v>
      </c>
      <c r="BL81" s="16">
        <f t="shared" si="12"/>
        <v>0</v>
      </c>
      <c r="BM81" s="16">
        <f t="shared" si="12"/>
        <v>0</v>
      </c>
      <c r="BN81" s="16">
        <f t="shared" si="12"/>
        <v>0</v>
      </c>
      <c r="BO81" s="16">
        <f t="shared" si="12"/>
        <v>0</v>
      </c>
      <c r="BP81" s="16">
        <f t="shared" si="12"/>
        <v>0</v>
      </c>
      <c r="BQ81" s="16">
        <f t="shared" si="12"/>
        <v>0</v>
      </c>
    </row>
    <row r="82" spans="1:69" x14ac:dyDescent="0.35">
      <c r="A82" s="14">
        <v>35</v>
      </c>
      <c r="B82" s="15" t="s">
        <v>25</v>
      </c>
      <c r="C82" s="15" t="s">
        <v>130</v>
      </c>
      <c r="D82" s="14" t="s">
        <v>27</v>
      </c>
      <c r="E82" s="14" t="s">
        <v>52</v>
      </c>
      <c r="F82" s="16">
        <v>20700000</v>
      </c>
      <c r="G82" s="16">
        <v>2564956.5199999837</v>
      </c>
      <c r="H82" s="18">
        <v>0</v>
      </c>
      <c r="I82" s="18">
        <v>0</v>
      </c>
      <c r="J82" s="121">
        <v>44377</v>
      </c>
      <c r="K82" s="121">
        <v>50770</v>
      </c>
      <c r="L82" s="14">
        <v>7</v>
      </c>
      <c r="M82" s="17">
        <v>21</v>
      </c>
      <c r="N82" s="14" t="s">
        <v>29</v>
      </c>
      <c r="O82" s="46">
        <v>7.4900000000000008E-2</v>
      </c>
      <c r="P82" s="14"/>
      <c r="Q82" s="24"/>
      <c r="R82" s="16">
        <v>20700000</v>
      </c>
      <c r="S82" s="19">
        <f t="shared" si="4"/>
        <v>2564956.5199999837</v>
      </c>
      <c r="T82" s="16">
        <f t="shared" si="9"/>
        <v>2564956.5199999837</v>
      </c>
      <c r="U82" s="16">
        <f t="shared" si="12"/>
        <v>2564956.5199999837</v>
      </c>
      <c r="V82" s="16">
        <f t="shared" si="12"/>
        <v>2564956.5199999837</v>
      </c>
      <c r="W82" s="16">
        <f t="shared" si="12"/>
        <v>2422458.9355555396</v>
      </c>
      <c r="X82" s="16">
        <f t="shared" si="12"/>
        <v>2279961.3511110954</v>
      </c>
      <c r="Y82" s="16">
        <f t="shared" si="12"/>
        <v>2137463.7666666512</v>
      </c>
      <c r="Z82" s="16">
        <f t="shared" si="12"/>
        <v>1994966.1822222073</v>
      </c>
      <c r="AA82" s="16">
        <f t="shared" si="12"/>
        <v>1852468.5977777634</v>
      </c>
      <c r="AB82" s="16">
        <f t="shared" si="12"/>
        <v>1709971.0133333195</v>
      </c>
      <c r="AC82" s="16">
        <f t="shared" si="12"/>
        <v>1567473.4288888755</v>
      </c>
      <c r="AD82" s="16">
        <f t="shared" si="12"/>
        <v>1424975.8444444316</v>
      </c>
      <c r="AE82" s="16">
        <f t="shared" si="12"/>
        <v>1282478.2599999877</v>
      </c>
      <c r="AF82" s="16">
        <f t="shared" si="12"/>
        <v>1139980.6755555437</v>
      </c>
      <c r="AG82" s="16">
        <f t="shared" si="12"/>
        <v>997483.09111109981</v>
      </c>
      <c r="AH82" s="16">
        <f t="shared" si="12"/>
        <v>854985.50666665589</v>
      </c>
      <c r="AI82" s="16">
        <f t="shared" si="12"/>
        <v>712487.92222221196</v>
      </c>
      <c r="AJ82" s="16">
        <f t="shared" si="12"/>
        <v>569990.33777776803</v>
      </c>
      <c r="AK82" s="16">
        <f t="shared" si="12"/>
        <v>427492.75333332404</v>
      </c>
      <c r="AL82" s="16">
        <f t="shared" si="12"/>
        <v>284995.16888888006</v>
      </c>
      <c r="AM82" s="16">
        <f t="shared" si="12"/>
        <v>142497.58444443607</v>
      </c>
      <c r="AN82" s="16">
        <f t="shared" si="12"/>
        <v>0</v>
      </c>
      <c r="AO82" s="16">
        <f t="shared" si="12"/>
        <v>0</v>
      </c>
      <c r="AP82" s="16">
        <f t="shared" si="12"/>
        <v>0</v>
      </c>
      <c r="AQ82" s="16">
        <f t="shared" si="12"/>
        <v>0</v>
      </c>
      <c r="AR82" s="16">
        <f t="shared" si="12"/>
        <v>0</v>
      </c>
      <c r="AS82" s="16">
        <f t="shared" si="12"/>
        <v>0</v>
      </c>
      <c r="AT82" s="16">
        <f t="shared" si="12"/>
        <v>0</v>
      </c>
      <c r="AU82" s="16">
        <f t="shared" si="12"/>
        <v>0</v>
      </c>
      <c r="AV82" s="16">
        <f t="shared" si="12"/>
        <v>0</v>
      </c>
      <c r="AW82" s="16">
        <f t="shared" si="12"/>
        <v>0</v>
      </c>
      <c r="AX82" s="16">
        <f t="shared" si="12"/>
        <v>0</v>
      </c>
      <c r="AY82" s="16">
        <f t="shared" si="12"/>
        <v>0</v>
      </c>
      <c r="AZ82" s="16">
        <f t="shared" si="12"/>
        <v>0</v>
      </c>
      <c r="BA82" s="16">
        <f t="shared" si="12"/>
        <v>0</v>
      </c>
      <c r="BB82" s="16">
        <f t="shared" si="12"/>
        <v>0</v>
      </c>
      <c r="BC82" s="16">
        <f t="shared" si="12"/>
        <v>0</v>
      </c>
      <c r="BD82" s="16">
        <f t="shared" si="12"/>
        <v>0</v>
      </c>
      <c r="BE82" s="16">
        <f t="shared" si="12"/>
        <v>0</v>
      </c>
      <c r="BF82" s="16">
        <f t="shared" si="12"/>
        <v>0</v>
      </c>
      <c r="BG82" s="16">
        <f t="shared" si="12"/>
        <v>0</v>
      </c>
      <c r="BH82" s="16">
        <f t="shared" si="12"/>
        <v>0</v>
      </c>
      <c r="BI82" s="16">
        <f t="shared" si="12"/>
        <v>0</v>
      </c>
      <c r="BJ82" s="16">
        <f t="shared" si="12"/>
        <v>0</v>
      </c>
      <c r="BK82" s="16">
        <f t="shared" si="12"/>
        <v>0</v>
      </c>
      <c r="BL82" s="16">
        <f t="shared" si="12"/>
        <v>0</v>
      </c>
      <c r="BM82" s="16">
        <f t="shared" si="12"/>
        <v>0</v>
      </c>
      <c r="BN82" s="16">
        <f t="shared" si="12"/>
        <v>0</v>
      </c>
      <c r="BO82" s="16">
        <f t="shared" si="12"/>
        <v>0</v>
      </c>
      <c r="BP82" s="16">
        <f t="shared" si="12"/>
        <v>0</v>
      </c>
      <c r="BQ82" s="16">
        <f t="shared" si="12"/>
        <v>0</v>
      </c>
    </row>
    <row r="83" spans="1:69" x14ac:dyDescent="0.35">
      <c r="A83" s="14">
        <v>36</v>
      </c>
      <c r="B83" s="27" t="s">
        <v>53</v>
      </c>
      <c r="C83" s="28" t="s">
        <v>53</v>
      </c>
      <c r="D83" s="142" t="s">
        <v>54</v>
      </c>
      <c r="E83" s="29" t="s">
        <v>55</v>
      </c>
      <c r="F83" s="30"/>
      <c r="G83" s="30">
        <v>591700000</v>
      </c>
      <c r="H83" s="31"/>
      <c r="I83" s="31"/>
      <c r="J83" s="121"/>
      <c r="K83" s="123">
        <v>46752</v>
      </c>
      <c r="L83" s="29">
        <v>9</v>
      </c>
      <c r="M83" s="31">
        <v>10</v>
      </c>
      <c r="N83" s="29" t="s">
        <v>29</v>
      </c>
      <c r="O83" s="47">
        <v>0.16500000000000001</v>
      </c>
      <c r="P83" s="29"/>
      <c r="Q83" s="44"/>
      <c r="R83" s="31"/>
      <c r="S83" s="19">
        <f t="shared" si="4"/>
        <v>591700000</v>
      </c>
      <c r="T83" s="16">
        <f t="shared" si="9"/>
        <v>591700000</v>
      </c>
      <c r="U83" s="16">
        <f t="shared" si="12"/>
        <v>591700000</v>
      </c>
      <c r="V83" s="16">
        <f t="shared" si="12"/>
        <v>591700000</v>
      </c>
      <c r="W83" s="16">
        <f t="shared" si="12"/>
        <v>591700000</v>
      </c>
      <c r="X83" s="16">
        <f t="shared" si="12"/>
        <v>591700000</v>
      </c>
      <c r="Y83" s="16">
        <f t="shared" si="12"/>
        <v>591700000</v>
      </c>
      <c r="Z83" s="16">
        <f t="shared" si="12"/>
        <v>591700000</v>
      </c>
      <c r="AA83" s="16">
        <f t="shared" si="12"/>
        <v>591700000</v>
      </c>
      <c r="AB83" s="16">
        <f t="shared" si="12"/>
        <v>591700000</v>
      </c>
      <c r="AC83" s="16">
        <f t="shared" si="12"/>
        <v>0</v>
      </c>
      <c r="AD83" s="16">
        <f t="shared" si="12"/>
        <v>0</v>
      </c>
      <c r="AE83" s="16">
        <f t="shared" si="12"/>
        <v>0</v>
      </c>
      <c r="AF83" s="16">
        <f t="shared" si="12"/>
        <v>0</v>
      </c>
      <c r="AG83" s="16">
        <f t="shared" si="12"/>
        <v>0</v>
      </c>
      <c r="AH83" s="16">
        <f t="shared" si="12"/>
        <v>0</v>
      </c>
      <c r="AI83" s="16">
        <f t="shared" si="12"/>
        <v>0</v>
      </c>
      <c r="AJ83" s="16">
        <f t="shared" si="12"/>
        <v>0</v>
      </c>
      <c r="AK83" s="16">
        <f t="shared" si="12"/>
        <v>0</v>
      </c>
      <c r="AL83" s="16">
        <f t="shared" si="12"/>
        <v>0</v>
      </c>
      <c r="AM83" s="16">
        <f t="shared" si="12"/>
        <v>0</v>
      </c>
      <c r="AN83" s="16">
        <f t="shared" si="12"/>
        <v>0</v>
      </c>
      <c r="AO83" s="16">
        <f t="shared" si="12"/>
        <v>0</v>
      </c>
      <c r="AP83" s="16">
        <f t="shared" si="12"/>
        <v>0</v>
      </c>
      <c r="AQ83" s="16">
        <f t="shared" si="12"/>
        <v>0</v>
      </c>
      <c r="AR83" s="16">
        <f t="shared" si="12"/>
        <v>0</v>
      </c>
      <c r="AS83" s="16">
        <f t="shared" si="12"/>
        <v>0</v>
      </c>
      <c r="AT83" s="16">
        <f t="shared" si="12"/>
        <v>0</v>
      </c>
      <c r="AU83" s="16">
        <f t="shared" si="12"/>
        <v>0</v>
      </c>
      <c r="AV83" s="16">
        <f t="shared" si="12"/>
        <v>0</v>
      </c>
      <c r="AW83" s="16">
        <f t="shared" si="12"/>
        <v>0</v>
      </c>
      <c r="AX83" s="16">
        <f t="shared" si="12"/>
        <v>0</v>
      </c>
      <c r="AY83" s="16">
        <f t="shared" si="12"/>
        <v>0</v>
      </c>
      <c r="AZ83" s="16">
        <f t="shared" si="12"/>
        <v>0</v>
      </c>
      <c r="BA83" s="16">
        <f t="shared" si="12"/>
        <v>0</v>
      </c>
      <c r="BB83" s="16">
        <f t="shared" si="12"/>
        <v>0</v>
      </c>
      <c r="BC83" s="16">
        <f t="shared" si="12"/>
        <v>0</v>
      </c>
      <c r="BD83" s="16">
        <f t="shared" si="12"/>
        <v>0</v>
      </c>
      <c r="BE83" s="16">
        <f t="shared" si="12"/>
        <v>0</v>
      </c>
      <c r="BF83" s="16">
        <f t="shared" si="12"/>
        <v>0</v>
      </c>
      <c r="BG83" s="16">
        <f t="shared" si="12"/>
        <v>0</v>
      </c>
      <c r="BH83" s="16">
        <f t="shared" si="12"/>
        <v>0</v>
      </c>
      <c r="BI83" s="16">
        <f t="shared" si="12"/>
        <v>0</v>
      </c>
      <c r="BJ83" s="16">
        <f t="shared" si="12"/>
        <v>0</v>
      </c>
      <c r="BK83" s="16">
        <f t="shared" si="12"/>
        <v>0</v>
      </c>
      <c r="BL83" s="16">
        <f t="shared" si="12"/>
        <v>0</v>
      </c>
      <c r="BM83" s="16">
        <f t="shared" si="12"/>
        <v>0</v>
      </c>
      <c r="BN83" s="16">
        <f t="shared" si="12"/>
        <v>0</v>
      </c>
      <c r="BO83" s="16">
        <f t="shared" si="12"/>
        <v>0</v>
      </c>
      <c r="BP83" s="16">
        <f t="shared" si="12"/>
        <v>0</v>
      </c>
      <c r="BQ83" s="16">
        <f t="shared" si="12"/>
        <v>0</v>
      </c>
    </row>
    <row r="84" spans="1:69" x14ac:dyDescent="0.35">
      <c r="A84" s="14">
        <v>37</v>
      </c>
      <c r="B84" s="27" t="s">
        <v>56</v>
      </c>
      <c r="C84" s="28" t="s">
        <v>56</v>
      </c>
      <c r="D84" s="142" t="s">
        <v>54</v>
      </c>
      <c r="E84" s="29" t="s">
        <v>55</v>
      </c>
      <c r="F84" s="30"/>
      <c r="G84" s="30">
        <v>100370650</v>
      </c>
      <c r="H84" s="31"/>
      <c r="I84" s="31"/>
      <c r="J84" s="121"/>
      <c r="K84" s="123">
        <v>43830</v>
      </c>
      <c r="L84" s="29">
        <v>1</v>
      </c>
      <c r="M84" s="31">
        <v>2</v>
      </c>
      <c r="N84" s="29" t="s">
        <v>29</v>
      </c>
      <c r="O84" s="47">
        <v>0.13600000000000001</v>
      </c>
      <c r="P84" s="29"/>
      <c r="Q84" s="44"/>
      <c r="R84" s="31"/>
      <c r="S84" s="19">
        <f t="shared" si="4"/>
        <v>100370650</v>
      </c>
      <c r="T84" s="16">
        <f t="shared" si="9"/>
        <v>100370650</v>
      </c>
      <c r="U84" s="16">
        <f t="shared" si="12"/>
        <v>0</v>
      </c>
      <c r="V84" s="16">
        <f t="shared" si="12"/>
        <v>0</v>
      </c>
      <c r="W84" s="16">
        <f t="shared" si="12"/>
        <v>0</v>
      </c>
      <c r="X84" s="16">
        <f t="shared" si="12"/>
        <v>0</v>
      </c>
      <c r="Y84" s="16">
        <f t="shared" si="12"/>
        <v>0</v>
      </c>
      <c r="Z84" s="16">
        <f t="shared" si="12"/>
        <v>0</v>
      </c>
      <c r="AA84" s="16">
        <f t="shared" si="12"/>
        <v>0</v>
      </c>
      <c r="AB84" s="16">
        <f t="shared" si="12"/>
        <v>0</v>
      </c>
      <c r="AC84" s="16">
        <f t="shared" si="12"/>
        <v>0</v>
      </c>
      <c r="AD84" s="16">
        <f t="shared" si="12"/>
        <v>0</v>
      </c>
      <c r="AE84" s="16">
        <f t="shared" si="12"/>
        <v>0</v>
      </c>
      <c r="AF84" s="16">
        <f t="shared" si="12"/>
        <v>0</v>
      </c>
      <c r="AG84" s="16">
        <f t="shared" si="12"/>
        <v>0</v>
      </c>
      <c r="AH84" s="16">
        <f t="shared" si="12"/>
        <v>0</v>
      </c>
      <c r="AI84" s="16">
        <f t="shared" si="12"/>
        <v>0</v>
      </c>
      <c r="AJ84" s="16">
        <f t="shared" si="12"/>
        <v>0</v>
      </c>
      <c r="AK84" s="16">
        <f t="shared" si="12"/>
        <v>0</v>
      </c>
      <c r="AL84" s="16">
        <f t="shared" si="12"/>
        <v>0</v>
      </c>
      <c r="AM84" s="16">
        <f t="shared" si="12"/>
        <v>0</v>
      </c>
      <c r="AN84" s="16">
        <f t="shared" si="12"/>
        <v>0</v>
      </c>
      <c r="AO84" s="16">
        <f t="shared" si="12"/>
        <v>0</v>
      </c>
      <c r="AP84" s="16">
        <f t="shared" si="12"/>
        <v>0</v>
      </c>
      <c r="AQ84" s="16">
        <f t="shared" si="12"/>
        <v>0</v>
      </c>
      <c r="AR84" s="16">
        <f t="shared" si="12"/>
        <v>0</v>
      </c>
      <c r="AS84" s="16">
        <f t="shared" si="12"/>
        <v>0</v>
      </c>
      <c r="AT84" s="16">
        <f t="shared" si="12"/>
        <v>0</v>
      </c>
      <c r="AU84" s="16">
        <f t="shared" si="12"/>
        <v>0</v>
      </c>
      <c r="AV84" s="16">
        <f t="shared" si="12"/>
        <v>0</v>
      </c>
      <c r="AW84" s="16">
        <f t="shared" si="12"/>
        <v>0</v>
      </c>
      <c r="AX84" s="16">
        <f t="shared" si="12"/>
        <v>0</v>
      </c>
      <c r="AY84" s="16">
        <f t="shared" si="12"/>
        <v>0</v>
      </c>
      <c r="AZ84" s="16">
        <f t="shared" si="12"/>
        <v>0</v>
      </c>
      <c r="BA84" s="16">
        <f t="shared" si="12"/>
        <v>0</v>
      </c>
      <c r="BB84" s="16">
        <f t="shared" si="12"/>
        <v>0</v>
      </c>
      <c r="BC84" s="16">
        <f t="shared" si="12"/>
        <v>0</v>
      </c>
      <c r="BD84" s="16">
        <f t="shared" si="12"/>
        <v>0</v>
      </c>
      <c r="BE84" s="16">
        <f t="shared" ref="U84:BQ88" si="13">BD84-BE41</f>
        <v>0</v>
      </c>
      <c r="BF84" s="16">
        <f t="shared" si="13"/>
        <v>0</v>
      </c>
      <c r="BG84" s="16">
        <f t="shared" si="13"/>
        <v>0</v>
      </c>
      <c r="BH84" s="16">
        <f t="shared" si="13"/>
        <v>0</v>
      </c>
      <c r="BI84" s="16">
        <f t="shared" si="13"/>
        <v>0</v>
      </c>
      <c r="BJ84" s="16">
        <f t="shared" si="13"/>
        <v>0</v>
      </c>
      <c r="BK84" s="16">
        <f t="shared" si="13"/>
        <v>0</v>
      </c>
      <c r="BL84" s="16">
        <f t="shared" si="13"/>
        <v>0</v>
      </c>
      <c r="BM84" s="16">
        <f t="shared" si="13"/>
        <v>0</v>
      </c>
      <c r="BN84" s="16">
        <f t="shared" si="13"/>
        <v>0</v>
      </c>
      <c r="BO84" s="16">
        <f t="shared" si="13"/>
        <v>0</v>
      </c>
      <c r="BP84" s="16">
        <f t="shared" si="13"/>
        <v>0</v>
      </c>
      <c r="BQ84" s="16">
        <f t="shared" si="13"/>
        <v>0</v>
      </c>
    </row>
    <row r="85" spans="1:69" x14ac:dyDescent="0.35">
      <c r="A85" s="14">
        <v>38</v>
      </c>
      <c r="B85" s="27" t="s">
        <v>57</v>
      </c>
      <c r="C85" s="28" t="s">
        <v>57</v>
      </c>
      <c r="D85" s="142" t="s">
        <v>54</v>
      </c>
      <c r="E85" s="29" t="s">
        <v>55</v>
      </c>
      <c r="F85" s="30"/>
      <c r="G85" s="30">
        <v>125317630</v>
      </c>
      <c r="H85" s="31"/>
      <c r="I85" s="31"/>
      <c r="J85" s="121"/>
      <c r="K85" s="123">
        <v>44196</v>
      </c>
      <c r="L85" s="29">
        <v>2</v>
      </c>
      <c r="M85" s="31">
        <v>3</v>
      </c>
      <c r="N85" s="29" t="s">
        <v>29</v>
      </c>
      <c r="O85" s="47">
        <v>0.14199999999999999</v>
      </c>
      <c r="P85" s="29"/>
      <c r="Q85" s="44"/>
      <c r="R85" s="31"/>
      <c r="S85" s="19">
        <f t="shared" si="4"/>
        <v>125317630</v>
      </c>
      <c r="T85" s="16">
        <f t="shared" si="9"/>
        <v>125317630</v>
      </c>
      <c r="U85" s="16">
        <f t="shared" si="13"/>
        <v>125317630</v>
      </c>
      <c r="V85" s="16">
        <f t="shared" si="13"/>
        <v>0</v>
      </c>
      <c r="W85" s="16">
        <f t="shared" si="13"/>
        <v>0</v>
      </c>
      <c r="X85" s="16">
        <f t="shared" si="13"/>
        <v>0</v>
      </c>
      <c r="Y85" s="16">
        <f t="shared" si="13"/>
        <v>0</v>
      </c>
      <c r="Z85" s="16">
        <f t="shared" si="13"/>
        <v>0</v>
      </c>
      <c r="AA85" s="16">
        <f t="shared" si="13"/>
        <v>0</v>
      </c>
      <c r="AB85" s="16">
        <f t="shared" si="13"/>
        <v>0</v>
      </c>
      <c r="AC85" s="16">
        <f t="shared" si="13"/>
        <v>0</v>
      </c>
      <c r="AD85" s="16">
        <f t="shared" si="13"/>
        <v>0</v>
      </c>
      <c r="AE85" s="16">
        <f t="shared" si="13"/>
        <v>0</v>
      </c>
      <c r="AF85" s="16">
        <f t="shared" si="13"/>
        <v>0</v>
      </c>
      <c r="AG85" s="16">
        <f t="shared" si="13"/>
        <v>0</v>
      </c>
      <c r="AH85" s="16">
        <f t="shared" si="13"/>
        <v>0</v>
      </c>
      <c r="AI85" s="16">
        <f t="shared" si="13"/>
        <v>0</v>
      </c>
      <c r="AJ85" s="16">
        <f t="shared" si="13"/>
        <v>0</v>
      </c>
      <c r="AK85" s="16">
        <f t="shared" si="13"/>
        <v>0</v>
      </c>
      <c r="AL85" s="16">
        <f t="shared" si="13"/>
        <v>0</v>
      </c>
      <c r="AM85" s="16">
        <f t="shared" si="13"/>
        <v>0</v>
      </c>
      <c r="AN85" s="16">
        <f t="shared" si="13"/>
        <v>0</v>
      </c>
      <c r="AO85" s="16">
        <f t="shared" si="13"/>
        <v>0</v>
      </c>
      <c r="AP85" s="16">
        <f t="shared" si="13"/>
        <v>0</v>
      </c>
      <c r="AQ85" s="16">
        <f t="shared" si="13"/>
        <v>0</v>
      </c>
      <c r="AR85" s="16">
        <f t="shared" si="13"/>
        <v>0</v>
      </c>
      <c r="AS85" s="16">
        <f t="shared" si="13"/>
        <v>0</v>
      </c>
      <c r="AT85" s="16">
        <f t="shared" si="13"/>
        <v>0</v>
      </c>
      <c r="AU85" s="16">
        <f t="shared" si="13"/>
        <v>0</v>
      </c>
      <c r="AV85" s="16">
        <f t="shared" si="13"/>
        <v>0</v>
      </c>
      <c r="AW85" s="16">
        <f t="shared" si="13"/>
        <v>0</v>
      </c>
      <c r="AX85" s="16">
        <f t="shared" si="13"/>
        <v>0</v>
      </c>
      <c r="AY85" s="16">
        <f t="shared" si="13"/>
        <v>0</v>
      </c>
      <c r="AZ85" s="16">
        <f t="shared" si="13"/>
        <v>0</v>
      </c>
      <c r="BA85" s="16">
        <f t="shared" si="13"/>
        <v>0</v>
      </c>
      <c r="BB85" s="16">
        <f t="shared" si="13"/>
        <v>0</v>
      </c>
      <c r="BC85" s="16">
        <f t="shared" si="13"/>
        <v>0</v>
      </c>
      <c r="BD85" s="16">
        <f t="shared" si="13"/>
        <v>0</v>
      </c>
      <c r="BE85" s="16">
        <f t="shared" si="13"/>
        <v>0</v>
      </c>
      <c r="BF85" s="16">
        <f t="shared" si="13"/>
        <v>0</v>
      </c>
      <c r="BG85" s="16">
        <f t="shared" si="13"/>
        <v>0</v>
      </c>
      <c r="BH85" s="16">
        <f t="shared" si="13"/>
        <v>0</v>
      </c>
      <c r="BI85" s="16">
        <f t="shared" si="13"/>
        <v>0</v>
      </c>
      <c r="BJ85" s="16">
        <f t="shared" si="13"/>
        <v>0</v>
      </c>
      <c r="BK85" s="16">
        <f t="shared" si="13"/>
        <v>0</v>
      </c>
      <c r="BL85" s="16">
        <f t="shared" si="13"/>
        <v>0</v>
      </c>
      <c r="BM85" s="16">
        <f t="shared" si="13"/>
        <v>0</v>
      </c>
      <c r="BN85" s="16">
        <f t="shared" si="13"/>
        <v>0</v>
      </c>
      <c r="BO85" s="16">
        <f t="shared" si="13"/>
        <v>0</v>
      </c>
      <c r="BP85" s="16">
        <f t="shared" si="13"/>
        <v>0</v>
      </c>
      <c r="BQ85" s="16">
        <f t="shared" si="13"/>
        <v>0</v>
      </c>
    </row>
    <row r="86" spans="1:69" x14ac:dyDescent="0.35">
      <c r="A86" s="14">
        <v>39</v>
      </c>
      <c r="B86" s="27" t="s">
        <v>58</v>
      </c>
      <c r="C86" s="28" t="s">
        <v>58</v>
      </c>
      <c r="D86" s="142" t="s">
        <v>54</v>
      </c>
      <c r="E86" s="29" t="s">
        <v>55</v>
      </c>
      <c r="F86" s="30"/>
      <c r="G86" s="35">
        <v>2541526802</v>
      </c>
      <c r="H86" s="31"/>
      <c r="I86" s="31"/>
      <c r="J86" s="121"/>
      <c r="K86" s="123">
        <v>44926</v>
      </c>
      <c r="L86" s="29">
        <v>4</v>
      </c>
      <c r="M86" s="31">
        <v>5</v>
      </c>
      <c r="N86" s="29" t="s">
        <v>29</v>
      </c>
      <c r="O86" s="47">
        <v>0.14799999999999999</v>
      </c>
      <c r="P86" s="29"/>
      <c r="Q86" s="44"/>
      <c r="R86" s="31"/>
      <c r="S86" s="19">
        <f t="shared" si="4"/>
        <v>2541526802</v>
      </c>
      <c r="T86" s="16">
        <f t="shared" si="9"/>
        <v>2541526802</v>
      </c>
      <c r="U86" s="16">
        <f t="shared" si="13"/>
        <v>2541526802</v>
      </c>
      <c r="V86" s="16">
        <f t="shared" si="13"/>
        <v>2541526802</v>
      </c>
      <c r="W86" s="16">
        <f t="shared" si="13"/>
        <v>2541526802</v>
      </c>
      <c r="X86" s="16">
        <f t="shared" si="13"/>
        <v>0</v>
      </c>
      <c r="Y86" s="16">
        <f t="shared" si="13"/>
        <v>0</v>
      </c>
      <c r="Z86" s="16">
        <f t="shared" si="13"/>
        <v>0</v>
      </c>
      <c r="AA86" s="16">
        <f t="shared" si="13"/>
        <v>0</v>
      </c>
      <c r="AB86" s="16">
        <f t="shared" si="13"/>
        <v>0</v>
      </c>
      <c r="AC86" s="16">
        <f t="shared" si="13"/>
        <v>0</v>
      </c>
      <c r="AD86" s="16">
        <f t="shared" si="13"/>
        <v>0</v>
      </c>
      <c r="AE86" s="16">
        <f t="shared" si="13"/>
        <v>0</v>
      </c>
      <c r="AF86" s="16">
        <f t="shared" si="13"/>
        <v>0</v>
      </c>
      <c r="AG86" s="16">
        <f t="shared" si="13"/>
        <v>0</v>
      </c>
      <c r="AH86" s="16">
        <f t="shared" si="13"/>
        <v>0</v>
      </c>
      <c r="AI86" s="16">
        <f t="shared" si="13"/>
        <v>0</v>
      </c>
      <c r="AJ86" s="16">
        <f t="shared" si="13"/>
        <v>0</v>
      </c>
      <c r="AK86" s="16">
        <f t="shared" si="13"/>
        <v>0</v>
      </c>
      <c r="AL86" s="16">
        <f t="shared" si="13"/>
        <v>0</v>
      </c>
      <c r="AM86" s="16">
        <f t="shared" si="13"/>
        <v>0</v>
      </c>
      <c r="AN86" s="16">
        <f t="shared" si="13"/>
        <v>0</v>
      </c>
      <c r="AO86" s="16">
        <f t="shared" si="13"/>
        <v>0</v>
      </c>
      <c r="AP86" s="16">
        <f t="shared" si="13"/>
        <v>0</v>
      </c>
      <c r="AQ86" s="16">
        <f t="shared" si="13"/>
        <v>0</v>
      </c>
      <c r="AR86" s="16">
        <f t="shared" si="13"/>
        <v>0</v>
      </c>
      <c r="AS86" s="16">
        <f t="shared" si="13"/>
        <v>0</v>
      </c>
      <c r="AT86" s="16">
        <f t="shared" si="13"/>
        <v>0</v>
      </c>
      <c r="AU86" s="16">
        <f t="shared" si="13"/>
        <v>0</v>
      </c>
      <c r="AV86" s="16">
        <f t="shared" si="13"/>
        <v>0</v>
      </c>
      <c r="AW86" s="16">
        <f t="shared" si="13"/>
        <v>0</v>
      </c>
      <c r="AX86" s="16">
        <f t="shared" si="13"/>
        <v>0</v>
      </c>
      <c r="AY86" s="16">
        <f t="shared" si="13"/>
        <v>0</v>
      </c>
      <c r="AZ86" s="16">
        <f t="shared" si="13"/>
        <v>0</v>
      </c>
      <c r="BA86" s="16">
        <f t="shared" si="13"/>
        <v>0</v>
      </c>
      <c r="BB86" s="16">
        <f t="shared" si="13"/>
        <v>0</v>
      </c>
      <c r="BC86" s="16">
        <f t="shared" si="13"/>
        <v>0</v>
      </c>
      <c r="BD86" s="16">
        <f t="shared" si="13"/>
        <v>0</v>
      </c>
      <c r="BE86" s="16">
        <f t="shared" si="13"/>
        <v>0</v>
      </c>
      <c r="BF86" s="16">
        <f t="shared" si="13"/>
        <v>0</v>
      </c>
      <c r="BG86" s="16">
        <f t="shared" si="13"/>
        <v>0</v>
      </c>
      <c r="BH86" s="16">
        <f t="shared" si="13"/>
        <v>0</v>
      </c>
      <c r="BI86" s="16">
        <f t="shared" si="13"/>
        <v>0</v>
      </c>
      <c r="BJ86" s="16">
        <f t="shared" si="13"/>
        <v>0</v>
      </c>
      <c r="BK86" s="16">
        <f t="shared" si="13"/>
        <v>0</v>
      </c>
      <c r="BL86" s="16">
        <f t="shared" si="13"/>
        <v>0</v>
      </c>
      <c r="BM86" s="16">
        <f t="shared" si="13"/>
        <v>0</v>
      </c>
      <c r="BN86" s="16">
        <f t="shared" si="13"/>
        <v>0</v>
      </c>
      <c r="BO86" s="16">
        <f t="shared" si="13"/>
        <v>0</v>
      </c>
      <c r="BP86" s="16">
        <f t="shared" si="13"/>
        <v>0</v>
      </c>
      <c r="BQ86" s="16">
        <f t="shared" si="13"/>
        <v>0</v>
      </c>
    </row>
    <row r="87" spans="1:69" x14ac:dyDescent="0.35">
      <c r="A87" s="14">
        <v>40</v>
      </c>
      <c r="B87" s="27" t="s">
        <v>59</v>
      </c>
      <c r="C87" s="28" t="s">
        <v>59</v>
      </c>
      <c r="D87" s="142" t="s">
        <v>54</v>
      </c>
      <c r="E87" s="29" t="s">
        <v>55</v>
      </c>
      <c r="F87" s="35"/>
      <c r="G87" s="35">
        <v>2548629874</v>
      </c>
      <c r="H87" s="36"/>
      <c r="I87" s="36"/>
      <c r="J87" s="121"/>
      <c r="K87" s="123">
        <v>45657</v>
      </c>
      <c r="L87" s="29">
        <v>6</v>
      </c>
      <c r="M87" s="31">
        <v>7</v>
      </c>
      <c r="N87" s="29" t="s">
        <v>29</v>
      </c>
      <c r="O87" s="47">
        <v>0.1535</v>
      </c>
      <c r="P87" s="29"/>
      <c r="Q87" s="44"/>
      <c r="R87" s="36"/>
      <c r="S87" s="19">
        <f t="shared" si="4"/>
        <v>2548629874</v>
      </c>
      <c r="T87" s="16">
        <f t="shared" si="9"/>
        <v>2548629874</v>
      </c>
      <c r="U87" s="16">
        <f t="shared" si="13"/>
        <v>2548629874</v>
      </c>
      <c r="V87" s="16">
        <f t="shared" si="13"/>
        <v>2548629874</v>
      </c>
      <c r="W87" s="16">
        <f t="shared" si="13"/>
        <v>2548629874</v>
      </c>
      <c r="X87" s="16">
        <f t="shared" si="13"/>
        <v>2548629874</v>
      </c>
      <c r="Y87" s="16">
        <f t="shared" si="13"/>
        <v>2548629874</v>
      </c>
      <c r="Z87" s="16">
        <f t="shared" si="13"/>
        <v>0</v>
      </c>
      <c r="AA87" s="16">
        <f t="shared" si="13"/>
        <v>0</v>
      </c>
      <c r="AB87" s="16">
        <f t="shared" si="13"/>
        <v>0</v>
      </c>
      <c r="AC87" s="16">
        <f t="shared" si="13"/>
        <v>0</v>
      </c>
      <c r="AD87" s="16">
        <f t="shared" si="13"/>
        <v>0</v>
      </c>
      <c r="AE87" s="16">
        <f t="shared" si="13"/>
        <v>0</v>
      </c>
      <c r="AF87" s="16">
        <f t="shared" si="13"/>
        <v>0</v>
      </c>
      <c r="AG87" s="16">
        <f t="shared" si="13"/>
        <v>0</v>
      </c>
      <c r="AH87" s="16">
        <f t="shared" si="13"/>
        <v>0</v>
      </c>
      <c r="AI87" s="16">
        <f t="shared" si="13"/>
        <v>0</v>
      </c>
      <c r="AJ87" s="16">
        <f t="shared" si="13"/>
        <v>0</v>
      </c>
      <c r="AK87" s="16">
        <f t="shared" si="13"/>
        <v>0</v>
      </c>
      <c r="AL87" s="16">
        <f t="shared" si="13"/>
        <v>0</v>
      </c>
      <c r="AM87" s="16">
        <f t="shared" si="13"/>
        <v>0</v>
      </c>
      <c r="AN87" s="16">
        <f t="shared" si="13"/>
        <v>0</v>
      </c>
      <c r="AO87" s="16">
        <f t="shared" si="13"/>
        <v>0</v>
      </c>
      <c r="AP87" s="16">
        <f t="shared" si="13"/>
        <v>0</v>
      </c>
      <c r="AQ87" s="16">
        <f t="shared" si="13"/>
        <v>0</v>
      </c>
      <c r="AR87" s="16">
        <f t="shared" si="13"/>
        <v>0</v>
      </c>
      <c r="AS87" s="16">
        <f t="shared" si="13"/>
        <v>0</v>
      </c>
      <c r="AT87" s="16">
        <f t="shared" si="13"/>
        <v>0</v>
      </c>
      <c r="AU87" s="16">
        <f t="shared" si="13"/>
        <v>0</v>
      </c>
      <c r="AV87" s="16">
        <f t="shared" si="13"/>
        <v>0</v>
      </c>
      <c r="AW87" s="16">
        <f t="shared" si="13"/>
        <v>0</v>
      </c>
      <c r="AX87" s="16">
        <f t="shared" si="13"/>
        <v>0</v>
      </c>
      <c r="AY87" s="16">
        <f t="shared" si="13"/>
        <v>0</v>
      </c>
      <c r="AZ87" s="16">
        <f t="shared" si="13"/>
        <v>0</v>
      </c>
      <c r="BA87" s="16">
        <f t="shared" si="13"/>
        <v>0</v>
      </c>
      <c r="BB87" s="16">
        <f t="shared" si="13"/>
        <v>0</v>
      </c>
      <c r="BC87" s="16">
        <f t="shared" si="13"/>
        <v>0</v>
      </c>
      <c r="BD87" s="16">
        <f t="shared" si="13"/>
        <v>0</v>
      </c>
      <c r="BE87" s="16">
        <f t="shared" si="13"/>
        <v>0</v>
      </c>
      <c r="BF87" s="16">
        <f t="shared" si="13"/>
        <v>0</v>
      </c>
      <c r="BG87" s="16">
        <f t="shared" si="13"/>
        <v>0</v>
      </c>
      <c r="BH87" s="16">
        <f t="shared" si="13"/>
        <v>0</v>
      </c>
      <c r="BI87" s="16">
        <f t="shared" si="13"/>
        <v>0</v>
      </c>
      <c r="BJ87" s="16">
        <f t="shared" si="13"/>
        <v>0</v>
      </c>
      <c r="BK87" s="16">
        <f t="shared" si="13"/>
        <v>0</v>
      </c>
      <c r="BL87" s="16">
        <f t="shared" si="13"/>
        <v>0</v>
      </c>
      <c r="BM87" s="16">
        <f t="shared" si="13"/>
        <v>0</v>
      </c>
      <c r="BN87" s="16">
        <f t="shared" si="13"/>
        <v>0</v>
      </c>
      <c r="BO87" s="16">
        <f t="shared" si="13"/>
        <v>0</v>
      </c>
      <c r="BP87" s="16">
        <f t="shared" si="13"/>
        <v>0</v>
      </c>
      <c r="BQ87" s="16">
        <f t="shared" si="13"/>
        <v>0</v>
      </c>
    </row>
    <row r="88" spans="1:69" x14ac:dyDescent="0.35">
      <c r="A88" s="14">
        <v>41</v>
      </c>
      <c r="B88" s="39" t="s">
        <v>64</v>
      </c>
      <c r="C88" s="39" t="s">
        <v>64</v>
      </c>
      <c r="D88" s="29" t="s">
        <v>54</v>
      </c>
      <c r="E88" s="29" t="s">
        <v>55</v>
      </c>
      <c r="F88" s="35"/>
      <c r="G88" s="35">
        <v>3831304677</v>
      </c>
      <c r="H88" s="36"/>
      <c r="I88" s="36"/>
      <c r="J88" s="121"/>
      <c r="K88" s="123">
        <v>43465</v>
      </c>
      <c r="L88" s="29">
        <v>0</v>
      </c>
      <c r="M88" s="31">
        <v>1</v>
      </c>
      <c r="N88" s="29" t="s">
        <v>29</v>
      </c>
      <c r="O88" s="47">
        <v>0.13</v>
      </c>
      <c r="P88" s="29"/>
      <c r="Q88" s="29"/>
      <c r="R88" s="29"/>
      <c r="S88" s="19">
        <f t="shared" si="4"/>
        <v>3831304677</v>
      </c>
      <c r="T88" s="16">
        <f t="shared" si="9"/>
        <v>0</v>
      </c>
      <c r="U88" s="16">
        <f t="shared" si="13"/>
        <v>0</v>
      </c>
      <c r="V88" s="16">
        <f t="shared" si="13"/>
        <v>0</v>
      </c>
      <c r="W88" s="16">
        <f t="shared" si="13"/>
        <v>0</v>
      </c>
      <c r="X88" s="16">
        <f t="shared" si="13"/>
        <v>0</v>
      </c>
      <c r="Y88" s="16">
        <f t="shared" si="13"/>
        <v>0</v>
      </c>
      <c r="Z88" s="16">
        <f t="shared" si="13"/>
        <v>0</v>
      </c>
      <c r="AA88" s="16">
        <f t="shared" si="13"/>
        <v>0</v>
      </c>
      <c r="AB88" s="16">
        <f t="shared" si="13"/>
        <v>0</v>
      </c>
      <c r="AC88" s="16">
        <f t="shared" si="13"/>
        <v>0</v>
      </c>
      <c r="AD88" s="16">
        <f t="shared" si="13"/>
        <v>0</v>
      </c>
      <c r="AE88" s="16">
        <f t="shared" si="13"/>
        <v>0</v>
      </c>
      <c r="AF88" s="16">
        <f t="shared" si="13"/>
        <v>0</v>
      </c>
      <c r="AG88" s="16">
        <f t="shared" si="13"/>
        <v>0</v>
      </c>
      <c r="AH88" s="16">
        <f t="shared" si="13"/>
        <v>0</v>
      </c>
      <c r="AI88" s="16">
        <f t="shared" si="13"/>
        <v>0</v>
      </c>
      <c r="AJ88" s="16">
        <f t="shared" si="13"/>
        <v>0</v>
      </c>
      <c r="AK88" s="16">
        <f t="shared" si="13"/>
        <v>0</v>
      </c>
      <c r="AL88" s="16">
        <f t="shared" si="13"/>
        <v>0</v>
      </c>
      <c r="AM88" s="16">
        <f t="shared" si="13"/>
        <v>0</v>
      </c>
      <c r="AN88" s="16">
        <f t="shared" si="13"/>
        <v>0</v>
      </c>
      <c r="AO88" s="16">
        <f t="shared" si="13"/>
        <v>0</v>
      </c>
      <c r="AP88" s="16">
        <f t="shared" si="13"/>
        <v>0</v>
      </c>
      <c r="AQ88" s="16">
        <f t="shared" si="13"/>
        <v>0</v>
      </c>
      <c r="AR88" s="16">
        <f t="shared" si="13"/>
        <v>0</v>
      </c>
      <c r="AS88" s="16">
        <f t="shared" si="13"/>
        <v>0</v>
      </c>
      <c r="AT88" s="16">
        <f t="shared" si="13"/>
        <v>0</v>
      </c>
      <c r="AU88" s="16">
        <f t="shared" si="13"/>
        <v>0</v>
      </c>
      <c r="AV88" s="16">
        <f t="shared" si="13"/>
        <v>0</v>
      </c>
      <c r="AW88" s="16">
        <f t="shared" si="13"/>
        <v>0</v>
      </c>
      <c r="AX88" s="16">
        <f t="shared" si="13"/>
        <v>0</v>
      </c>
      <c r="AY88" s="16">
        <f t="shared" si="13"/>
        <v>0</v>
      </c>
      <c r="AZ88" s="16">
        <f t="shared" si="13"/>
        <v>0</v>
      </c>
      <c r="BA88" s="16">
        <f t="shared" si="13"/>
        <v>0</v>
      </c>
      <c r="BB88" s="16">
        <f t="shared" si="13"/>
        <v>0</v>
      </c>
      <c r="BC88" s="16">
        <f t="shared" si="13"/>
        <v>0</v>
      </c>
      <c r="BD88" s="16">
        <f t="shared" si="13"/>
        <v>0</v>
      </c>
      <c r="BE88" s="16">
        <f t="shared" si="13"/>
        <v>0</v>
      </c>
      <c r="BF88" s="16">
        <f t="shared" si="13"/>
        <v>0</v>
      </c>
      <c r="BG88" s="16">
        <f t="shared" si="13"/>
        <v>0</v>
      </c>
      <c r="BH88" s="16">
        <f t="shared" si="13"/>
        <v>0</v>
      </c>
      <c r="BI88" s="16">
        <f t="shared" si="13"/>
        <v>0</v>
      </c>
      <c r="BJ88" s="16">
        <f t="shared" si="13"/>
        <v>0</v>
      </c>
      <c r="BK88" s="16">
        <f t="shared" si="13"/>
        <v>0</v>
      </c>
      <c r="BL88" s="16">
        <f t="shared" si="13"/>
        <v>0</v>
      </c>
      <c r="BM88" s="16">
        <f t="shared" si="13"/>
        <v>0</v>
      </c>
      <c r="BN88" s="16">
        <f t="shared" si="13"/>
        <v>0</v>
      </c>
      <c r="BO88" s="16">
        <f t="shared" si="13"/>
        <v>0</v>
      </c>
      <c r="BP88" s="16">
        <f t="shared" si="13"/>
        <v>0</v>
      </c>
      <c r="BQ88" s="16">
        <f t="shared" si="13"/>
        <v>0</v>
      </c>
    </row>
    <row r="89" spans="1:69" ht="25" customHeight="1" thickBot="1" x14ac:dyDescent="0.4">
      <c r="A89" s="153" t="s">
        <v>92</v>
      </c>
      <c r="B89" s="153"/>
      <c r="C89" s="153"/>
      <c r="D89" s="157"/>
      <c r="E89" s="158"/>
      <c r="F89" s="153"/>
      <c r="G89" s="153"/>
      <c r="H89" s="153"/>
      <c r="I89" s="153"/>
      <c r="J89" s="153"/>
      <c r="K89" s="153"/>
      <c r="L89" s="153"/>
      <c r="M89" s="153"/>
      <c r="N89" s="153"/>
      <c r="O89" s="159"/>
      <c r="P89" s="157"/>
      <c r="Q89" s="157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3"/>
    </row>
    <row r="90" spans="1:69" ht="27.5" thickTop="1" thickBot="1" x14ac:dyDescent="0.4">
      <c r="A90" s="1" t="s">
        <v>3</v>
      </c>
      <c r="B90" s="3" t="s">
        <v>4</v>
      </c>
      <c r="C90" s="2" t="s">
        <v>5</v>
      </c>
      <c r="D90" s="2" t="s">
        <v>6</v>
      </c>
      <c r="E90" s="4" t="s">
        <v>7</v>
      </c>
      <c r="F90" s="4" t="s">
        <v>8</v>
      </c>
      <c r="G90" s="4" t="s">
        <v>9</v>
      </c>
      <c r="H90" s="4" t="s">
        <v>10</v>
      </c>
      <c r="I90" s="4" t="s">
        <v>11</v>
      </c>
      <c r="J90" s="4" t="s">
        <v>12</v>
      </c>
      <c r="K90" s="4" t="s">
        <v>13</v>
      </c>
      <c r="L90" s="4" t="s">
        <v>14</v>
      </c>
      <c r="M90" s="4" t="s">
        <v>15</v>
      </c>
      <c r="N90" s="4" t="s">
        <v>18</v>
      </c>
      <c r="O90" s="45" t="s">
        <v>19</v>
      </c>
      <c r="P90" s="2" t="s">
        <v>20</v>
      </c>
      <c r="Q90" s="5" t="s">
        <v>21</v>
      </c>
      <c r="R90" s="6" t="s">
        <v>22</v>
      </c>
      <c r="S90" s="137" t="s">
        <v>23</v>
      </c>
      <c r="T90" s="8">
        <v>2018</v>
      </c>
      <c r="U90" s="9">
        <f>T90+1</f>
        <v>2019</v>
      </c>
      <c r="V90" s="9">
        <f t="shared" ref="V90:BQ90" si="14">U90+1</f>
        <v>2020</v>
      </c>
      <c r="W90" s="9">
        <f t="shared" si="14"/>
        <v>2021</v>
      </c>
      <c r="X90" s="9">
        <f t="shared" si="14"/>
        <v>2022</v>
      </c>
      <c r="Y90" s="9">
        <f t="shared" si="14"/>
        <v>2023</v>
      </c>
      <c r="Z90" s="9">
        <f t="shared" si="14"/>
        <v>2024</v>
      </c>
      <c r="AA90" s="9">
        <f t="shared" si="14"/>
        <v>2025</v>
      </c>
      <c r="AB90" s="9">
        <f t="shared" si="14"/>
        <v>2026</v>
      </c>
      <c r="AC90" s="9">
        <f t="shared" si="14"/>
        <v>2027</v>
      </c>
      <c r="AD90" s="9">
        <f t="shared" si="14"/>
        <v>2028</v>
      </c>
      <c r="AE90" s="9">
        <f t="shared" si="14"/>
        <v>2029</v>
      </c>
      <c r="AF90" s="9">
        <f t="shared" si="14"/>
        <v>2030</v>
      </c>
      <c r="AG90" s="9">
        <f t="shared" si="14"/>
        <v>2031</v>
      </c>
      <c r="AH90" s="9">
        <f t="shared" si="14"/>
        <v>2032</v>
      </c>
      <c r="AI90" s="9">
        <f t="shared" si="14"/>
        <v>2033</v>
      </c>
      <c r="AJ90" s="9">
        <f t="shared" si="14"/>
        <v>2034</v>
      </c>
      <c r="AK90" s="9">
        <f t="shared" si="14"/>
        <v>2035</v>
      </c>
      <c r="AL90" s="9">
        <f t="shared" si="14"/>
        <v>2036</v>
      </c>
      <c r="AM90" s="9">
        <f t="shared" si="14"/>
        <v>2037</v>
      </c>
      <c r="AN90" s="9">
        <f t="shared" si="14"/>
        <v>2038</v>
      </c>
      <c r="AO90" s="9">
        <f t="shared" si="14"/>
        <v>2039</v>
      </c>
      <c r="AP90" s="9">
        <f t="shared" si="14"/>
        <v>2040</v>
      </c>
      <c r="AQ90" s="9">
        <f t="shared" si="14"/>
        <v>2041</v>
      </c>
      <c r="AR90" s="9">
        <f t="shared" si="14"/>
        <v>2042</v>
      </c>
      <c r="AS90" s="9">
        <f t="shared" si="14"/>
        <v>2043</v>
      </c>
      <c r="AT90" s="9">
        <f t="shared" si="14"/>
        <v>2044</v>
      </c>
      <c r="AU90" s="9">
        <f t="shared" si="14"/>
        <v>2045</v>
      </c>
      <c r="AV90" s="9">
        <f t="shared" si="14"/>
        <v>2046</v>
      </c>
      <c r="AW90" s="9">
        <f t="shared" si="14"/>
        <v>2047</v>
      </c>
      <c r="AX90" s="9">
        <f t="shared" si="14"/>
        <v>2048</v>
      </c>
      <c r="AY90" s="9">
        <f t="shared" si="14"/>
        <v>2049</v>
      </c>
      <c r="AZ90" s="9">
        <f t="shared" si="14"/>
        <v>2050</v>
      </c>
      <c r="BA90" s="9">
        <f t="shared" si="14"/>
        <v>2051</v>
      </c>
      <c r="BB90" s="9">
        <f t="shared" si="14"/>
        <v>2052</v>
      </c>
      <c r="BC90" s="9">
        <f t="shared" si="14"/>
        <v>2053</v>
      </c>
      <c r="BD90" s="9">
        <f t="shared" si="14"/>
        <v>2054</v>
      </c>
      <c r="BE90" s="9">
        <f t="shared" si="14"/>
        <v>2055</v>
      </c>
      <c r="BF90" s="9">
        <f t="shared" si="14"/>
        <v>2056</v>
      </c>
      <c r="BG90" s="9">
        <f t="shared" si="14"/>
        <v>2057</v>
      </c>
      <c r="BH90" s="9">
        <f t="shared" si="14"/>
        <v>2058</v>
      </c>
      <c r="BI90" s="9">
        <f t="shared" si="14"/>
        <v>2059</v>
      </c>
      <c r="BJ90" s="9">
        <f t="shared" si="14"/>
        <v>2060</v>
      </c>
      <c r="BK90" s="9">
        <f t="shared" si="14"/>
        <v>2061</v>
      </c>
      <c r="BL90" s="9">
        <f t="shared" si="14"/>
        <v>2062</v>
      </c>
      <c r="BM90" s="9">
        <f t="shared" si="14"/>
        <v>2063</v>
      </c>
      <c r="BN90" s="9">
        <f t="shared" si="14"/>
        <v>2064</v>
      </c>
      <c r="BO90" s="9">
        <f t="shared" si="14"/>
        <v>2065</v>
      </c>
      <c r="BP90" s="9">
        <f t="shared" si="14"/>
        <v>2066</v>
      </c>
      <c r="BQ90" s="9">
        <f t="shared" si="14"/>
        <v>2067</v>
      </c>
    </row>
    <row r="91" spans="1:69" x14ac:dyDescent="0.35">
      <c r="A91" s="14">
        <v>1</v>
      </c>
      <c r="B91" s="15" t="s">
        <v>25</v>
      </c>
      <c r="C91" s="15" t="s">
        <v>26</v>
      </c>
      <c r="D91" s="14" t="s">
        <v>27</v>
      </c>
      <c r="E91" s="14" t="s">
        <v>28</v>
      </c>
      <c r="F91" s="16">
        <v>15940329.868000001</v>
      </c>
      <c r="G91" s="16">
        <v>674539.98400000005</v>
      </c>
      <c r="H91" s="16">
        <v>0</v>
      </c>
      <c r="I91" s="16">
        <v>0</v>
      </c>
      <c r="J91" s="121">
        <v>35841</v>
      </c>
      <c r="K91" s="121">
        <v>46980</v>
      </c>
      <c r="L91" s="14">
        <v>10</v>
      </c>
      <c r="M91" s="17">
        <v>50</v>
      </c>
      <c r="N91" s="14" t="s">
        <v>29</v>
      </c>
      <c r="O91" s="46">
        <v>7.4999999999999997E-3</v>
      </c>
      <c r="P91" s="14"/>
      <c r="Q91" s="24"/>
      <c r="R91" s="16">
        <v>2851720.7893333337</v>
      </c>
      <c r="S91" s="19"/>
      <c r="T91" s="16">
        <f>IF($N91="Fixed",$O91,$Q91)*S48</f>
        <v>5059.0498800000005</v>
      </c>
      <c r="U91" s="16">
        <f>IF($N91="Fixed",$O91,$Q91)*T48</f>
        <v>4609.0498800000005</v>
      </c>
      <c r="V91" s="16">
        <f t="shared" ref="V91:BQ96" si="15">IF($N91="Fixed",$O91,$Q91)*U48</f>
        <v>4159.0498800000005</v>
      </c>
      <c r="W91" s="16">
        <f t="shared" si="15"/>
        <v>3709.0498800000005</v>
      </c>
      <c r="X91" s="16">
        <f t="shared" si="15"/>
        <v>3259.0498800000005</v>
      </c>
      <c r="Y91" s="16">
        <f t="shared" si="15"/>
        <v>2809.0498800000005</v>
      </c>
      <c r="Z91" s="16">
        <f t="shared" si="15"/>
        <v>2359.0498800000005</v>
      </c>
      <c r="AA91" s="16">
        <f t="shared" si="15"/>
        <v>1909.0498800000003</v>
      </c>
      <c r="AB91" s="16">
        <f t="shared" si="15"/>
        <v>1459.0498800000003</v>
      </c>
      <c r="AC91" s="16">
        <f t="shared" si="15"/>
        <v>1009.0498800000004</v>
      </c>
      <c r="AD91" s="16">
        <f t="shared" si="15"/>
        <v>559.04988000000037</v>
      </c>
      <c r="AE91" s="16">
        <f t="shared" si="15"/>
        <v>0</v>
      </c>
      <c r="AF91" s="16">
        <f t="shared" si="15"/>
        <v>0</v>
      </c>
      <c r="AG91" s="16">
        <f t="shared" si="15"/>
        <v>0</v>
      </c>
      <c r="AH91" s="16">
        <f t="shared" si="15"/>
        <v>0</v>
      </c>
      <c r="AI91" s="16">
        <f t="shared" si="15"/>
        <v>0</v>
      </c>
      <c r="AJ91" s="16">
        <f t="shared" si="15"/>
        <v>0</v>
      </c>
      <c r="AK91" s="16">
        <f t="shared" si="15"/>
        <v>0</v>
      </c>
      <c r="AL91" s="16">
        <f t="shared" si="15"/>
        <v>0</v>
      </c>
      <c r="AM91" s="16">
        <f t="shared" si="15"/>
        <v>0</v>
      </c>
      <c r="AN91" s="16">
        <f t="shared" si="15"/>
        <v>0</v>
      </c>
      <c r="AO91" s="16">
        <f t="shared" si="15"/>
        <v>0</v>
      </c>
      <c r="AP91" s="16">
        <f t="shared" si="15"/>
        <v>0</v>
      </c>
      <c r="AQ91" s="16">
        <f t="shared" si="15"/>
        <v>0</v>
      </c>
      <c r="AR91" s="16">
        <f t="shared" si="15"/>
        <v>0</v>
      </c>
      <c r="AS91" s="16">
        <f t="shared" si="15"/>
        <v>0</v>
      </c>
      <c r="AT91" s="16">
        <f t="shared" si="15"/>
        <v>0</v>
      </c>
      <c r="AU91" s="16">
        <f t="shared" si="15"/>
        <v>0</v>
      </c>
      <c r="AV91" s="16">
        <f t="shared" si="15"/>
        <v>0</v>
      </c>
      <c r="AW91" s="16">
        <f t="shared" si="15"/>
        <v>0</v>
      </c>
      <c r="AX91" s="16">
        <f t="shared" si="15"/>
        <v>0</v>
      </c>
      <c r="AY91" s="16">
        <f t="shared" si="15"/>
        <v>0</v>
      </c>
      <c r="AZ91" s="16">
        <f t="shared" si="15"/>
        <v>0</v>
      </c>
      <c r="BA91" s="16">
        <f t="shared" si="15"/>
        <v>0</v>
      </c>
      <c r="BB91" s="16">
        <f t="shared" si="15"/>
        <v>0</v>
      </c>
      <c r="BC91" s="16">
        <f t="shared" si="15"/>
        <v>0</v>
      </c>
      <c r="BD91" s="16">
        <f t="shared" si="15"/>
        <v>0</v>
      </c>
      <c r="BE91" s="16">
        <f t="shared" si="15"/>
        <v>0</v>
      </c>
      <c r="BF91" s="16">
        <f t="shared" si="15"/>
        <v>0</v>
      </c>
      <c r="BG91" s="16">
        <f t="shared" si="15"/>
        <v>0</v>
      </c>
      <c r="BH91" s="16">
        <f t="shared" si="15"/>
        <v>0</v>
      </c>
      <c r="BI91" s="16">
        <f t="shared" si="15"/>
        <v>0</v>
      </c>
      <c r="BJ91" s="16">
        <f t="shared" si="15"/>
        <v>0</v>
      </c>
      <c r="BK91" s="16">
        <f t="shared" si="15"/>
        <v>0</v>
      </c>
      <c r="BL91" s="16">
        <f t="shared" si="15"/>
        <v>0</v>
      </c>
      <c r="BM91" s="16">
        <f t="shared" si="15"/>
        <v>0</v>
      </c>
      <c r="BN91" s="16">
        <f t="shared" si="15"/>
        <v>0</v>
      </c>
      <c r="BO91" s="16">
        <f t="shared" si="15"/>
        <v>0</v>
      </c>
      <c r="BP91" s="16">
        <f t="shared" si="15"/>
        <v>0</v>
      </c>
      <c r="BQ91" s="16">
        <f t="shared" si="15"/>
        <v>0</v>
      </c>
    </row>
    <row r="92" spans="1:69" x14ac:dyDescent="0.35">
      <c r="A92" s="14">
        <v>2</v>
      </c>
      <c r="B92" s="15" t="s">
        <v>25</v>
      </c>
      <c r="C92" s="15" t="s">
        <v>26</v>
      </c>
      <c r="D92" s="14" t="s">
        <v>27</v>
      </c>
      <c r="E92" s="14" t="s">
        <v>30</v>
      </c>
      <c r="F92" s="16">
        <v>1242298608.3651199</v>
      </c>
      <c r="G92" s="16">
        <v>250848543.15895501</v>
      </c>
      <c r="H92" s="16">
        <v>0</v>
      </c>
      <c r="I92" s="16">
        <v>0</v>
      </c>
      <c r="J92" s="121">
        <v>38946</v>
      </c>
      <c r="K92" s="121">
        <v>49747</v>
      </c>
      <c r="L92" s="14">
        <v>10</v>
      </c>
      <c r="M92" s="17">
        <v>40</v>
      </c>
      <c r="N92" s="14" t="s">
        <v>29</v>
      </c>
      <c r="O92" s="46">
        <v>7.4999999999999997E-3</v>
      </c>
      <c r="P92" s="14"/>
      <c r="Q92" s="24"/>
      <c r="R92" s="16">
        <v>301061674.76202708</v>
      </c>
      <c r="S92" s="19"/>
      <c r="T92" s="16">
        <f t="shared" ref="T92:AI112" si="16">IF($N92="Fixed",$O92,$Q92)*S49</f>
        <v>1881364.0736921625</v>
      </c>
      <c r="U92" s="16">
        <f t="shared" si="16"/>
        <v>1782344.9119188907</v>
      </c>
      <c r="V92" s="16">
        <f t="shared" si="15"/>
        <v>1683325.750145619</v>
      </c>
      <c r="W92" s="16">
        <f t="shared" si="15"/>
        <v>1584306.5883723472</v>
      </c>
      <c r="X92" s="16">
        <f t="shared" si="15"/>
        <v>1485287.4265990753</v>
      </c>
      <c r="Y92" s="16">
        <f t="shared" si="15"/>
        <v>1386268.2648258037</v>
      </c>
      <c r="Z92" s="16">
        <f t="shared" si="15"/>
        <v>1287249.1030525318</v>
      </c>
      <c r="AA92" s="16">
        <f t="shared" si="15"/>
        <v>1188229.94127926</v>
      </c>
      <c r="AB92" s="16">
        <f t="shared" si="15"/>
        <v>1089210.7795059884</v>
      </c>
      <c r="AC92" s="16">
        <f t="shared" si="15"/>
        <v>990191.61773271661</v>
      </c>
      <c r="AD92" s="16">
        <f t="shared" si="15"/>
        <v>891172.45595944487</v>
      </c>
      <c r="AE92" s="16">
        <f t="shared" si="15"/>
        <v>792153.29418617324</v>
      </c>
      <c r="AF92" s="16">
        <f t="shared" si="15"/>
        <v>693134.13241290161</v>
      </c>
      <c r="AG92" s="16">
        <f t="shared" si="15"/>
        <v>594114.97063962987</v>
      </c>
      <c r="AH92" s="16">
        <f t="shared" si="15"/>
        <v>495095.80886635825</v>
      </c>
      <c r="AI92" s="16">
        <f t="shared" si="15"/>
        <v>396076.64709308656</v>
      </c>
      <c r="AJ92" s="16">
        <f t="shared" si="15"/>
        <v>297057.48531981488</v>
      </c>
      <c r="AK92" s="16">
        <f t="shared" si="15"/>
        <v>198038.32354654322</v>
      </c>
      <c r="AL92" s="16">
        <f t="shared" si="15"/>
        <v>99019.161773271539</v>
      </c>
      <c r="AM92" s="16">
        <f t="shared" si="15"/>
        <v>-1.3969838619232177E-10</v>
      </c>
      <c r="AN92" s="16">
        <f t="shared" si="15"/>
        <v>-1.3969838619232177E-10</v>
      </c>
      <c r="AO92" s="16">
        <f t="shared" si="15"/>
        <v>-1.3969838619232177E-10</v>
      </c>
      <c r="AP92" s="16">
        <f t="shared" si="15"/>
        <v>-1.3969838619232177E-10</v>
      </c>
      <c r="AQ92" s="16">
        <f t="shared" si="15"/>
        <v>-1.3969838619232177E-10</v>
      </c>
      <c r="AR92" s="16">
        <f t="shared" si="15"/>
        <v>-1.3969838619232177E-10</v>
      </c>
      <c r="AS92" s="16">
        <f t="shared" si="15"/>
        <v>-1.3969838619232177E-10</v>
      </c>
      <c r="AT92" s="16">
        <f t="shared" si="15"/>
        <v>-1.3969838619232177E-10</v>
      </c>
      <c r="AU92" s="16">
        <f t="shared" si="15"/>
        <v>-1.3969838619232177E-10</v>
      </c>
      <c r="AV92" s="16">
        <f t="shared" si="15"/>
        <v>-1.3969838619232177E-10</v>
      </c>
      <c r="AW92" s="16">
        <f t="shared" si="15"/>
        <v>-1.3969838619232177E-10</v>
      </c>
      <c r="AX92" s="16">
        <f t="shared" si="15"/>
        <v>-1.3969838619232177E-10</v>
      </c>
      <c r="AY92" s="16">
        <f t="shared" si="15"/>
        <v>-1.3969838619232177E-10</v>
      </c>
      <c r="AZ92" s="16">
        <f t="shared" si="15"/>
        <v>-1.3969838619232177E-10</v>
      </c>
      <c r="BA92" s="16">
        <f t="shared" si="15"/>
        <v>-1.3969838619232177E-10</v>
      </c>
      <c r="BB92" s="16">
        <f t="shared" si="15"/>
        <v>-1.3969838619232177E-10</v>
      </c>
      <c r="BC92" s="16">
        <f t="shared" si="15"/>
        <v>-1.3969838619232177E-10</v>
      </c>
      <c r="BD92" s="16">
        <f t="shared" si="15"/>
        <v>-1.3969838619232177E-10</v>
      </c>
      <c r="BE92" s="16">
        <f t="shared" si="15"/>
        <v>-1.3969838619232177E-10</v>
      </c>
      <c r="BF92" s="16">
        <f t="shared" si="15"/>
        <v>-1.3969838619232177E-10</v>
      </c>
      <c r="BG92" s="16">
        <f t="shared" si="15"/>
        <v>-1.3969838619232177E-10</v>
      </c>
      <c r="BH92" s="16">
        <f t="shared" si="15"/>
        <v>-1.3969838619232177E-10</v>
      </c>
      <c r="BI92" s="16">
        <f t="shared" si="15"/>
        <v>-1.3969838619232177E-10</v>
      </c>
      <c r="BJ92" s="16">
        <f t="shared" si="15"/>
        <v>-1.3969838619232177E-10</v>
      </c>
      <c r="BK92" s="16">
        <f t="shared" si="15"/>
        <v>-1.3969838619232177E-10</v>
      </c>
      <c r="BL92" s="16">
        <f t="shared" si="15"/>
        <v>-1.3969838619232177E-10</v>
      </c>
      <c r="BM92" s="16">
        <f t="shared" si="15"/>
        <v>-1.3969838619232177E-10</v>
      </c>
      <c r="BN92" s="16">
        <f t="shared" si="15"/>
        <v>-1.3969838619232177E-10</v>
      </c>
      <c r="BO92" s="16">
        <f t="shared" si="15"/>
        <v>-1.3969838619232177E-10</v>
      </c>
      <c r="BP92" s="16">
        <f t="shared" si="15"/>
        <v>-1.3969838619232177E-10</v>
      </c>
      <c r="BQ92" s="16">
        <f t="shared" si="15"/>
        <v>-1.3969838619232177E-10</v>
      </c>
    </row>
    <row r="93" spans="1:69" x14ac:dyDescent="0.35">
      <c r="A93" s="14">
        <v>3</v>
      </c>
      <c r="B93" s="15" t="s">
        <v>25</v>
      </c>
      <c r="C93" s="15" t="s">
        <v>31</v>
      </c>
      <c r="D93" s="14" t="s">
        <v>27</v>
      </c>
      <c r="E93" s="14" t="s">
        <v>32</v>
      </c>
      <c r="F93" s="16">
        <v>51082576.571999997</v>
      </c>
      <c r="G93" s="16">
        <v>11640489.618399998</v>
      </c>
      <c r="H93" s="16">
        <v>0</v>
      </c>
      <c r="I93" s="16">
        <v>0</v>
      </c>
      <c r="J93" s="121">
        <v>39284</v>
      </c>
      <c r="K93" s="121">
        <v>50219</v>
      </c>
      <c r="L93" s="14">
        <v>10</v>
      </c>
      <c r="M93" s="17">
        <v>40</v>
      </c>
      <c r="N93" s="14" t="s">
        <v>29</v>
      </c>
      <c r="O93" s="46">
        <v>0.01</v>
      </c>
      <c r="P93" s="14"/>
      <c r="Q93" s="24"/>
      <c r="R93" s="16">
        <v>12268026.846376812</v>
      </c>
      <c r="S93" s="19"/>
      <c r="T93" s="16">
        <f t="shared" si="16"/>
        <v>116404.89618399998</v>
      </c>
      <c r="U93" s="16">
        <f t="shared" si="16"/>
        <v>110972.89453413332</v>
      </c>
      <c r="V93" s="16">
        <f t="shared" si="15"/>
        <v>105472.78036293332</v>
      </c>
      <c r="W93" s="16">
        <f t="shared" si="15"/>
        <v>99938.609927999976</v>
      </c>
      <c r="X93" s="16">
        <f t="shared" si="15"/>
        <v>94336.326471866647</v>
      </c>
      <c r="Y93" s="16">
        <f t="shared" si="15"/>
        <v>88682.958304399974</v>
      </c>
      <c r="Z93" s="16">
        <f t="shared" si="15"/>
        <v>82978.505401466653</v>
      </c>
      <c r="AA93" s="16">
        <f t="shared" si="15"/>
        <v>77205.939809733318</v>
      </c>
      <c r="AB93" s="16">
        <f t="shared" si="15"/>
        <v>71365.261076666648</v>
      </c>
      <c r="AC93" s="16">
        <f t="shared" si="15"/>
        <v>65490.526228933319</v>
      </c>
      <c r="AD93" s="16">
        <f t="shared" si="15"/>
        <v>59547.678356133321</v>
      </c>
      <c r="AE93" s="16">
        <f t="shared" si="15"/>
        <v>53536.717222399981</v>
      </c>
      <c r="AF93" s="16">
        <f t="shared" si="15"/>
        <v>47474.67150639998</v>
      </c>
      <c r="AG93" s="16">
        <f t="shared" si="15"/>
        <v>41361.541352399981</v>
      </c>
      <c r="AH93" s="16">
        <f t="shared" si="15"/>
        <v>35180.298220666649</v>
      </c>
      <c r="AI93" s="16">
        <f t="shared" si="15"/>
        <v>28930.94268639998</v>
      </c>
      <c r="AJ93" s="16">
        <f t="shared" si="15"/>
        <v>22613.474127466645</v>
      </c>
      <c r="AK93" s="16">
        <f t="shared" si="15"/>
        <v>16227.892317999978</v>
      </c>
      <c r="AL93" s="16">
        <f t="shared" si="15"/>
        <v>9774.1983099999779</v>
      </c>
      <c r="AM93" s="16">
        <f t="shared" si="15"/>
        <v>3286.4474102666441</v>
      </c>
      <c r="AN93" s="16">
        <f t="shared" si="15"/>
        <v>0</v>
      </c>
      <c r="AO93" s="16">
        <f t="shared" si="15"/>
        <v>0</v>
      </c>
      <c r="AP93" s="16">
        <f t="shared" si="15"/>
        <v>0</v>
      </c>
      <c r="AQ93" s="16">
        <f t="shared" si="15"/>
        <v>0</v>
      </c>
      <c r="AR93" s="16">
        <f t="shared" si="15"/>
        <v>0</v>
      </c>
      <c r="AS93" s="16">
        <f t="shared" si="15"/>
        <v>0</v>
      </c>
      <c r="AT93" s="16">
        <f t="shared" si="15"/>
        <v>0</v>
      </c>
      <c r="AU93" s="16">
        <f t="shared" si="15"/>
        <v>0</v>
      </c>
      <c r="AV93" s="16">
        <f t="shared" si="15"/>
        <v>0</v>
      </c>
      <c r="AW93" s="16">
        <f t="shared" si="15"/>
        <v>0</v>
      </c>
      <c r="AX93" s="16">
        <f t="shared" si="15"/>
        <v>0</v>
      </c>
      <c r="AY93" s="16">
        <f t="shared" si="15"/>
        <v>0</v>
      </c>
      <c r="AZ93" s="16">
        <f t="shared" si="15"/>
        <v>0</v>
      </c>
      <c r="BA93" s="16">
        <f t="shared" si="15"/>
        <v>0</v>
      </c>
      <c r="BB93" s="16">
        <f t="shared" si="15"/>
        <v>0</v>
      </c>
      <c r="BC93" s="16">
        <f t="shared" si="15"/>
        <v>0</v>
      </c>
      <c r="BD93" s="16">
        <f t="shared" si="15"/>
        <v>0</v>
      </c>
      <c r="BE93" s="16">
        <f t="shared" si="15"/>
        <v>0</v>
      </c>
      <c r="BF93" s="16">
        <f t="shared" si="15"/>
        <v>0</v>
      </c>
      <c r="BG93" s="16">
        <f t="shared" si="15"/>
        <v>0</v>
      </c>
      <c r="BH93" s="16">
        <f t="shared" si="15"/>
        <v>0</v>
      </c>
      <c r="BI93" s="16">
        <f t="shared" si="15"/>
        <v>0</v>
      </c>
      <c r="BJ93" s="16">
        <f t="shared" si="15"/>
        <v>0</v>
      </c>
      <c r="BK93" s="16">
        <f t="shared" si="15"/>
        <v>0</v>
      </c>
      <c r="BL93" s="16">
        <f t="shared" si="15"/>
        <v>0</v>
      </c>
      <c r="BM93" s="16">
        <f t="shared" si="15"/>
        <v>0</v>
      </c>
      <c r="BN93" s="16">
        <f t="shared" si="15"/>
        <v>0</v>
      </c>
      <c r="BO93" s="16">
        <f t="shared" si="15"/>
        <v>0</v>
      </c>
      <c r="BP93" s="16">
        <f t="shared" si="15"/>
        <v>0</v>
      </c>
      <c r="BQ93" s="16">
        <f t="shared" si="15"/>
        <v>0</v>
      </c>
    </row>
    <row r="94" spans="1:69" x14ac:dyDescent="0.35">
      <c r="A94" s="14">
        <v>4</v>
      </c>
      <c r="B94" s="15" t="s">
        <v>25</v>
      </c>
      <c r="C94" s="15" t="s">
        <v>128</v>
      </c>
      <c r="D94" s="14" t="s">
        <v>27</v>
      </c>
      <c r="E94" s="14" t="s">
        <v>28</v>
      </c>
      <c r="F94" s="16">
        <v>431253142.81</v>
      </c>
      <c r="G94" s="16">
        <v>35624971.485599995</v>
      </c>
      <c r="H94" s="16">
        <v>0</v>
      </c>
      <c r="I94" s="16">
        <v>0</v>
      </c>
      <c r="J94" s="121">
        <v>40098</v>
      </c>
      <c r="K94" s="121">
        <v>43612</v>
      </c>
      <c r="L94" s="14">
        <v>10</v>
      </c>
      <c r="M94" s="17">
        <v>20</v>
      </c>
      <c r="N94" s="14" t="s">
        <v>29</v>
      </c>
      <c r="O94" s="46">
        <v>4.53E-2</v>
      </c>
      <c r="P94" s="14"/>
      <c r="Q94" s="24"/>
      <c r="R94" s="16">
        <v>47907412</v>
      </c>
      <c r="S94" s="19"/>
      <c r="T94" s="16">
        <f t="shared" si="16"/>
        <v>1613811.2082976797</v>
      </c>
      <c r="U94" s="16">
        <f t="shared" si="16"/>
        <v>285842.12317772978</v>
      </c>
      <c r="V94" s="16">
        <f t="shared" si="15"/>
        <v>0</v>
      </c>
      <c r="W94" s="16">
        <f t="shared" si="15"/>
        <v>0</v>
      </c>
      <c r="X94" s="16">
        <f t="shared" si="15"/>
        <v>0</v>
      </c>
      <c r="Y94" s="16">
        <f t="shared" si="15"/>
        <v>0</v>
      </c>
      <c r="Z94" s="16">
        <f t="shared" si="15"/>
        <v>0</v>
      </c>
      <c r="AA94" s="16">
        <f t="shared" si="15"/>
        <v>0</v>
      </c>
      <c r="AB94" s="16">
        <f t="shared" si="15"/>
        <v>0</v>
      </c>
      <c r="AC94" s="16">
        <f t="shared" si="15"/>
        <v>0</v>
      </c>
      <c r="AD94" s="16">
        <f t="shared" si="15"/>
        <v>0</v>
      </c>
      <c r="AE94" s="16">
        <f t="shared" si="15"/>
        <v>0</v>
      </c>
      <c r="AF94" s="16">
        <f t="shared" si="15"/>
        <v>0</v>
      </c>
      <c r="AG94" s="16">
        <f t="shared" si="15"/>
        <v>0</v>
      </c>
      <c r="AH94" s="16">
        <f t="shared" si="15"/>
        <v>0</v>
      </c>
      <c r="AI94" s="16">
        <f t="shared" si="15"/>
        <v>0</v>
      </c>
      <c r="AJ94" s="16">
        <f t="shared" si="15"/>
        <v>0</v>
      </c>
      <c r="AK94" s="16">
        <f t="shared" si="15"/>
        <v>0</v>
      </c>
      <c r="AL94" s="16">
        <f t="shared" si="15"/>
        <v>0</v>
      </c>
      <c r="AM94" s="16">
        <f t="shared" si="15"/>
        <v>0</v>
      </c>
      <c r="AN94" s="16">
        <f t="shared" si="15"/>
        <v>0</v>
      </c>
      <c r="AO94" s="16">
        <f t="shared" si="15"/>
        <v>0</v>
      </c>
      <c r="AP94" s="16">
        <f t="shared" si="15"/>
        <v>0</v>
      </c>
      <c r="AQ94" s="16">
        <f t="shared" si="15"/>
        <v>0</v>
      </c>
      <c r="AR94" s="16">
        <f t="shared" si="15"/>
        <v>0</v>
      </c>
      <c r="AS94" s="16">
        <f t="shared" si="15"/>
        <v>0</v>
      </c>
      <c r="AT94" s="16">
        <f t="shared" si="15"/>
        <v>0</v>
      </c>
      <c r="AU94" s="16">
        <f t="shared" si="15"/>
        <v>0</v>
      </c>
      <c r="AV94" s="16">
        <f t="shared" si="15"/>
        <v>0</v>
      </c>
      <c r="AW94" s="16">
        <f t="shared" si="15"/>
        <v>0</v>
      </c>
      <c r="AX94" s="16">
        <f t="shared" si="15"/>
        <v>0</v>
      </c>
      <c r="AY94" s="16">
        <f t="shared" si="15"/>
        <v>0</v>
      </c>
      <c r="AZ94" s="16">
        <f t="shared" si="15"/>
        <v>0</v>
      </c>
      <c r="BA94" s="16">
        <f t="shared" si="15"/>
        <v>0</v>
      </c>
      <c r="BB94" s="16">
        <f t="shared" si="15"/>
        <v>0</v>
      </c>
      <c r="BC94" s="16">
        <f t="shared" si="15"/>
        <v>0</v>
      </c>
      <c r="BD94" s="16">
        <f t="shared" si="15"/>
        <v>0</v>
      </c>
      <c r="BE94" s="16">
        <f t="shared" si="15"/>
        <v>0</v>
      </c>
      <c r="BF94" s="16">
        <f t="shared" si="15"/>
        <v>0</v>
      </c>
      <c r="BG94" s="16">
        <f t="shared" si="15"/>
        <v>0</v>
      </c>
      <c r="BH94" s="16">
        <f t="shared" si="15"/>
        <v>0</v>
      </c>
      <c r="BI94" s="16">
        <f t="shared" si="15"/>
        <v>0</v>
      </c>
      <c r="BJ94" s="16">
        <f t="shared" si="15"/>
        <v>0</v>
      </c>
      <c r="BK94" s="16">
        <f t="shared" si="15"/>
        <v>0</v>
      </c>
      <c r="BL94" s="16">
        <f t="shared" si="15"/>
        <v>0</v>
      </c>
      <c r="BM94" s="16">
        <f t="shared" si="15"/>
        <v>0</v>
      </c>
      <c r="BN94" s="16">
        <f t="shared" si="15"/>
        <v>0</v>
      </c>
      <c r="BO94" s="16">
        <f t="shared" si="15"/>
        <v>0</v>
      </c>
      <c r="BP94" s="16">
        <f t="shared" si="15"/>
        <v>0</v>
      </c>
      <c r="BQ94" s="16">
        <f t="shared" si="15"/>
        <v>0</v>
      </c>
    </row>
    <row r="95" spans="1:69" x14ac:dyDescent="0.35">
      <c r="A95" s="14">
        <v>5</v>
      </c>
      <c r="B95" s="15" t="s">
        <v>34</v>
      </c>
      <c r="C95" s="17" t="s">
        <v>35</v>
      </c>
      <c r="D95" s="14" t="s">
        <v>27</v>
      </c>
      <c r="E95" s="14" t="s">
        <v>36</v>
      </c>
      <c r="F95" s="18">
        <v>15104955.153846152</v>
      </c>
      <c r="G95" s="16">
        <v>3505107.782800003</v>
      </c>
      <c r="H95" s="16">
        <v>0</v>
      </c>
      <c r="I95" s="16">
        <v>0</v>
      </c>
      <c r="J95" s="122">
        <v>41520</v>
      </c>
      <c r="K95" s="122">
        <v>55243</v>
      </c>
      <c r="L95" s="14">
        <v>10</v>
      </c>
      <c r="M95" s="17">
        <v>50</v>
      </c>
      <c r="N95" s="14" t="s">
        <v>29</v>
      </c>
      <c r="O95" s="46">
        <v>7.4999999999999997E-3</v>
      </c>
      <c r="P95" s="14"/>
      <c r="Q95" s="24"/>
      <c r="R95" s="16">
        <v>15104955.153846152</v>
      </c>
      <c r="S95" s="19"/>
      <c r="T95" s="16">
        <f t="shared" si="16"/>
        <v>26288.308371000021</v>
      </c>
      <c r="U95" s="16">
        <f t="shared" si="16"/>
        <v>25709.325816000019</v>
      </c>
      <c r="V95" s="16">
        <f t="shared" si="15"/>
        <v>24981.471606000021</v>
      </c>
      <c r="W95" s="16">
        <f t="shared" si="15"/>
        <v>24117.565435500022</v>
      </c>
      <c r="X95" s="16">
        <f t="shared" si="15"/>
        <v>23253.65926500002</v>
      </c>
      <c r="Y95" s="16">
        <f t="shared" si="15"/>
        <v>22389.753255000021</v>
      </c>
      <c r="Z95" s="16">
        <f t="shared" si="15"/>
        <v>21525.847245000023</v>
      </c>
      <c r="AA95" s="16">
        <f t="shared" si="15"/>
        <v>20661.941235000024</v>
      </c>
      <c r="AB95" s="16">
        <f t="shared" si="15"/>
        <v>19798.035225000025</v>
      </c>
      <c r="AC95" s="16">
        <f t="shared" si="15"/>
        <v>18934.129215000026</v>
      </c>
      <c r="AD95" s="16">
        <f t="shared" si="15"/>
        <v>18070.223205000028</v>
      </c>
      <c r="AE95" s="16">
        <f t="shared" si="15"/>
        <v>17206.317195000029</v>
      </c>
      <c r="AF95" s="16">
        <f t="shared" si="15"/>
        <v>16342.41118500003</v>
      </c>
      <c r="AG95" s="16">
        <f t="shared" si="15"/>
        <v>15478.505175000031</v>
      </c>
      <c r="AH95" s="16">
        <f t="shared" si="15"/>
        <v>14614.599165000031</v>
      </c>
      <c r="AI95" s="16">
        <f t="shared" si="15"/>
        <v>13750.693155000032</v>
      </c>
      <c r="AJ95" s="16">
        <f t="shared" si="15"/>
        <v>12886.787145000033</v>
      </c>
      <c r="AK95" s="16">
        <f t="shared" si="15"/>
        <v>12022.881135000034</v>
      </c>
      <c r="AL95" s="16">
        <f t="shared" si="15"/>
        <v>11158.975125000035</v>
      </c>
      <c r="AM95" s="16">
        <f t="shared" si="15"/>
        <v>10295.069115000037</v>
      </c>
      <c r="AN95" s="16">
        <f t="shared" si="15"/>
        <v>9431.1631050000378</v>
      </c>
      <c r="AO95" s="16">
        <f t="shared" si="15"/>
        <v>8567.2570950000372</v>
      </c>
      <c r="AP95" s="16">
        <f t="shared" si="15"/>
        <v>7703.3510850000384</v>
      </c>
      <c r="AQ95" s="16">
        <f t="shared" si="15"/>
        <v>6839.4450750000378</v>
      </c>
      <c r="AR95" s="16">
        <f t="shared" si="15"/>
        <v>5975.5390650000381</v>
      </c>
      <c r="AS95" s="16">
        <f t="shared" si="15"/>
        <v>5111.6330550000384</v>
      </c>
      <c r="AT95" s="16">
        <f t="shared" si="15"/>
        <v>4247.7270450000387</v>
      </c>
      <c r="AU95" s="16">
        <f t="shared" si="15"/>
        <v>3383.8210350000386</v>
      </c>
      <c r="AV95" s="16">
        <f t="shared" si="15"/>
        <v>2519.9150250000384</v>
      </c>
      <c r="AW95" s="16">
        <f t="shared" si="15"/>
        <v>1656.0090150000387</v>
      </c>
      <c r="AX95" s="16">
        <f t="shared" si="15"/>
        <v>1012.748580000032</v>
      </c>
      <c r="AY95" s="16">
        <f t="shared" si="15"/>
        <v>596.79300000003013</v>
      </c>
      <c r="AZ95" s="16">
        <f t="shared" si="15"/>
        <v>298.39410000003022</v>
      </c>
      <c r="BA95" s="16">
        <f t="shared" si="15"/>
        <v>99.46470000003022</v>
      </c>
      <c r="BB95" s="16">
        <f t="shared" si="15"/>
        <v>2.8730937629006803E-11</v>
      </c>
      <c r="BC95" s="16">
        <f t="shared" si="15"/>
        <v>2.8730937629006803E-11</v>
      </c>
      <c r="BD95" s="16">
        <f t="shared" si="15"/>
        <v>2.8730937629006803E-11</v>
      </c>
      <c r="BE95" s="16">
        <f t="shared" si="15"/>
        <v>2.8730937629006803E-11</v>
      </c>
      <c r="BF95" s="16">
        <f t="shared" si="15"/>
        <v>2.8730937629006803E-11</v>
      </c>
      <c r="BG95" s="16">
        <f t="shared" si="15"/>
        <v>2.8730937629006803E-11</v>
      </c>
      <c r="BH95" s="16">
        <f t="shared" si="15"/>
        <v>2.8730937629006803E-11</v>
      </c>
      <c r="BI95" s="16">
        <f t="shared" si="15"/>
        <v>2.8730937629006803E-11</v>
      </c>
      <c r="BJ95" s="16">
        <f t="shared" si="15"/>
        <v>2.8730937629006803E-11</v>
      </c>
      <c r="BK95" s="16">
        <f t="shared" si="15"/>
        <v>2.8730937629006803E-11</v>
      </c>
      <c r="BL95" s="16">
        <f t="shared" si="15"/>
        <v>2.8730937629006803E-11</v>
      </c>
      <c r="BM95" s="16">
        <f t="shared" si="15"/>
        <v>2.8730937629006803E-11</v>
      </c>
      <c r="BN95" s="16">
        <f t="shared" si="15"/>
        <v>2.8730937629006803E-11</v>
      </c>
      <c r="BO95" s="16">
        <f t="shared" si="15"/>
        <v>2.8730937629006803E-11</v>
      </c>
      <c r="BP95" s="16">
        <f t="shared" si="15"/>
        <v>2.8730937629006803E-11</v>
      </c>
      <c r="BQ95" s="16">
        <f t="shared" si="15"/>
        <v>2.8730937629006803E-11</v>
      </c>
    </row>
    <row r="96" spans="1:69" x14ac:dyDescent="0.35">
      <c r="A96" s="14">
        <v>6</v>
      </c>
      <c r="B96" s="15" t="s">
        <v>34</v>
      </c>
      <c r="C96" s="17" t="s">
        <v>35</v>
      </c>
      <c r="D96" s="14" t="s">
        <v>27</v>
      </c>
      <c r="E96" s="14" t="s">
        <v>28</v>
      </c>
      <c r="F96" s="18">
        <v>44636691.520000003</v>
      </c>
      <c r="G96" s="16">
        <v>36869924.083999991</v>
      </c>
      <c r="H96" s="16">
        <v>0</v>
      </c>
      <c r="I96" s="16">
        <v>0</v>
      </c>
      <c r="J96" s="122">
        <v>42991</v>
      </c>
      <c r="K96" s="122">
        <v>57410</v>
      </c>
      <c r="L96" s="14">
        <v>10</v>
      </c>
      <c r="M96" s="17">
        <v>50</v>
      </c>
      <c r="N96" s="14" t="s">
        <v>29</v>
      </c>
      <c r="O96" s="46">
        <v>7.4999999999999997E-3</v>
      </c>
      <c r="P96" s="14"/>
      <c r="Q96" s="24"/>
      <c r="R96" s="16">
        <v>44636691.520000003</v>
      </c>
      <c r="S96" s="19"/>
      <c r="T96" s="16">
        <f t="shared" si="16"/>
        <v>276524.4306299999</v>
      </c>
      <c r="U96" s="16">
        <f t="shared" si="16"/>
        <v>259392.16857899993</v>
      </c>
      <c r="V96" s="16">
        <f t="shared" si="15"/>
        <v>243436.11608924993</v>
      </c>
      <c r="W96" s="16">
        <f t="shared" si="15"/>
        <v>234313.23726074994</v>
      </c>
      <c r="X96" s="16">
        <f t="shared" si="15"/>
        <v>225190.35843224992</v>
      </c>
      <c r="Y96" s="16">
        <f t="shared" si="15"/>
        <v>216067.47960374993</v>
      </c>
      <c r="Z96" s="16">
        <f t="shared" si="15"/>
        <v>206944.60077524991</v>
      </c>
      <c r="AA96" s="16">
        <f t="shared" si="15"/>
        <v>197821.72194674992</v>
      </c>
      <c r="AB96" s="16">
        <f t="shared" si="15"/>
        <v>188698.8431182499</v>
      </c>
      <c r="AC96" s="16">
        <f t="shared" si="15"/>
        <v>179575.96428974991</v>
      </c>
      <c r="AD96" s="16">
        <f t="shared" si="15"/>
        <v>170453.0854612499</v>
      </c>
      <c r="AE96" s="16">
        <f t="shared" si="15"/>
        <v>161330.20663274988</v>
      </c>
      <c r="AF96" s="16">
        <f t="shared" si="15"/>
        <v>152207.32780424989</v>
      </c>
      <c r="AG96" s="16">
        <f t="shared" si="15"/>
        <v>143084.44897574987</v>
      </c>
      <c r="AH96" s="16">
        <f t="shared" si="15"/>
        <v>133961.57014724988</v>
      </c>
      <c r="AI96" s="16">
        <f t="shared" si="15"/>
        <v>124838.69131874986</v>
      </c>
      <c r="AJ96" s="16">
        <f t="shared" si="15"/>
        <v>115715.81249024985</v>
      </c>
      <c r="AK96" s="16">
        <f t="shared" ref="AK96:BQ96" si="17">IF($N96="Fixed",$O96,$Q96)*AJ53</f>
        <v>106592.93366174985</v>
      </c>
      <c r="AL96" s="16">
        <f t="shared" si="17"/>
        <v>97470.054833249844</v>
      </c>
      <c r="AM96" s="16">
        <f t="shared" si="17"/>
        <v>88347.176004749839</v>
      </c>
      <c r="AN96" s="16">
        <f t="shared" si="17"/>
        <v>79224.297176249835</v>
      </c>
      <c r="AO96" s="16">
        <f t="shared" si="17"/>
        <v>70101.41834774983</v>
      </c>
      <c r="AP96" s="16">
        <f t="shared" si="17"/>
        <v>60978.539519249833</v>
      </c>
      <c r="AQ96" s="16">
        <f t="shared" si="17"/>
        <v>51855.660690749828</v>
      </c>
      <c r="AR96" s="16">
        <f t="shared" si="17"/>
        <v>42732.781862249831</v>
      </c>
      <c r="AS96" s="16">
        <f t="shared" si="17"/>
        <v>33609.903033749833</v>
      </c>
      <c r="AT96" s="16">
        <f t="shared" si="17"/>
        <v>24487.024205249832</v>
      </c>
      <c r="AU96" s="16">
        <f t="shared" si="17"/>
        <v>15364.145376749835</v>
      </c>
      <c r="AV96" s="16">
        <f t="shared" si="17"/>
        <v>8749.0776232498629</v>
      </c>
      <c r="AW96" s="16">
        <f t="shared" si="17"/>
        <v>5504.8930559998325</v>
      </c>
      <c r="AX96" s="16">
        <f t="shared" si="17"/>
        <v>4047.588224999849</v>
      </c>
      <c r="AY96" s="16">
        <f t="shared" si="17"/>
        <v>3642.8294189998492</v>
      </c>
      <c r="AZ96" s="16">
        <f t="shared" si="17"/>
        <v>3238.0706129998493</v>
      </c>
      <c r="BA96" s="16">
        <f t="shared" si="17"/>
        <v>2833.3118069998491</v>
      </c>
      <c r="BB96" s="16">
        <f t="shared" si="17"/>
        <v>2428.5530009998492</v>
      </c>
      <c r="BC96" s="16">
        <f t="shared" si="17"/>
        <v>2023.794194999849</v>
      </c>
      <c r="BD96" s="16">
        <f t="shared" si="17"/>
        <v>1619.0353889998489</v>
      </c>
      <c r="BE96" s="16">
        <f t="shared" si="17"/>
        <v>1214.2765829998491</v>
      </c>
      <c r="BF96" s="16">
        <f t="shared" si="17"/>
        <v>809.51777699984893</v>
      </c>
      <c r="BG96" s="16">
        <f t="shared" si="17"/>
        <v>404.758970999849</v>
      </c>
      <c r="BH96" s="16">
        <f t="shared" si="17"/>
        <v>-1.3598764780908821E-10</v>
      </c>
      <c r="BI96" s="16">
        <f t="shared" si="17"/>
        <v>-1.3598764780908821E-10</v>
      </c>
      <c r="BJ96" s="16">
        <f t="shared" si="17"/>
        <v>-1.3598764780908821E-10</v>
      </c>
      <c r="BK96" s="16">
        <f t="shared" si="17"/>
        <v>-1.3598764780908821E-10</v>
      </c>
      <c r="BL96" s="16">
        <f t="shared" si="17"/>
        <v>-1.3598764780908821E-10</v>
      </c>
      <c r="BM96" s="16">
        <f t="shared" si="17"/>
        <v>-1.3598764780908821E-10</v>
      </c>
      <c r="BN96" s="16">
        <f t="shared" si="17"/>
        <v>-1.3598764780908821E-10</v>
      </c>
      <c r="BO96" s="16">
        <f t="shared" si="17"/>
        <v>-1.3598764780908821E-10</v>
      </c>
      <c r="BP96" s="16">
        <f t="shared" si="17"/>
        <v>-1.3598764780908821E-10</v>
      </c>
      <c r="BQ96" s="16">
        <f t="shared" si="17"/>
        <v>-1.3598764780908821E-10</v>
      </c>
    </row>
    <row r="97" spans="1:69" x14ac:dyDescent="0.35">
      <c r="A97" s="14">
        <v>7</v>
      </c>
      <c r="B97" s="15" t="s">
        <v>34</v>
      </c>
      <c r="C97" s="17" t="s">
        <v>35</v>
      </c>
      <c r="D97" s="14" t="s">
        <v>27</v>
      </c>
      <c r="E97" s="14" t="s">
        <v>32</v>
      </c>
      <c r="F97" s="16">
        <v>269657.00799999997</v>
      </c>
      <c r="G97" s="16">
        <v>238613.508</v>
      </c>
      <c r="H97" s="18">
        <v>0</v>
      </c>
      <c r="I97" s="18">
        <v>0</v>
      </c>
      <c r="J97" s="122">
        <v>39372</v>
      </c>
      <c r="K97" s="122">
        <v>53951</v>
      </c>
      <c r="L97" s="14">
        <v>10</v>
      </c>
      <c r="M97" s="17">
        <v>50</v>
      </c>
      <c r="N97" s="14" t="s">
        <v>29</v>
      </c>
      <c r="O97" s="46">
        <v>7.4999999999999997E-3</v>
      </c>
      <c r="P97" s="14"/>
      <c r="Q97" s="24"/>
      <c r="R97" s="16">
        <v>269657.00799999997</v>
      </c>
      <c r="S97" s="19"/>
      <c r="T97" s="16">
        <f t="shared" si="16"/>
        <v>1789.60131</v>
      </c>
      <c r="U97" s="16">
        <f t="shared" si="16"/>
        <v>1728.92841</v>
      </c>
      <c r="V97" s="16">
        <f t="shared" si="16"/>
        <v>1668.25551</v>
      </c>
      <c r="W97" s="16">
        <f t="shared" si="16"/>
        <v>1607.5826099999999</v>
      </c>
      <c r="X97" s="16">
        <f t="shared" si="16"/>
        <v>1546.9097099999999</v>
      </c>
      <c r="Y97" s="16">
        <f t="shared" si="16"/>
        <v>1486.2368099999999</v>
      </c>
      <c r="Z97" s="16">
        <f t="shared" si="16"/>
        <v>1425.5639099999999</v>
      </c>
      <c r="AA97" s="16">
        <f t="shared" si="16"/>
        <v>1364.8910099999998</v>
      </c>
      <c r="AB97" s="16">
        <f t="shared" si="16"/>
        <v>1304.2181099999998</v>
      </c>
      <c r="AC97" s="16">
        <f t="shared" si="16"/>
        <v>1243.54521</v>
      </c>
      <c r="AD97" s="16">
        <f t="shared" si="16"/>
        <v>1182.87231</v>
      </c>
      <c r="AE97" s="16">
        <f t="shared" si="16"/>
        <v>1122.1994099999999</v>
      </c>
      <c r="AF97" s="16">
        <f t="shared" si="16"/>
        <v>1061.5265099999999</v>
      </c>
      <c r="AG97" s="16">
        <f t="shared" si="16"/>
        <v>1000.8536099999999</v>
      </c>
      <c r="AH97" s="16">
        <f t="shared" si="16"/>
        <v>940.18070999999986</v>
      </c>
      <c r="AI97" s="16">
        <f t="shared" si="16"/>
        <v>879.50780999999984</v>
      </c>
      <c r="AJ97" s="16">
        <f t="shared" ref="AJ97:BQ104" si="18">IF($N97="Fixed",$O97,$Q97)*AI54</f>
        <v>818.83490999999981</v>
      </c>
      <c r="AK97" s="16">
        <f t="shared" si="18"/>
        <v>758.16200999999978</v>
      </c>
      <c r="AL97" s="16">
        <f t="shared" si="18"/>
        <v>697.48910999999987</v>
      </c>
      <c r="AM97" s="16">
        <f t="shared" si="18"/>
        <v>636.81620999999984</v>
      </c>
      <c r="AN97" s="16">
        <f t="shared" si="18"/>
        <v>576.14330999999981</v>
      </c>
      <c r="AO97" s="16">
        <f t="shared" si="18"/>
        <v>515.47040999999979</v>
      </c>
      <c r="AP97" s="16">
        <f t="shared" si="18"/>
        <v>454.79750999999982</v>
      </c>
      <c r="AQ97" s="16">
        <f t="shared" si="18"/>
        <v>394.12460999999979</v>
      </c>
      <c r="AR97" s="16">
        <f t="shared" si="18"/>
        <v>333.45170999999976</v>
      </c>
      <c r="AS97" s="16">
        <f t="shared" si="18"/>
        <v>272.77880999999979</v>
      </c>
      <c r="AT97" s="16">
        <f t="shared" si="18"/>
        <v>212.10590999999977</v>
      </c>
      <c r="AU97" s="16">
        <f t="shared" si="18"/>
        <v>151.43300999999977</v>
      </c>
      <c r="AV97" s="16">
        <f t="shared" si="18"/>
        <v>90.76010999999977</v>
      </c>
      <c r="AW97" s="16">
        <f t="shared" si="18"/>
        <v>30.087209999999764</v>
      </c>
      <c r="AX97" s="16">
        <f t="shared" si="18"/>
        <v>-2.3533175408374516E-13</v>
      </c>
      <c r="AY97" s="16">
        <f t="shared" si="18"/>
        <v>-2.3533175408374516E-13</v>
      </c>
      <c r="AZ97" s="16">
        <f t="shared" si="18"/>
        <v>-2.3533175408374516E-13</v>
      </c>
      <c r="BA97" s="16">
        <f t="shared" si="18"/>
        <v>-2.3533175408374516E-13</v>
      </c>
      <c r="BB97" s="16">
        <f t="shared" si="18"/>
        <v>-2.3533175408374516E-13</v>
      </c>
      <c r="BC97" s="16">
        <f t="shared" si="18"/>
        <v>-2.3533175408374516E-13</v>
      </c>
      <c r="BD97" s="16">
        <f t="shared" si="18"/>
        <v>-2.3533175408374516E-13</v>
      </c>
      <c r="BE97" s="16">
        <f t="shared" si="18"/>
        <v>-2.3533175408374516E-13</v>
      </c>
      <c r="BF97" s="16">
        <f t="shared" si="18"/>
        <v>-2.3533175408374516E-13</v>
      </c>
      <c r="BG97" s="16">
        <f t="shared" si="18"/>
        <v>-2.3533175408374516E-13</v>
      </c>
      <c r="BH97" s="16">
        <f t="shared" si="18"/>
        <v>-2.3533175408374516E-13</v>
      </c>
      <c r="BI97" s="16">
        <f t="shared" si="18"/>
        <v>-2.3533175408374516E-13</v>
      </c>
      <c r="BJ97" s="16">
        <f t="shared" si="18"/>
        <v>-2.3533175408374516E-13</v>
      </c>
      <c r="BK97" s="16">
        <f t="shared" si="18"/>
        <v>-2.3533175408374516E-13</v>
      </c>
      <c r="BL97" s="16">
        <f t="shared" si="18"/>
        <v>-2.3533175408374516E-13</v>
      </c>
      <c r="BM97" s="16">
        <f t="shared" si="18"/>
        <v>-2.3533175408374516E-13</v>
      </c>
      <c r="BN97" s="16">
        <f t="shared" si="18"/>
        <v>-2.3533175408374516E-13</v>
      </c>
      <c r="BO97" s="16">
        <f t="shared" si="18"/>
        <v>-2.3533175408374516E-13</v>
      </c>
      <c r="BP97" s="16">
        <f t="shared" si="18"/>
        <v>-2.3533175408374516E-13</v>
      </c>
      <c r="BQ97" s="16">
        <f t="shared" si="18"/>
        <v>-2.3533175408374516E-13</v>
      </c>
    </row>
    <row r="98" spans="1:69" x14ac:dyDescent="0.35">
      <c r="A98" s="14">
        <v>8</v>
      </c>
      <c r="B98" s="15" t="s">
        <v>34</v>
      </c>
      <c r="C98" s="17" t="s">
        <v>35</v>
      </c>
      <c r="D98" s="14" t="s">
        <v>27</v>
      </c>
      <c r="E98" s="14" t="s">
        <v>116</v>
      </c>
      <c r="F98" s="16">
        <v>1936120.8690000002</v>
      </c>
      <c r="G98" s="16">
        <v>1798764.7441000002</v>
      </c>
      <c r="H98" s="16">
        <v>0</v>
      </c>
      <c r="I98" s="16">
        <v>0</v>
      </c>
      <c r="J98" s="122">
        <v>42935</v>
      </c>
      <c r="K98" s="122">
        <v>57406</v>
      </c>
      <c r="L98" s="14">
        <v>10</v>
      </c>
      <c r="M98" s="17">
        <v>50</v>
      </c>
      <c r="N98" s="14" t="s">
        <v>29</v>
      </c>
      <c r="O98" s="46">
        <v>7.4999999999999997E-3</v>
      </c>
      <c r="P98" s="14"/>
      <c r="Q98" s="24"/>
      <c r="R98" s="16">
        <v>1804501.2101250002</v>
      </c>
      <c r="S98" s="19"/>
      <c r="T98" s="16">
        <f t="shared" si="16"/>
        <v>13490.735580750001</v>
      </c>
      <c r="U98" s="16">
        <f t="shared" si="16"/>
        <v>12801.875748000002</v>
      </c>
      <c r="V98" s="16">
        <f t="shared" si="16"/>
        <v>12209.881278000003</v>
      </c>
      <c r="W98" s="16">
        <f t="shared" si="16"/>
        <v>11838.559323000003</v>
      </c>
      <c r="X98" s="16">
        <f t="shared" si="16"/>
        <v>11467.237368000002</v>
      </c>
      <c r="Y98" s="16">
        <f t="shared" si="16"/>
        <v>11095.915413000002</v>
      </c>
      <c r="Z98" s="16">
        <f t="shared" si="16"/>
        <v>10724.593458000001</v>
      </c>
      <c r="AA98" s="16">
        <f t="shared" si="16"/>
        <v>10353.271503000002</v>
      </c>
      <c r="AB98" s="16">
        <f t="shared" si="16"/>
        <v>9981.9495480000005</v>
      </c>
      <c r="AC98" s="16">
        <f t="shared" si="16"/>
        <v>9610.6275930000011</v>
      </c>
      <c r="AD98" s="16">
        <f t="shared" si="16"/>
        <v>9239.3056379999998</v>
      </c>
      <c r="AE98" s="16">
        <f t="shared" si="16"/>
        <v>8836.7527200000004</v>
      </c>
      <c r="AF98" s="16">
        <f t="shared" si="16"/>
        <v>8402.968839000001</v>
      </c>
      <c r="AG98" s="16">
        <f t="shared" si="16"/>
        <v>7969.1849580000016</v>
      </c>
      <c r="AH98" s="16">
        <f t="shared" si="16"/>
        <v>7535.4010770000014</v>
      </c>
      <c r="AI98" s="16">
        <f t="shared" si="16"/>
        <v>7101.6171960000011</v>
      </c>
      <c r="AJ98" s="16">
        <f t="shared" si="18"/>
        <v>6667.8333150000008</v>
      </c>
      <c r="AK98" s="16">
        <f t="shared" si="18"/>
        <v>6234.0494340000005</v>
      </c>
      <c r="AL98" s="16">
        <f t="shared" si="18"/>
        <v>5800.2655530000011</v>
      </c>
      <c r="AM98" s="16">
        <f t="shared" si="18"/>
        <v>5366.4816720000008</v>
      </c>
      <c r="AN98" s="16">
        <f t="shared" si="18"/>
        <v>4932.6977910000005</v>
      </c>
      <c r="AO98" s="16">
        <f t="shared" si="18"/>
        <v>4498.9139100000002</v>
      </c>
      <c r="AP98" s="16">
        <f t="shared" si="18"/>
        <v>4065.1300290000004</v>
      </c>
      <c r="AQ98" s="16">
        <f t="shared" si="18"/>
        <v>3631.3461480000001</v>
      </c>
      <c r="AR98" s="16">
        <f t="shared" si="18"/>
        <v>3197.5622670000002</v>
      </c>
      <c r="AS98" s="16">
        <f t="shared" si="18"/>
        <v>2763.778386</v>
      </c>
      <c r="AT98" s="16">
        <f t="shared" si="18"/>
        <v>2329.9945050000001</v>
      </c>
      <c r="AU98" s="16">
        <f t="shared" si="18"/>
        <v>1896.2106239999998</v>
      </c>
      <c r="AV98" s="16">
        <f t="shared" si="18"/>
        <v>1502.3348354999996</v>
      </c>
      <c r="AW98" s="16">
        <f t="shared" si="18"/>
        <v>1217.4458535000017</v>
      </c>
      <c r="AX98" s="16">
        <f t="shared" si="18"/>
        <v>1019.0352300000013</v>
      </c>
      <c r="AY98" s="16">
        <f t="shared" si="18"/>
        <v>873.79863900000123</v>
      </c>
      <c r="AZ98" s="16">
        <f t="shared" si="18"/>
        <v>754.05208800000082</v>
      </c>
      <c r="BA98" s="16">
        <f t="shared" si="18"/>
        <v>659.79557700000089</v>
      </c>
      <c r="BB98" s="16">
        <f t="shared" si="18"/>
        <v>565.53906600000096</v>
      </c>
      <c r="BC98" s="16">
        <f t="shared" si="18"/>
        <v>471.28255500000091</v>
      </c>
      <c r="BD98" s="16">
        <f t="shared" si="18"/>
        <v>377.02604400000092</v>
      </c>
      <c r="BE98" s="16">
        <f t="shared" si="18"/>
        <v>282.76953300000088</v>
      </c>
      <c r="BF98" s="16">
        <f t="shared" si="18"/>
        <v>188.51302200000089</v>
      </c>
      <c r="BG98" s="16">
        <f t="shared" si="18"/>
        <v>94.256511000000899</v>
      </c>
      <c r="BH98" s="16">
        <f t="shared" si="18"/>
        <v>9.0039975475519895E-13</v>
      </c>
      <c r="BI98" s="16">
        <f t="shared" si="18"/>
        <v>9.0039975475519895E-13</v>
      </c>
      <c r="BJ98" s="16">
        <f t="shared" si="18"/>
        <v>9.0039975475519895E-13</v>
      </c>
      <c r="BK98" s="16">
        <f t="shared" si="18"/>
        <v>9.0039975475519895E-13</v>
      </c>
      <c r="BL98" s="16">
        <f t="shared" si="18"/>
        <v>9.0039975475519895E-13</v>
      </c>
      <c r="BM98" s="16">
        <f t="shared" si="18"/>
        <v>9.0039975475519895E-13</v>
      </c>
      <c r="BN98" s="16">
        <f t="shared" si="18"/>
        <v>9.0039975475519895E-13</v>
      </c>
      <c r="BO98" s="16">
        <f t="shared" si="18"/>
        <v>9.0039975475519895E-13</v>
      </c>
      <c r="BP98" s="16">
        <f t="shared" si="18"/>
        <v>9.0039975475519895E-13</v>
      </c>
      <c r="BQ98" s="16">
        <f t="shared" si="18"/>
        <v>9.0039975475519895E-13</v>
      </c>
    </row>
    <row r="99" spans="1:69" x14ac:dyDescent="0.35">
      <c r="A99" s="14">
        <v>9</v>
      </c>
      <c r="B99" s="15" t="s">
        <v>34</v>
      </c>
      <c r="C99" s="17" t="s">
        <v>35</v>
      </c>
      <c r="D99" s="14" t="s">
        <v>27</v>
      </c>
      <c r="E99" s="14" t="s">
        <v>32</v>
      </c>
      <c r="F99" s="16">
        <v>117642.35799999999</v>
      </c>
      <c r="G99" s="16">
        <v>104099.77199999997</v>
      </c>
      <c r="H99" s="18">
        <v>0</v>
      </c>
      <c r="I99" s="18">
        <v>0</v>
      </c>
      <c r="J99" s="122">
        <v>39140</v>
      </c>
      <c r="K99" s="122">
        <v>53947</v>
      </c>
      <c r="L99" s="14">
        <v>10</v>
      </c>
      <c r="M99" s="17">
        <v>50</v>
      </c>
      <c r="N99" s="14" t="s">
        <v>29</v>
      </c>
      <c r="O99" s="46">
        <v>7.4999999999999997E-3</v>
      </c>
      <c r="P99" s="14"/>
      <c r="Q99" s="24"/>
      <c r="R99" s="16">
        <v>117642.35799999999</v>
      </c>
      <c r="S99" s="19"/>
      <c r="T99" s="16">
        <f t="shared" si="16"/>
        <v>780.74828999999977</v>
      </c>
      <c r="U99" s="16">
        <f t="shared" si="16"/>
        <v>754.27868999999976</v>
      </c>
      <c r="V99" s="16">
        <f t="shared" si="16"/>
        <v>727.80908999999974</v>
      </c>
      <c r="W99" s="16">
        <f t="shared" si="16"/>
        <v>701.33948999999973</v>
      </c>
      <c r="X99" s="16">
        <f t="shared" si="16"/>
        <v>674.86988999999983</v>
      </c>
      <c r="Y99" s="16">
        <f t="shared" si="16"/>
        <v>648.40028999999981</v>
      </c>
      <c r="Z99" s="16">
        <f t="shared" si="16"/>
        <v>621.9306899999998</v>
      </c>
      <c r="AA99" s="16">
        <f t="shared" si="16"/>
        <v>595.46108999999979</v>
      </c>
      <c r="AB99" s="16">
        <f t="shared" si="16"/>
        <v>568.99148999999977</v>
      </c>
      <c r="AC99" s="16">
        <f t="shared" si="16"/>
        <v>542.52188999999987</v>
      </c>
      <c r="AD99" s="16">
        <f t="shared" si="16"/>
        <v>516.05228999999986</v>
      </c>
      <c r="AE99" s="16">
        <f t="shared" si="16"/>
        <v>489.58268999999984</v>
      </c>
      <c r="AF99" s="16">
        <f t="shared" si="16"/>
        <v>463.11308999999983</v>
      </c>
      <c r="AG99" s="16">
        <f t="shared" si="16"/>
        <v>436.64348999999987</v>
      </c>
      <c r="AH99" s="16">
        <f t="shared" si="16"/>
        <v>410.17388999999986</v>
      </c>
      <c r="AI99" s="16">
        <f t="shared" si="16"/>
        <v>383.7042899999999</v>
      </c>
      <c r="AJ99" s="16">
        <f t="shared" si="18"/>
        <v>357.23468999999989</v>
      </c>
      <c r="AK99" s="16">
        <f t="shared" si="18"/>
        <v>330.76508999999987</v>
      </c>
      <c r="AL99" s="16">
        <f t="shared" si="18"/>
        <v>304.29548999999992</v>
      </c>
      <c r="AM99" s="16">
        <f t="shared" si="18"/>
        <v>277.8258899999999</v>
      </c>
      <c r="AN99" s="16">
        <f t="shared" si="18"/>
        <v>251.35628999999992</v>
      </c>
      <c r="AO99" s="16">
        <f t="shared" si="18"/>
        <v>224.88668999999993</v>
      </c>
      <c r="AP99" s="16">
        <f t="shared" si="18"/>
        <v>198.41708999999994</v>
      </c>
      <c r="AQ99" s="16">
        <f t="shared" si="18"/>
        <v>171.94748999999996</v>
      </c>
      <c r="AR99" s="16">
        <f t="shared" si="18"/>
        <v>145.47788999999997</v>
      </c>
      <c r="AS99" s="16">
        <f t="shared" si="18"/>
        <v>119.00828999999996</v>
      </c>
      <c r="AT99" s="16">
        <f t="shared" si="18"/>
        <v>92.53868999999996</v>
      </c>
      <c r="AU99" s="16">
        <f t="shared" si="18"/>
        <v>66.06908999999996</v>
      </c>
      <c r="AV99" s="16">
        <f t="shared" si="18"/>
        <v>39.599489999999946</v>
      </c>
      <c r="AW99" s="16">
        <f t="shared" si="18"/>
        <v>13.129889999999948</v>
      </c>
      <c r="AX99" s="16">
        <f t="shared" si="18"/>
        <v>9.8907548817805945E-14</v>
      </c>
      <c r="AY99" s="16">
        <f t="shared" si="18"/>
        <v>9.8907548817805945E-14</v>
      </c>
      <c r="AZ99" s="16">
        <f t="shared" si="18"/>
        <v>9.8907548817805945E-14</v>
      </c>
      <c r="BA99" s="16">
        <f t="shared" si="18"/>
        <v>9.8907548817805945E-14</v>
      </c>
      <c r="BB99" s="16">
        <f t="shared" si="18"/>
        <v>9.8907548817805945E-14</v>
      </c>
      <c r="BC99" s="16">
        <f t="shared" si="18"/>
        <v>9.8907548817805945E-14</v>
      </c>
      <c r="BD99" s="16">
        <f t="shared" si="18"/>
        <v>9.8907548817805945E-14</v>
      </c>
      <c r="BE99" s="16">
        <f t="shared" si="18"/>
        <v>9.8907548817805945E-14</v>
      </c>
      <c r="BF99" s="16">
        <f t="shared" si="18"/>
        <v>9.8907548817805945E-14</v>
      </c>
      <c r="BG99" s="16">
        <f t="shared" si="18"/>
        <v>9.8907548817805945E-14</v>
      </c>
      <c r="BH99" s="16">
        <f t="shared" si="18"/>
        <v>9.8907548817805945E-14</v>
      </c>
      <c r="BI99" s="16">
        <f t="shared" si="18"/>
        <v>9.8907548817805945E-14</v>
      </c>
      <c r="BJ99" s="16">
        <f t="shared" si="18"/>
        <v>9.8907548817805945E-14</v>
      </c>
      <c r="BK99" s="16">
        <f t="shared" si="18"/>
        <v>9.8907548817805945E-14</v>
      </c>
      <c r="BL99" s="16">
        <f t="shared" si="18"/>
        <v>9.8907548817805945E-14</v>
      </c>
      <c r="BM99" s="16">
        <f t="shared" si="18"/>
        <v>9.8907548817805945E-14</v>
      </c>
      <c r="BN99" s="16">
        <f t="shared" si="18"/>
        <v>9.8907548817805945E-14</v>
      </c>
      <c r="BO99" s="16">
        <f t="shared" si="18"/>
        <v>9.8907548817805945E-14</v>
      </c>
      <c r="BP99" s="16">
        <f t="shared" si="18"/>
        <v>9.8907548817805945E-14</v>
      </c>
      <c r="BQ99" s="16">
        <f t="shared" si="18"/>
        <v>9.8907548817805945E-14</v>
      </c>
    </row>
    <row r="100" spans="1:69" x14ac:dyDescent="0.35">
      <c r="A100" s="14">
        <v>10</v>
      </c>
      <c r="B100" s="15" t="s">
        <v>34</v>
      </c>
      <c r="C100" s="17" t="s">
        <v>35</v>
      </c>
      <c r="D100" s="14" t="s">
        <v>27</v>
      </c>
      <c r="E100" s="14" t="s">
        <v>117</v>
      </c>
      <c r="F100" s="18">
        <v>12371129.340000002</v>
      </c>
      <c r="G100" s="16">
        <v>8267548.1480000038</v>
      </c>
      <c r="H100" s="16">
        <v>0</v>
      </c>
      <c r="I100" s="16">
        <v>0</v>
      </c>
      <c r="J100" s="122">
        <v>40305</v>
      </c>
      <c r="K100" s="122">
        <v>54864</v>
      </c>
      <c r="L100" s="14">
        <v>10</v>
      </c>
      <c r="M100" s="17">
        <v>50</v>
      </c>
      <c r="N100" s="14" t="s">
        <v>29</v>
      </c>
      <c r="O100" s="46">
        <v>7.4999999999999997E-3</v>
      </c>
      <c r="P100" s="14"/>
      <c r="Q100" s="24"/>
      <c r="R100" s="16">
        <v>12371129.340000002</v>
      </c>
      <c r="S100" s="19"/>
      <c r="T100" s="16">
        <f t="shared" si="16"/>
        <v>62006.611110000027</v>
      </c>
      <c r="U100" s="16">
        <f t="shared" si="16"/>
        <v>59378.408610000028</v>
      </c>
      <c r="V100" s="16">
        <f t="shared" si="16"/>
        <v>56944.18311000002</v>
      </c>
      <c r="W100" s="16">
        <f t="shared" si="16"/>
        <v>54747.695610000024</v>
      </c>
      <c r="X100" s="16">
        <f t="shared" si="16"/>
        <v>52551.208110000021</v>
      </c>
      <c r="Y100" s="16">
        <f t="shared" si="16"/>
        <v>50354.720610000026</v>
      </c>
      <c r="Z100" s="16">
        <f t="shared" si="16"/>
        <v>48400.001670000027</v>
      </c>
      <c r="AA100" s="16">
        <f t="shared" si="16"/>
        <v>46365.796140000028</v>
      </c>
      <c r="AB100" s="16">
        <f t="shared" si="16"/>
        <v>44331.590610000021</v>
      </c>
      <c r="AC100" s="16">
        <f t="shared" si="16"/>
        <v>42297.385080000022</v>
      </c>
      <c r="AD100" s="16">
        <f t="shared" si="16"/>
        <v>40263.179550000023</v>
      </c>
      <c r="AE100" s="16">
        <f t="shared" si="16"/>
        <v>38228.974020000023</v>
      </c>
      <c r="AF100" s="16">
        <f t="shared" si="16"/>
        <v>36194.768490000024</v>
      </c>
      <c r="AG100" s="16">
        <f t="shared" si="16"/>
        <v>34160.562960000017</v>
      </c>
      <c r="AH100" s="16">
        <f t="shared" si="16"/>
        <v>32126.357430000018</v>
      </c>
      <c r="AI100" s="16">
        <f t="shared" si="16"/>
        <v>30092.151900000019</v>
      </c>
      <c r="AJ100" s="16">
        <f t="shared" si="18"/>
        <v>28057.94637000002</v>
      </c>
      <c r="AK100" s="16">
        <f t="shared" si="18"/>
        <v>26023.740840000017</v>
      </c>
      <c r="AL100" s="16">
        <f t="shared" si="18"/>
        <v>23989.535310000017</v>
      </c>
      <c r="AM100" s="16">
        <f t="shared" si="18"/>
        <v>21955.329780000018</v>
      </c>
      <c r="AN100" s="16">
        <f t="shared" si="18"/>
        <v>19921.124250000015</v>
      </c>
      <c r="AO100" s="16">
        <f t="shared" si="18"/>
        <v>17886.918720000016</v>
      </c>
      <c r="AP100" s="16">
        <f t="shared" si="18"/>
        <v>15852.713190000015</v>
      </c>
      <c r="AQ100" s="16">
        <f t="shared" si="18"/>
        <v>13818.507660000014</v>
      </c>
      <c r="AR100" s="16">
        <f t="shared" si="18"/>
        <v>11784.302130000013</v>
      </c>
      <c r="AS100" s="16">
        <f t="shared" si="18"/>
        <v>9750.0966000000135</v>
      </c>
      <c r="AT100" s="16">
        <f t="shared" si="18"/>
        <v>7715.8910700000133</v>
      </c>
      <c r="AU100" s="16">
        <f t="shared" si="18"/>
        <v>5681.6855400000131</v>
      </c>
      <c r="AV100" s="16">
        <f t="shared" si="18"/>
        <v>3647.4800100000134</v>
      </c>
      <c r="AW100" s="16">
        <f t="shared" si="18"/>
        <v>1613.2744800000137</v>
      </c>
      <c r="AX100" s="16">
        <f t="shared" si="18"/>
        <v>1209.9558600000119</v>
      </c>
      <c r="AY100" s="16">
        <f t="shared" si="18"/>
        <v>806.63724000000991</v>
      </c>
      <c r="AZ100" s="16">
        <f t="shared" si="18"/>
        <v>403.31862000000802</v>
      </c>
      <c r="BA100" s="16">
        <f t="shared" si="18"/>
        <v>6.1118043959140775E-12</v>
      </c>
      <c r="BB100" s="16">
        <f t="shared" si="18"/>
        <v>6.1118043959140775E-12</v>
      </c>
      <c r="BC100" s="16">
        <f t="shared" si="18"/>
        <v>6.1118043959140775E-12</v>
      </c>
      <c r="BD100" s="16">
        <f t="shared" si="18"/>
        <v>6.1118043959140775E-12</v>
      </c>
      <c r="BE100" s="16">
        <f t="shared" si="18"/>
        <v>6.1118043959140775E-12</v>
      </c>
      <c r="BF100" s="16">
        <f t="shared" si="18"/>
        <v>6.1118043959140775E-12</v>
      </c>
      <c r="BG100" s="16">
        <f t="shared" si="18"/>
        <v>6.1118043959140775E-12</v>
      </c>
      <c r="BH100" s="16">
        <f t="shared" si="18"/>
        <v>6.1118043959140775E-12</v>
      </c>
      <c r="BI100" s="16">
        <f t="shared" si="18"/>
        <v>6.1118043959140775E-12</v>
      </c>
      <c r="BJ100" s="16">
        <f t="shared" si="18"/>
        <v>6.1118043959140775E-12</v>
      </c>
      <c r="BK100" s="16">
        <f t="shared" si="18"/>
        <v>6.1118043959140775E-12</v>
      </c>
      <c r="BL100" s="16">
        <f t="shared" si="18"/>
        <v>6.1118043959140775E-12</v>
      </c>
      <c r="BM100" s="16">
        <f t="shared" si="18"/>
        <v>6.1118043959140775E-12</v>
      </c>
      <c r="BN100" s="16">
        <f t="shared" si="18"/>
        <v>6.1118043959140775E-12</v>
      </c>
      <c r="BO100" s="16">
        <f t="shared" si="18"/>
        <v>6.1118043959140775E-12</v>
      </c>
      <c r="BP100" s="16">
        <f t="shared" si="18"/>
        <v>6.1118043959140775E-12</v>
      </c>
      <c r="BQ100" s="16">
        <f t="shared" si="18"/>
        <v>6.1118043959140775E-12</v>
      </c>
    </row>
    <row r="101" spans="1:69" x14ac:dyDescent="0.35">
      <c r="A101" s="14">
        <v>11</v>
      </c>
      <c r="B101" s="15" t="s">
        <v>34</v>
      </c>
      <c r="C101" s="17" t="s">
        <v>37</v>
      </c>
      <c r="D101" s="14" t="s">
        <v>27</v>
      </c>
      <c r="E101" s="14" t="s">
        <v>28</v>
      </c>
      <c r="F101" s="16">
        <v>62176201.870000005</v>
      </c>
      <c r="G101" s="16">
        <v>6139287.8200000003</v>
      </c>
      <c r="H101" s="16">
        <v>0</v>
      </c>
      <c r="I101" s="16">
        <v>0</v>
      </c>
      <c r="J101" s="122">
        <v>39610</v>
      </c>
      <c r="K101" s="122">
        <v>45017</v>
      </c>
      <c r="L101" s="14">
        <v>5</v>
      </c>
      <c r="M101" s="17">
        <v>20</v>
      </c>
      <c r="N101" s="14" t="s">
        <v>38</v>
      </c>
      <c r="O101" s="46">
        <v>6.4199999999999993E-2</v>
      </c>
      <c r="P101" s="14" t="s">
        <v>39</v>
      </c>
      <c r="Q101" s="46">
        <v>5.0000000000000001E-3</v>
      </c>
      <c r="R101" s="16">
        <v>20503920.440000001</v>
      </c>
      <c r="S101" s="19"/>
      <c r="T101" s="16">
        <f t="shared" si="16"/>
        <v>30696.439100000003</v>
      </c>
      <c r="U101" s="16">
        <f t="shared" si="16"/>
        <v>19551.921550000003</v>
      </c>
      <c r="V101" s="16">
        <f t="shared" si="16"/>
        <v>14731.153050000003</v>
      </c>
      <c r="W101" s="16">
        <f t="shared" si="16"/>
        <v>10910.384550000001</v>
      </c>
      <c r="X101" s="16">
        <f t="shared" si="16"/>
        <v>7089.6160500000015</v>
      </c>
      <c r="Y101" s="16">
        <f t="shared" si="16"/>
        <v>3268.8475500000013</v>
      </c>
      <c r="Z101" s="16">
        <f t="shared" si="16"/>
        <v>0</v>
      </c>
      <c r="AA101" s="16">
        <f t="shared" si="16"/>
        <v>0</v>
      </c>
      <c r="AB101" s="16">
        <f t="shared" si="16"/>
        <v>0</v>
      </c>
      <c r="AC101" s="16">
        <f t="shared" si="16"/>
        <v>0</v>
      </c>
      <c r="AD101" s="16">
        <f t="shared" si="16"/>
        <v>0</v>
      </c>
      <c r="AE101" s="16">
        <f t="shared" si="16"/>
        <v>0</v>
      </c>
      <c r="AF101" s="16">
        <f t="shared" si="16"/>
        <v>0</v>
      </c>
      <c r="AG101" s="16">
        <f t="shared" si="16"/>
        <v>0</v>
      </c>
      <c r="AH101" s="16">
        <f t="shared" si="16"/>
        <v>0</v>
      </c>
      <c r="AI101" s="16">
        <f t="shared" si="16"/>
        <v>0</v>
      </c>
      <c r="AJ101" s="16">
        <f t="shared" si="18"/>
        <v>0</v>
      </c>
      <c r="AK101" s="16">
        <f t="shared" si="18"/>
        <v>0</v>
      </c>
      <c r="AL101" s="16">
        <f t="shared" si="18"/>
        <v>0</v>
      </c>
      <c r="AM101" s="16">
        <f t="shared" si="18"/>
        <v>0</v>
      </c>
      <c r="AN101" s="16">
        <f t="shared" si="18"/>
        <v>0</v>
      </c>
      <c r="AO101" s="16">
        <f t="shared" si="18"/>
        <v>0</v>
      </c>
      <c r="AP101" s="16">
        <f t="shared" si="18"/>
        <v>0</v>
      </c>
      <c r="AQ101" s="16">
        <f t="shared" si="18"/>
        <v>0</v>
      </c>
      <c r="AR101" s="16">
        <f t="shared" si="18"/>
        <v>0</v>
      </c>
      <c r="AS101" s="16">
        <f t="shared" si="18"/>
        <v>0</v>
      </c>
      <c r="AT101" s="16">
        <f t="shared" si="18"/>
        <v>0</v>
      </c>
      <c r="AU101" s="16">
        <f t="shared" si="18"/>
        <v>0</v>
      </c>
      <c r="AV101" s="16">
        <f t="shared" si="18"/>
        <v>0</v>
      </c>
      <c r="AW101" s="16">
        <f t="shared" si="18"/>
        <v>0</v>
      </c>
      <c r="AX101" s="16">
        <f t="shared" si="18"/>
        <v>0</v>
      </c>
      <c r="AY101" s="16">
        <f t="shared" si="18"/>
        <v>0</v>
      </c>
      <c r="AZ101" s="16">
        <f t="shared" si="18"/>
        <v>0</v>
      </c>
      <c r="BA101" s="16">
        <f t="shared" si="18"/>
        <v>0</v>
      </c>
      <c r="BB101" s="16">
        <f t="shared" si="18"/>
        <v>0</v>
      </c>
      <c r="BC101" s="16">
        <f t="shared" si="18"/>
        <v>0</v>
      </c>
      <c r="BD101" s="16">
        <f t="shared" si="18"/>
        <v>0</v>
      </c>
      <c r="BE101" s="16">
        <f t="shared" si="18"/>
        <v>0</v>
      </c>
      <c r="BF101" s="16">
        <f t="shared" si="18"/>
        <v>0</v>
      </c>
      <c r="BG101" s="16">
        <f t="shared" si="18"/>
        <v>0</v>
      </c>
      <c r="BH101" s="16">
        <f t="shared" si="18"/>
        <v>0</v>
      </c>
      <c r="BI101" s="16">
        <f t="shared" si="18"/>
        <v>0</v>
      </c>
      <c r="BJ101" s="16">
        <f t="shared" si="18"/>
        <v>0</v>
      </c>
      <c r="BK101" s="16">
        <f t="shared" si="18"/>
        <v>0</v>
      </c>
      <c r="BL101" s="16">
        <f t="shared" si="18"/>
        <v>0</v>
      </c>
      <c r="BM101" s="16">
        <f t="shared" si="18"/>
        <v>0</v>
      </c>
      <c r="BN101" s="16">
        <f t="shared" si="18"/>
        <v>0</v>
      </c>
      <c r="BO101" s="16">
        <f t="shared" si="18"/>
        <v>0</v>
      </c>
      <c r="BP101" s="16">
        <f t="shared" si="18"/>
        <v>0</v>
      </c>
      <c r="BQ101" s="16">
        <f t="shared" si="18"/>
        <v>0</v>
      </c>
    </row>
    <row r="102" spans="1:69" x14ac:dyDescent="0.35">
      <c r="A102" s="14">
        <v>12</v>
      </c>
      <c r="B102" s="15" t="s">
        <v>34</v>
      </c>
      <c r="C102" s="17" t="s">
        <v>37</v>
      </c>
      <c r="D102" s="14" t="s">
        <v>27</v>
      </c>
      <c r="E102" s="14" t="s">
        <v>116</v>
      </c>
      <c r="F102" s="16">
        <v>12644075.318</v>
      </c>
      <c r="G102" s="16">
        <v>868967.19649999996</v>
      </c>
      <c r="H102" s="16">
        <v>0</v>
      </c>
      <c r="I102" s="16">
        <v>0</v>
      </c>
      <c r="J102" s="122">
        <v>38719</v>
      </c>
      <c r="K102" s="122">
        <v>44256</v>
      </c>
      <c r="L102" s="14">
        <v>5</v>
      </c>
      <c r="M102" s="17">
        <v>20</v>
      </c>
      <c r="N102" s="14" t="s">
        <v>38</v>
      </c>
      <c r="O102" s="46">
        <v>6.4199999999999993E-2</v>
      </c>
      <c r="P102" s="14" t="s">
        <v>39</v>
      </c>
      <c r="Q102" s="46">
        <v>5.0000000000000001E-3</v>
      </c>
      <c r="R102" s="16">
        <v>4638479.6210000003</v>
      </c>
      <c r="S102" s="19"/>
      <c r="T102" s="16">
        <f t="shared" si="16"/>
        <v>4344.8359824999998</v>
      </c>
      <c r="U102" s="16">
        <f t="shared" si="16"/>
        <v>194.02317099999985</v>
      </c>
      <c r="V102" s="16">
        <f t="shared" si="16"/>
        <v>116.41385499999986</v>
      </c>
      <c r="W102" s="16">
        <f t="shared" si="16"/>
        <v>38.804538999999856</v>
      </c>
      <c r="X102" s="16">
        <f t="shared" si="16"/>
        <v>-9.0949470177292829E-14</v>
      </c>
      <c r="Y102" s="16">
        <f t="shared" si="16"/>
        <v>-9.0949470177292829E-14</v>
      </c>
      <c r="Z102" s="16">
        <f t="shared" si="16"/>
        <v>-9.0949470177292829E-14</v>
      </c>
      <c r="AA102" s="16">
        <f t="shared" si="16"/>
        <v>-9.0949470177292829E-14</v>
      </c>
      <c r="AB102" s="16">
        <f t="shared" si="16"/>
        <v>-9.0949470177292829E-14</v>
      </c>
      <c r="AC102" s="16">
        <f t="shared" si="16"/>
        <v>-9.0949470177292829E-14</v>
      </c>
      <c r="AD102" s="16">
        <f t="shared" si="16"/>
        <v>-9.0949470177292829E-14</v>
      </c>
      <c r="AE102" s="16">
        <f t="shared" si="16"/>
        <v>-9.0949470177292829E-14</v>
      </c>
      <c r="AF102" s="16">
        <f t="shared" si="16"/>
        <v>-9.0949470177292829E-14</v>
      </c>
      <c r="AG102" s="16">
        <f t="shared" si="16"/>
        <v>-9.0949470177292829E-14</v>
      </c>
      <c r="AH102" s="16">
        <f t="shared" si="16"/>
        <v>-9.0949470177292829E-14</v>
      </c>
      <c r="AI102" s="16">
        <f t="shared" si="16"/>
        <v>-9.0949470177292829E-14</v>
      </c>
      <c r="AJ102" s="16">
        <f t="shared" si="18"/>
        <v>-9.0949470177292829E-14</v>
      </c>
      <c r="AK102" s="16">
        <f t="shared" si="18"/>
        <v>-9.0949470177292829E-14</v>
      </c>
      <c r="AL102" s="16">
        <f t="shared" si="18"/>
        <v>-9.0949470177292829E-14</v>
      </c>
      <c r="AM102" s="16">
        <f t="shared" si="18"/>
        <v>-9.0949470177292829E-14</v>
      </c>
      <c r="AN102" s="16">
        <f t="shared" si="18"/>
        <v>-9.0949470177292829E-14</v>
      </c>
      <c r="AO102" s="16">
        <f t="shared" si="18"/>
        <v>-9.0949470177292829E-14</v>
      </c>
      <c r="AP102" s="16">
        <f t="shared" si="18"/>
        <v>-9.0949470177292829E-14</v>
      </c>
      <c r="AQ102" s="16">
        <f t="shared" si="18"/>
        <v>-9.0949470177292829E-14</v>
      </c>
      <c r="AR102" s="16">
        <f t="shared" si="18"/>
        <v>-9.0949470177292829E-14</v>
      </c>
      <c r="AS102" s="16">
        <f t="shared" si="18"/>
        <v>-9.0949470177292829E-14</v>
      </c>
      <c r="AT102" s="16">
        <f t="shared" si="18"/>
        <v>-9.0949470177292829E-14</v>
      </c>
      <c r="AU102" s="16">
        <f t="shared" si="18"/>
        <v>-9.0949470177292829E-14</v>
      </c>
      <c r="AV102" s="16">
        <f t="shared" si="18"/>
        <v>-9.0949470177292829E-14</v>
      </c>
      <c r="AW102" s="16">
        <f t="shared" si="18"/>
        <v>-9.0949470177292829E-14</v>
      </c>
      <c r="AX102" s="16">
        <f t="shared" si="18"/>
        <v>-9.0949470177292829E-14</v>
      </c>
      <c r="AY102" s="16">
        <f t="shared" si="18"/>
        <v>-9.0949470177292829E-14</v>
      </c>
      <c r="AZ102" s="16">
        <f t="shared" si="18"/>
        <v>-9.0949470177292829E-14</v>
      </c>
      <c r="BA102" s="16">
        <f t="shared" si="18"/>
        <v>-9.0949470177292829E-14</v>
      </c>
      <c r="BB102" s="16">
        <f t="shared" si="18"/>
        <v>-9.0949470177292829E-14</v>
      </c>
      <c r="BC102" s="16">
        <f t="shared" si="18"/>
        <v>-9.0949470177292829E-14</v>
      </c>
      <c r="BD102" s="16">
        <f t="shared" si="18"/>
        <v>-9.0949470177292829E-14</v>
      </c>
      <c r="BE102" s="16">
        <f t="shared" si="18"/>
        <v>-9.0949470177292829E-14</v>
      </c>
      <c r="BF102" s="16">
        <f t="shared" si="18"/>
        <v>-9.0949470177292829E-14</v>
      </c>
      <c r="BG102" s="16">
        <f t="shared" si="18"/>
        <v>-9.0949470177292829E-14</v>
      </c>
      <c r="BH102" s="16">
        <f t="shared" si="18"/>
        <v>-9.0949470177292829E-14</v>
      </c>
      <c r="BI102" s="16">
        <f t="shared" si="18"/>
        <v>-9.0949470177292829E-14</v>
      </c>
      <c r="BJ102" s="16">
        <f t="shared" si="18"/>
        <v>-9.0949470177292829E-14</v>
      </c>
      <c r="BK102" s="16">
        <f t="shared" si="18"/>
        <v>-9.0949470177292829E-14</v>
      </c>
      <c r="BL102" s="16">
        <f t="shared" si="18"/>
        <v>-9.0949470177292829E-14</v>
      </c>
      <c r="BM102" s="16">
        <f t="shared" si="18"/>
        <v>-9.0949470177292829E-14</v>
      </c>
      <c r="BN102" s="16">
        <f t="shared" si="18"/>
        <v>-9.0949470177292829E-14</v>
      </c>
      <c r="BO102" s="16">
        <f t="shared" si="18"/>
        <v>-9.0949470177292829E-14</v>
      </c>
      <c r="BP102" s="16">
        <f t="shared" si="18"/>
        <v>-9.0949470177292829E-14</v>
      </c>
      <c r="BQ102" s="16">
        <f t="shared" si="18"/>
        <v>-9.0949470177292829E-14</v>
      </c>
    </row>
    <row r="103" spans="1:69" x14ac:dyDescent="0.35">
      <c r="A103" s="14">
        <v>13</v>
      </c>
      <c r="B103" s="15" t="s">
        <v>34</v>
      </c>
      <c r="C103" s="17" t="s">
        <v>37</v>
      </c>
      <c r="D103" s="14" t="s">
        <v>27</v>
      </c>
      <c r="E103" s="14" t="s">
        <v>32</v>
      </c>
      <c r="F103" s="16">
        <v>47880390.994000003</v>
      </c>
      <c r="G103" s="16">
        <v>8134907.8258000016</v>
      </c>
      <c r="H103" s="16">
        <v>0</v>
      </c>
      <c r="I103" s="16">
        <v>0</v>
      </c>
      <c r="J103" s="122">
        <v>41463</v>
      </c>
      <c r="K103" s="122">
        <v>46966</v>
      </c>
      <c r="L103" s="14">
        <v>5</v>
      </c>
      <c r="M103" s="17">
        <v>20</v>
      </c>
      <c r="N103" s="14" t="s">
        <v>38</v>
      </c>
      <c r="O103" s="46">
        <v>6.4199999999999993E-2</v>
      </c>
      <c r="P103" s="14" t="s">
        <v>39</v>
      </c>
      <c r="Q103" s="46">
        <v>5.0000000000000001E-3</v>
      </c>
      <c r="R103" s="16">
        <v>16087679.33</v>
      </c>
      <c r="S103" s="19"/>
      <c r="T103" s="16">
        <f t="shared" si="16"/>
        <v>40674.539129000012</v>
      </c>
      <c r="U103" s="16">
        <f t="shared" si="16"/>
        <v>31332.069029000009</v>
      </c>
      <c r="V103" s="16">
        <f t="shared" si="16"/>
        <v>24489.598929000014</v>
      </c>
      <c r="W103" s="16">
        <f t="shared" si="16"/>
        <v>19147.128829000012</v>
      </c>
      <c r="X103" s="16">
        <f t="shared" si="16"/>
        <v>14475.893429000007</v>
      </c>
      <c r="Y103" s="16">
        <f t="shared" si="16"/>
        <v>9804.658029000002</v>
      </c>
      <c r="Z103" s="16">
        <f t="shared" si="16"/>
        <v>7936.1640090000028</v>
      </c>
      <c r="AA103" s="16">
        <f t="shared" si="16"/>
        <v>6067.6699890000027</v>
      </c>
      <c r="AB103" s="16">
        <f t="shared" si="16"/>
        <v>4199.1759690000026</v>
      </c>
      <c r="AC103" s="16">
        <f t="shared" si="16"/>
        <v>2330.6819490000025</v>
      </c>
      <c r="AD103" s="16">
        <f t="shared" si="16"/>
        <v>462.18792900000233</v>
      </c>
      <c r="AE103" s="16">
        <f t="shared" si="16"/>
        <v>2.3283064365386963E-12</v>
      </c>
      <c r="AF103" s="16">
        <f t="shared" si="16"/>
        <v>2.3283064365386963E-12</v>
      </c>
      <c r="AG103" s="16">
        <f t="shared" si="16"/>
        <v>2.3283064365386963E-12</v>
      </c>
      <c r="AH103" s="16">
        <f t="shared" si="16"/>
        <v>2.3283064365386963E-12</v>
      </c>
      <c r="AI103" s="16">
        <f t="shared" si="16"/>
        <v>2.3283064365386963E-12</v>
      </c>
      <c r="AJ103" s="16">
        <f t="shared" si="18"/>
        <v>2.3283064365386963E-12</v>
      </c>
      <c r="AK103" s="16">
        <f t="shared" si="18"/>
        <v>2.3283064365386963E-12</v>
      </c>
      <c r="AL103" s="16">
        <f t="shared" si="18"/>
        <v>2.3283064365386963E-12</v>
      </c>
      <c r="AM103" s="16">
        <f t="shared" si="18"/>
        <v>2.3283064365386963E-12</v>
      </c>
      <c r="AN103" s="16">
        <f t="shared" si="18"/>
        <v>2.3283064365386963E-12</v>
      </c>
      <c r="AO103" s="16">
        <f t="shared" si="18"/>
        <v>2.3283064365386963E-12</v>
      </c>
      <c r="AP103" s="16">
        <f t="shared" si="18"/>
        <v>2.3283064365386963E-12</v>
      </c>
      <c r="AQ103" s="16">
        <f t="shared" si="18"/>
        <v>2.3283064365386963E-12</v>
      </c>
      <c r="AR103" s="16">
        <f t="shared" si="18"/>
        <v>2.3283064365386963E-12</v>
      </c>
      <c r="AS103" s="16">
        <f t="shared" si="18"/>
        <v>2.3283064365386963E-12</v>
      </c>
      <c r="AT103" s="16">
        <f t="shared" si="18"/>
        <v>2.3283064365386963E-12</v>
      </c>
      <c r="AU103" s="16">
        <f t="shared" si="18"/>
        <v>2.3283064365386963E-12</v>
      </c>
      <c r="AV103" s="16">
        <f t="shared" si="18"/>
        <v>2.3283064365386963E-12</v>
      </c>
      <c r="AW103" s="16">
        <f t="shared" si="18"/>
        <v>2.3283064365386963E-12</v>
      </c>
      <c r="AX103" s="16">
        <f t="shared" si="18"/>
        <v>2.3283064365386963E-12</v>
      </c>
      <c r="AY103" s="16">
        <f t="shared" si="18"/>
        <v>2.3283064365386963E-12</v>
      </c>
      <c r="AZ103" s="16">
        <f t="shared" si="18"/>
        <v>2.3283064365386963E-12</v>
      </c>
      <c r="BA103" s="16">
        <f t="shared" si="18"/>
        <v>2.3283064365386963E-12</v>
      </c>
      <c r="BB103" s="16">
        <f t="shared" si="18"/>
        <v>2.3283064365386963E-12</v>
      </c>
      <c r="BC103" s="16">
        <f t="shared" si="18"/>
        <v>2.3283064365386963E-12</v>
      </c>
      <c r="BD103" s="16">
        <f t="shared" si="18"/>
        <v>2.3283064365386963E-12</v>
      </c>
      <c r="BE103" s="16">
        <f t="shared" si="18"/>
        <v>2.3283064365386963E-12</v>
      </c>
      <c r="BF103" s="16">
        <f t="shared" si="18"/>
        <v>2.3283064365386963E-12</v>
      </c>
      <c r="BG103" s="16">
        <f t="shared" si="18"/>
        <v>2.3283064365386963E-12</v>
      </c>
      <c r="BH103" s="16">
        <f t="shared" si="18"/>
        <v>2.3283064365386963E-12</v>
      </c>
      <c r="BI103" s="16">
        <f t="shared" si="18"/>
        <v>2.3283064365386963E-12</v>
      </c>
      <c r="BJ103" s="16">
        <f t="shared" si="18"/>
        <v>2.3283064365386963E-12</v>
      </c>
      <c r="BK103" s="16">
        <f t="shared" si="18"/>
        <v>2.3283064365386963E-12</v>
      </c>
      <c r="BL103" s="16">
        <f t="shared" si="18"/>
        <v>2.3283064365386963E-12</v>
      </c>
      <c r="BM103" s="16">
        <f t="shared" si="18"/>
        <v>2.3283064365386963E-12</v>
      </c>
      <c r="BN103" s="16">
        <f t="shared" si="18"/>
        <v>2.3283064365386963E-12</v>
      </c>
      <c r="BO103" s="16">
        <f t="shared" si="18"/>
        <v>2.3283064365386963E-12</v>
      </c>
      <c r="BP103" s="16">
        <f t="shared" si="18"/>
        <v>2.3283064365386963E-12</v>
      </c>
      <c r="BQ103" s="16">
        <f t="shared" si="18"/>
        <v>2.3283064365386963E-12</v>
      </c>
    </row>
    <row r="104" spans="1:69" x14ac:dyDescent="0.35">
      <c r="A104" s="14">
        <v>14</v>
      </c>
      <c r="B104" s="15" t="s">
        <v>34</v>
      </c>
      <c r="C104" s="17" t="s">
        <v>37</v>
      </c>
      <c r="D104" s="14" t="s">
        <v>27</v>
      </c>
      <c r="E104" s="14" t="s">
        <v>117</v>
      </c>
      <c r="F104" s="16">
        <v>20757852.184</v>
      </c>
      <c r="G104" s="16">
        <v>2406928.9948</v>
      </c>
      <c r="H104" s="16">
        <v>0</v>
      </c>
      <c r="I104" s="16">
        <v>0</v>
      </c>
      <c r="J104" s="122">
        <v>37289</v>
      </c>
      <c r="K104" s="122">
        <v>43160</v>
      </c>
      <c r="L104" s="14">
        <v>5</v>
      </c>
      <c r="M104" s="17">
        <v>20</v>
      </c>
      <c r="N104" s="14" t="s">
        <v>38</v>
      </c>
      <c r="O104" s="46">
        <v>6.4199999999999993E-2</v>
      </c>
      <c r="P104" s="14" t="s">
        <v>39</v>
      </c>
      <c r="Q104" s="46">
        <v>5.0000000000000001E-3</v>
      </c>
      <c r="R104" s="16">
        <v>2983421.5240000002</v>
      </c>
      <c r="S104" s="19"/>
      <c r="T104" s="16">
        <f t="shared" si="16"/>
        <v>12034.644974000001</v>
      </c>
      <c r="U104" s="16">
        <f t="shared" si="16"/>
        <v>0</v>
      </c>
      <c r="V104" s="16">
        <f t="shared" si="16"/>
        <v>0</v>
      </c>
      <c r="W104" s="16">
        <f t="shared" si="16"/>
        <v>0</v>
      </c>
      <c r="X104" s="16">
        <f t="shared" si="16"/>
        <v>0</v>
      </c>
      <c r="Y104" s="16">
        <f t="shared" si="16"/>
        <v>0</v>
      </c>
      <c r="Z104" s="16">
        <f t="shared" si="16"/>
        <v>0</v>
      </c>
      <c r="AA104" s="16">
        <f t="shared" si="16"/>
        <v>0</v>
      </c>
      <c r="AB104" s="16">
        <f t="shared" si="16"/>
        <v>0</v>
      </c>
      <c r="AC104" s="16">
        <f t="shared" si="16"/>
        <v>0</v>
      </c>
      <c r="AD104" s="16">
        <f t="shared" si="16"/>
        <v>0</v>
      </c>
      <c r="AE104" s="16">
        <f t="shared" si="16"/>
        <v>0</v>
      </c>
      <c r="AF104" s="16">
        <f t="shared" si="16"/>
        <v>0</v>
      </c>
      <c r="AG104" s="16">
        <f t="shared" si="16"/>
        <v>0</v>
      </c>
      <c r="AH104" s="16">
        <f t="shared" si="16"/>
        <v>0</v>
      </c>
      <c r="AI104" s="16">
        <f t="shared" si="16"/>
        <v>0</v>
      </c>
      <c r="AJ104" s="16">
        <f t="shared" si="18"/>
        <v>0</v>
      </c>
      <c r="AK104" s="16">
        <f t="shared" si="18"/>
        <v>0</v>
      </c>
      <c r="AL104" s="16">
        <f t="shared" si="18"/>
        <v>0</v>
      </c>
      <c r="AM104" s="16">
        <f t="shared" si="18"/>
        <v>0</v>
      </c>
      <c r="AN104" s="16">
        <f t="shared" si="18"/>
        <v>0</v>
      </c>
      <c r="AO104" s="16">
        <f t="shared" si="18"/>
        <v>0</v>
      </c>
      <c r="AP104" s="16">
        <f t="shared" si="18"/>
        <v>0</v>
      </c>
      <c r="AQ104" s="16">
        <f t="shared" si="18"/>
        <v>0</v>
      </c>
      <c r="AR104" s="16">
        <f t="shared" si="18"/>
        <v>0</v>
      </c>
      <c r="AS104" s="16">
        <f t="shared" si="18"/>
        <v>0</v>
      </c>
      <c r="AT104" s="16">
        <f t="shared" si="18"/>
        <v>0</v>
      </c>
      <c r="AU104" s="16">
        <f t="shared" si="18"/>
        <v>0</v>
      </c>
      <c r="AV104" s="16">
        <f t="shared" si="18"/>
        <v>0</v>
      </c>
      <c r="AW104" s="16">
        <f t="shared" si="18"/>
        <v>0</v>
      </c>
      <c r="AX104" s="16">
        <f t="shared" si="18"/>
        <v>0</v>
      </c>
      <c r="AY104" s="16">
        <f t="shared" si="18"/>
        <v>0</v>
      </c>
      <c r="AZ104" s="16">
        <f t="shared" si="18"/>
        <v>0</v>
      </c>
      <c r="BA104" s="16">
        <f t="shared" ref="BA104:BQ104" si="19">IF($N104="Fixed",$O104,$Q104)*AZ61</f>
        <v>0</v>
      </c>
      <c r="BB104" s="16">
        <f t="shared" si="19"/>
        <v>0</v>
      </c>
      <c r="BC104" s="16">
        <f t="shared" si="19"/>
        <v>0</v>
      </c>
      <c r="BD104" s="16">
        <f t="shared" si="19"/>
        <v>0</v>
      </c>
      <c r="BE104" s="16">
        <f t="shared" si="19"/>
        <v>0</v>
      </c>
      <c r="BF104" s="16">
        <f t="shared" si="19"/>
        <v>0</v>
      </c>
      <c r="BG104" s="16">
        <f t="shared" si="19"/>
        <v>0</v>
      </c>
      <c r="BH104" s="16">
        <f t="shared" si="19"/>
        <v>0</v>
      </c>
      <c r="BI104" s="16">
        <f t="shared" si="19"/>
        <v>0</v>
      </c>
      <c r="BJ104" s="16">
        <f t="shared" si="19"/>
        <v>0</v>
      </c>
      <c r="BK104" s="16">
        <f t="shared" si="19"/>
        <v>0</v>
      </c>
      <c r="BL104" s="16">
        <f t="shared" si="19"/>
        <v>0</v>
      </c>
      <c r="BM104" s="16">
        <f t="shared" si="19"/>
        <v>0</v>
      </c>
      <c r="BN104" s="16">
        <f t="shared" si="19"/>
        <v>0</v>
      </c>
      <c r="BO104" s="16">
        <f t="shared" si="19"/>
        <v>0</v>
      </c>
      <c r="BP104" s="16">
        <f t="shared" si="19"/>
        <v>0</v>
      </c>
      <c r="BQ104" s="16">
        <f t="shared" si="19"/>
        <v>0</v>
      </c>
    </row>
    <row r="105" spans="1:69" x14ac:dyDescent="0.35">
      <c r="A105" s="14">
        <v>15</v>
      </c>
      <c r="B105" s="15" t="s">
        <v>34</v>
      </c>
      <c r="C105" s="17" t="s">
        <v>37</v>
      </c>
      <c r="D105" s="14" t="s">
        <v>27</v>
      </c>
      <c r="E105" s="14" t="s">
        <v>36</v>
      </c>
      <c r="F105" s="16">
        <v>4084732.63</v>
      </c>
      <c r="G105" s="16">
        <v>267499.54070000001</v>
      </c>
      <c r="H105" s="16">
        <v>0</v>
      </c>
      <c r="I105" s="16">
        <v>0</v>
      </c>
      <c r="J105" s="122">
        <v>37697</v>
      </c>
      <c r="K105" s="122">
        <v>43344</v>
      </c>
      <c r="L105" s="14">
        <v>5</v>
      </c>
      <c r="M105" s="17">
        <v>20</v>
      </c>
      <c r="N105" s="14" t="s">
        <v>38</v>
      </c>
      <c r="O105" s="46">
        <v>6.4199999999999993E-2</v>
      </c>
      <c r="P105" s="14" t="s">
        <v>39</v>
      </c>
      <c r="Q105" s="46">
        <v>5.0000000000000001E-3</v>
      </c>
      <c r="R105" s="16">
        <v>2100407.35</v>
      </c>
      <c r="S105" s="19"/>
      <c r="T105" s="16">
        <f t="shared" si="16"/>
        <v>1337.4977035000002</v>
      </c>
      <c r="U105" s="16">
        <f t="shared" si="16"/>
        <v>0</v>
      </c>
      <c r="V105" s="16">
        <f t="shared" si="16"/>
        <v>0</v>
      </c>
      <c r="W105" s="16">
        <f t="shared" si="16"/>
        <v>0</v>
      </c>
      <c r="X105" s="16">
        <f t="shared" si="16"/>
        <v>0</v>
      </c>
      <c r="Y105" s="16">
        <f t="shared" si="16"/>
        <v>0</v>
      </c>
      <c r="Z105" s="16">
        <f t="shared" si="16"/>
        <v>0</v>
      </c>
      <c r="AA105" s="16">
        <f t="shared" si="16"/>
        <v>0</v>
      </c>
      <c r="AB105" s="16">
        <f t="shared" si="16"/>
        <v>0</v>
      </c>
      <c r="AC105" s="16">
        <f t="shared" si="16"/>
        <v>0</v>
      </c>
      <c r="AD105" s="16">
        <f t="shared" si="16"/>
        <v>0</v>
      </c>
      <c r="AE105" s="16">
        <f t="shared" si="16"/>
        <v>0</v>
      </c>
      <c r="AF105" s="16">
        <f t="shared" si="16"/>
        <v>0</v>
      </c>
      <c r="AG105" s="16">
        <f t="shared" si="16"/>
        <v>0</v>
      </c>
      <c r="AH105" s="16">
        <f t="shared" si="16"/>
        <v>0</v>
      </c>
      <c r="AI105" s="16">
        <f t="shared" si="16"/>
        <v>0</v>
      </c>
      <c r="AJ105" s="16">
        <f t="shared" ref="AJ105:BQ111" si="20">IF($N105="Fixed",$O105,$Q105)*AI62</f>
        <v>0</v>
      </c>
      <c r="AK105" s="16">
        <f t="shared" si="20"/>
        <v>0</v>
      </c>
      <c r="AL105" s="16">
        <f t="shared" si="20"/>
        <v>0</v>
      </c>
      <c r="AM105" s="16">
        <f t="shared" si="20"/>
        <v>0</v>
      </c>
      <c r="AN105" s="16">
        <f t="shared" si="20"/>
        <v>0</v>
      </c>
      <c r="AO105" s="16">
        <f t="shared" si="20"/>
        <v>0</v>
      </c>
      <c r="AP105" s="16">
        <f t="shared" si="20"/>
        <v>0</v>
      </c>
      <c r="AQ105" s="16">
        <f t="shared" si="20"/>
        <v>0</v>
      </c>
      <c r="AR105" s="16">
        <f t="shared" si="20"/>
        <v>0</v>
      </c>
      <c r="AS105" s="16">
        <f t="shared" si="20"/>
        <v>0</v>
      </c>
      <c r="AT105" s="16">
        <f t="shared" si="20"/>
        <v>0</v>
      </c>
      <c r="AU105" s="16">
        <f t="shared" si="20"/>
        <v>0</v>
      </c>
      <c r="AV105" s="16">
        <f t="shared" si="20"/>
        <v>0</v>
      </c>
      <c r="AW105" s="16">
        <f t="shared" si="20"/>
        <v>0</v>
      </c>
      <c r="AX105" s="16">
        <f t="shared" si="20"/>
        <v>0</v>
      </c>
      <c r="AY105" s="16">
        <f t="shared" si="20"/>
        <v>0</v>
      </c>
      <c r="AZ105" s="16">
        <f t="shared" si="20"/>
        <v>0</v>
      </c>
      <c r="BA105" s="16">
        <f t="shared" si="20"/>
        <v>0</v>
      </c>
      <c r="BB105" s="16">
        <f t="shared" si="20"/>
        <v>0</v>
      </c>
      <c r="BC105" s="16">
        <f t="shared" si="20"/>
        <v>0</v>
      </c>
      <c r="BD105" s="16">
        <f t="shared" si="20"/>
        <v>0</v>
      </c>
      <c r="BE105" s="16">
        <f t="shared" si="20"/>
        <v>0</v>
      </c>
      <c r="BF105" s="16">
        <f t="shared" si="20"/>
        <v>0</v>
      </c>
      <c r="BG105" s="16">
        <f t="shared" si="20"/>
        <v>0</v>
      </c>
      <c r="BH105" s="16">
        <f t="shared" si="20"/>
        <v>0</v>
      </c>
      <c r="BI105" s="16">
        <f t="shared" si="20"/>
        <v>0</v>
      </c>
      <c r="BJ105" s="16">
        <f t="shared" si="20"/>
        <v>0</v>
      </c>
      <c r="BK105" s="16">
        <f t="shared" si="20"/>
        <v>0</v>
      </c>
      <c r="BL105" s="16">
        <f t="shared" si="20"/>
        <v>0</v>
      </c>
      <c r="BM105" s="16">
        <f t="shared" si="20"/>
        <v>0</v>
      </c>
      <c r="BN105" s="16">
        <f t="shared" si="20"/>
        <v>0</v>
      </c>
      <c r="BO105" s="16">
        <f t="shared" si="20"/>
        <v>0</v>
      </c>
      <c r="BP105" s="16">
        <f t="shared" si="20"/>
        <v>0</v>
      </c>
      <c r="BQ105" s="16">
        <f t="shared" si="20"/>
        <v>0</v>
      </c>
    </row>
    <row r="106" spans="1:69" x14ac:dyDescent="0.35">
      <c r="A106" s="14">
        <v>16</v>
      </c>
      <c r="B106" s="15" t="s">
        <v>25</v>
      </c>
      <c r="C106" s="15" t="s">
        <v>40</v>
      </c>
      <c r="D106" s="14" t="s">
        <v>27</v>
      </c>
      <c r="E106" s="14" t="s">
        <v>116</v>
      </c>
      <c r="F106" s="16">
        <v>2670593.0320000001</v>
      </c>
      <c r="G106" s="16">
        <v>275090.25959999999</v>
      </c>
      <c r="H106" s="16">
        <v>0</v>
      </c>
      <c r="I106" s="16">
        <v>0</v>
      </c>
      <c r="J106" s="121">
        <v>38820</v>
      </c>
      <c r="K106" s="121">
        <v>44256</v>
      </c>
      <c r="L106" s="14">
        <v>5</v>
      </c>
      <c r="M106" s="17">
        <v>20</v>
      </c>
      <c r="N106" s="14" t="s">
        <v>38</v>
      </c>
      <c r="O106" s="46">
        <v>6.4199999999999993E-2</v>
      </c>
      <c r="P106" s="14" t="s">
        <v>39</v>
      </c>
      <c r="Q106" s="46">
        <v>5.0000000000000001E-3</v>
      </c>
      <c r="R106" s="16">
        <v>1838757.024</v>
      </c>
      <c r="S106" s="19"/>
      <c r="T106" s="16">
        <f t="shared" si="16"/>
        <v>1375.451298</v>
      </c>
      <c r="U106" s="16">
        <f t="shared" si="16"/>
        <v>753.46293500000002</v>
      </c>
      <c r="V106" s="16">
        <f t="shared" si="16"/>
        <v>452.07778500000001</v>
      </c>
      <c r="W106" s="16">
        <f t="shared" si="16"/>
        <v>150.69263500000002</v>
      </c>
      <c r="X106" s="16">
        <f t="shared" si="16"/>
        <v>0</v>
      </c>
      <c r="Y106" s="16">
        <f t="shared" si="16"/>
        <v>0</v>
      </c>
      <c r="Z106" s="16">
        <f t="shared" si="16"/>
        <v>0</v>
      </c>
      <c r="AA106" s="16">
        <f t="shared" si="16"/>
        <v>0</v>
      </c>
      <c r="AB106" s="16">
        <f t="shared" si="16"/>
        <v>0</v>
      </c>
      <c r="AC106" s="16">
        <f t="shared" si="16"/>
        <v>0</v>
      </c>
      <c r="AD106" s="16">
        <f t="shared" si="16"/>
        <v>0</v>
      </c>
      <c r="AE106" s="16">
        <f t="shared" si="16"/>
        <v>0</v>
      </c>
      <c r="AF106" s="16">
        <f t="shared" si="16"/>
        <v>0</v>
      </c>
      <c r="AG106" s="16">
        <f t="shared" si="16"/>
        <v>0</v>
      </c>
      <c r="AH106" s="16">
        <f t="shared" si="16"/>
        <v>0</v>
      </c>
      <c r="AI106" s="16">
        <f t="shared" si="16"/>
        <v>0</v>
      </c>
      <c r="AJ106" s="16">
        <f t="shared" si="20"/>
        <v>0</v>
      </c>
      <c r="AK106" s="16">
        <f t="shared" si="20"/>
        <v>0</v>
      </c>
      <c r="AL106" s="16">
        <f t="shared" si="20"/>
        <v>0</v>
      </c>
      <c r="AM106" s="16">
        <f t="shared" si="20"/>
        <v>0</v>
      </c>
      <c r="AN106" s="16">
        <f t="shared" si="20"/>
        <v>0</v>
      </c>
      <c r="AO106" s="16">
        <f t="shared" si="20"/>
        <v>0</v>
      </c>
      <c r="AP106" s="16">
        <f t="shared" si="20"/>
        <v>0</v>
      </c>
      <c r="AQ106" s="16">
        <f t="shared" si="20"/>
        <v>0</v>
      </c>
      <c r="AR106" s="16">
        <f t="shared" si="20"/>
        <v>0</v>
      </c>
      <c r="AS106" s="16">
        <f t="shared" si="20"/>
        <v>0</v>
      </c>
      <c r="AT106" s="16">
        <f t="shared" si="20"/>
        <v>0</v>
      </c>
      <c r="AU106" s="16">
        <f t="shared" si="20"/>
        <v>0</v>
      </c>
      <c r="AV106" s="16">
        <f t="shared" si="20"/>
        <v>0</v>
      </c>
      <c r="AW106" s="16">
        <f t="shared" si="20"/>
        <v>0</v>
      </c>
      <c r="AX106" s="16">
        <f t="shared" si="20"/>
        <v>0</v>
      </c>
      <c r="AY106" s="16">
        <f t="shared" si="20"/>
        <v>0</v>
      </c>
      <c r="AZ106" s="16">
        <f t="shared" si="20"/>
        <v>0</v>
      </c>
      <c r="BA106" s="16">
        <f t="shared" si="20"/>
        <v>0</v>
      </c>
      <c r="BB106" s="16">
        <f t="shared" si="20"/>
        <v>0</v>
      </c>
      <c r="BC106" s="16">
        <f t="shared" si="20"/>
        <v>0</v>
      </c>
      <c r="BD106" s="16">
        <f t="shared" si="20"/>
        <v>0</v>
      </c>
      <c r="BE106" s="16">
        <f t="shared" si="20"/>
        <v>0</v>
      </c>
      <c r="BF106" s="16">
        <f t="shared" si="20"/>
        <v>0</v>
      </c>
      <c r="BG106" s="16">
        <f t="shared" si="20"/>
        <v>0</v>
      </c>
      <c r="BH106" s="16">
        <f t="shared" si="20"/>
        <v>0</v>
      </c>
      <c r="BI106" s="16">
        <f t="shared" si="20"/>
        <v>0</v>
      </c>
      <c r="BJ106" s="16">
        <f t="shared" si="20"/>
        <v>0</v>
      </c>
      <c r="BK106" s="16">
        <f t="shared" si="20"/>
        <v>0</v>
      </c>
      <c r="BL106" s="16">
        <f t="shared" si="20"/>
        <v>0</v>
      </c>
      <c r="BM106" s="16">
        <f t="shared" si="20"/>
        <v>0</v>
      </c>
      <c r="BN106" s="16">
        <f t="shared" si="20"/>
        <v>0</v>
      </c>
      <c r="BO106" s="16">
        <f t="shared" si="20"/>
        <v>0</v>
      </c>
      <c r="BP106" s="16">
        <f t="shared" si="20"/>
        <v>0</v>
      </c>
      <c r="BQ106" s="16">
        <f t="shared" si="20"/>
        <v>0</v>
      </c>
    </row>
    <row r="107" spans="1:69" x14ac:dyDescent="0.35">
      <c r="A107" s="14">
        <v>17</v>
      </c>
      <c r="B107" s="15" t="s">
        <v>34</v>
      </c>
      <c r="C107" s="17" t="s">
        <v>35</v>
      </c>
      <c r="D107" s="14" t="s">
        <v>27</v>
      </c>
      <c r="E107" s="14" t="s">
        <v>32</v>
      </c>
      <c r="F107" s="16">
        <v>1050144.9000000001</v>
      </c>
      <c r="G107" s="16">
        <v>545679.36380000052</v>
      </c>
      <c r="H107" s="16">
        <v>0</v>
      </c>
      <c r="I107" s="16">
        <v>0</v>
      </c>
      <c r="J107" s="122">
        <v>39698</v>
      </c>
      <c r="K107" s="122">
        <v>54118</v>
      </c>
      <c r="L107" s="14">
        <v>10</v>
      </c>
      <c r="M107" s="17">
        <v>50</v>
      </c>
      <c r="N107" s="14" t="s">
        <v>29</v>
      </c>
      <c r="O107" s="46">
        <v>7.4999999999999997E-3</v>
      </c>
      <c r="P107" s="14"/>
      <c r="Q107" s="24"/>
      <c r="R107" s="16">
        <v>1050144.9000000001</v>
      </c>
      <c r="S107" s="19"/>
      <c r="T107" s="16">
        <f t="shared" si="16"/>
        <v>4092.5952285000039</v>
      </c>
      <c r="U107" s="16">
        <f t="shared" si="16"/>
        <v>4052.7843045000036</v>
      </c>
      <c r="V107" s="16">
        <f t="shared" si="16"/>
        <v>4012.8242565000037</v>
      </c>
      <c r="W107" s="16">
        <f t="shared" si="16"/>
        <v>3887.3743305000039</v>
      </c>
      <c r="X107" s="16">
        <f t="shared" si="16"/>
        <v>3761.9244045000037</v>
      </c>
      <c r="Y107" s="16">
        <f t="shared" si="16"/>
        <v>3636.4745565000039</v>
      </c>
      <c r="Z107" s="16">
        <f t="shared" si="16"/>
        <v>3511.0247085000042</v>
      </c>
      <c r="AA107" s="16">
        <f t="shared" si="16"/>
        <v>3385.5748605000044</v>
      </c>
      <c r="AB107" s="16">
        <f t="shared" si="16"/>
        <v>3260.1250125000047</v>
      </c>
      <c r="AC107" s="16">
        <f t="shared" si="16"/>
        <v>3134.6751645000049</v>
      </c>
      <c r="AD107" s="16">
        <f t="shared" si="16"/>
        <v>3009.2253165000052</v>
      </c>
      <c r="AE107" s="16">
        <f t="shared" si="16"/>
        <v>2883.7754685000054</v>
      </c>
      <c r="AF107" s="16">
        <f t="shared" si="16"/>
        <v>2758.3256205000057</v>
      </c>
      <c r="AG107" s="16">
        <f t="shared" si="16"/>
        <v>2632.875772500006</v>
      </c>
      <c r="AH107" s="16">
        <f t="shared" si="16"/>
        <v>2507.4259245000062</v>
      </c>
      <c r="AI107" s="16">
        <f t="shared" si="16"/>
        <v>2381.9760765000065</v>
      </c>
      <c r="AJ107" s="16">
        <f t="shared" si="20"/>
        <v>2256.5262285000067</v>
      </c>
      <c r="AK107" s="16">
        <f t="shared" si="20"/>
        <v>2131.076380500007</v>
      </c>
      <c r="AL107" s="16">
        <f t="shared" si="20"/>
        <v>2005.6265325000072</v>
      </c>
      <c r="AM107" s="16">
        <f t="shared" si="20"/>
        <v>1880.1766845000072</v>
      </c>
      <c r="AN107" s="16">
        <f t="shared" si="20"/>
        <v>1754.7268365000073</v>
      </c>
      <c r="AO107" s="16">
        <f t="shared" si="20"/>
        <v>1591.7769885000073</v>
      </c>
      <c r="AP107" s="16">
        <f t="shared" si="20"/>
        <v>1428.8271405000073</v>
      </c>
      <c r="AQ107" s="16">
        <f t="shared" si="20"/>
        <v>1265.8772925000073</v>
      </c>
      <c r="AR107" s="16">
        <f t="shared" si="20"/>
        <v>1102.9274445000074</v>
      </c>
      <c r="AS107" s="16">
        <f t="shared" si="20"/>
        <v>939.97759650000739</v>
      </c>
      <c r="AT107" s="16">
        <f t="shared" si="20"/>
        <v>777.02774850000742</v>
      </c>
      <c r="AU107" s="16">
        <f t="shared" si="20"/>
        <v>614.07790050000744</v>
      </c>
      <c r="AV107" s="16">
        <f t="shared" si="20"/>
        <v>451.12805250000747</v>
      </c>
      <c r="AW107" s="16">
        <f t="shared" si="20"/>
        <v>288.1782045000075</v>
      </c>
      <c r="AX107" s="16">
        <f t="shared" si="20"/>
        <v>125.22835650000746</v>
      </c>
      <c r="AY107" s="16">
        <f t="shared" si="20"/>
        <v>4.9658410716801881E-12</v>
      </c>
      <c r="AZ107" s="16">
        <f t="shared" si="20"/>
        <v>4.9658410716801881E-12</v>
      </c>
      <c r="BA107" s="16">
        <f t="shared" si="20"/>
        <v>4.9658410716801881E-12</v>
      </c>
      <c r="BB107" s="16">
        <f t="shared" si="20"/>
        <v>4.9658410716801881E-12</v>
      </c>
      <c r="BC107" s="16">
        <f t="shared" si="20"/>
        <v>4.9658410716801881E-12</v>
      </c>
      <c r="BD107" s="16">
        <f t="shared" si="20"/>
        <v>4.9658410716801881E-12</v>
      </c>
      <c r="BE107" s="16">
        <f t="shared" si="20"/>
        <v>4.9658410716801881E-12</v>
      </c>
      <c r="BF107" s="16">
        <f t="shared" si="20"/>
        <v>4.9658410716801881E-12</v>
      </c>
      <c r="BG107" s="16">
        <f t="shared" si="20"/>
        <v>4.9658410716801881E-12</v>
      </c>
      <c r="BH107" s="16">
        <f t="shared" si="20"/>
        <v>4.9658410716801881E-12</v>
      </c>
      <c r="BI107" s="16">
        <f t="shared" si="20"/>
        <v>4.9658410716801881E-12</v>
      </c>
      <c r="BJ107" s="16">
        <f t="shared" si="20"/>
        <v>4.9658410716801881E-12</v>
      </c>
      <c r="BK107" s="16">
        <f t="shared" si="20"/>
        <v>4.9658410716801881E-12</v>
      </c>
      <c r="BL107" s="16">
        <f t="shared" si="20"/>
        <v>4.9658410716801881E-12</v>
      </c>
      <c r="BM107" s="16">
        <f t="shared" si="20"/>
        <v>4.9658410716801881E-12</v>
      </c>
      <c r="BN107" s="16">
        <f t="shared" si="20"/>
        <v>4.9658410716801881E-12</v>
      </c>
      <c r="BO107" s="16">
        <f t="shared" si="20"/>
        <v>4.9658410716801881E-12</v>
      </c>
      <c r="BP107" s="16">
        <f t="shared" si="20"/>
        <v>4.9658410716801881E-12</v>
      </c>
      <c r="BQ107" s="16">
        <f t="shared" si="20"/>
        <v>4.9658410716801881E-12</v>
      </c>
    </row>
    <row r="108" spans="1:69" x14ac:dyDescent="0.35">
      <c r="A108" s="14">
        <v>18</v>
      </c>
      <c r="B108" s="15" t="s">
        <v>25</v>
      </c>
      <c r="C108" s="15" t="s">
        <v>40</v>
      </c>
      <c r="D108" s="14" t="s">
        <v>27</v>
      </c>
      <c r="E108" s="14" t="s">
        <v>28</v>
      </c>
      <c r="F108" s="16">
        <v>134849591.25999999</v>
      </c>
      <c r="G108" s="16">
        <v>6745271.6160000004</v>
      </c>
      <c r="H108" s="16">
        <v>0</v>
      </c>
      <c r="I108" s="16">
        <v>0</v>
      </c>
      <c r="J108" s="121">
        <v>38725</v>
      </c>
      <c r="K108" s="121">
        <v>44256</v>
      </c>
      <c r="L108" s="14">
        <v>5</v>
      </c>
      <c r="M108" s="17">
        <v>20</v>
      </c>
      <c r="N108" s="14" t="s">
        <v>38</v>
      </c>
      <c r="O108" s="46">
        <v>6.4199999999999993E-2</v>
      </c>
      <c r="P108" s="14" t="s">
        <v>39</v>
      </c>
      <c r="Q108" s="46">
        <v>5.0000000000000001E-3</v>
      </c>
      <c r="R108" s="16">
        <v>127195177.31</v>
      </c>
      <c r="S108" s="19"/>
      <c r="T108" s="16">
        <f t="shared" si="16"/>
        <v>33726.358080000005</v>
      </c>
      <c r="U108" s="16">
        <f t="shared" si="16"/>
        <v>8249.1267000000043</v>
      </c>
      <c r="V108" s="16">
        <f t="shared" si="16"/>
        <v>4949.4760000000042</v>
      </c>
      <c r="W108" s="16">
        <f t="shared" si="16"/>
        <v>1649.8253000000038</v>
      </c>
      <c r="X108" s="16">
        <f t="shared" si="16"/>
        <v>3.7834979593753816E-12</v>
      </c>
      <c r="Y108" s="16">
        <f t="shared" si="16"/>
        <v>3.7834979593753816E-12</v>
      </c>
      <c r="Z108" s="16">
        <f t="shared" si="16"/>
        <v>3.7834979593753816E-12</v>
      </c>
      <c r="AA108" s="16">
        <f t="shared" si="16"/>
        <v>3.7834979593753816E-12</v>
      </c>
      <c r="AB108" s="16">
        <f t="shared" si="16"/>
        <v>3.7834979593753816E-12</v>
      </c>
      <c r="AC108" s="16">
        <f t="shared" si="16"/>
        <v>3.7834979593753816E-12</v>
      </c>
      <c r="AD108" s="16">
        <f t="shared" si="16"/>
        <v>3.7834979593753816E-12</v>
      </c>
      <c r="AE108" s="16">
        <f t="shared" si="16"/>
        <v>3.7834979593753816E-12</v>
      </c>
      <c r="AF108" s="16">
        <f t="shared" si="16"/>
        <v>3.7834979593753816E-12</v>
      </c>
      <c r="AG108" s="16">
        <f t="shared" si="16"/>
        <v>3.7834979593753816E-12</v>
      </c>
      <c r="AH108" s="16">
        <f t="shared" si="16"/>
        <v>3.7834979593753816E-12</v>
      </c>
      <c r="AI108" s="16">
        <f t="shared" si="16"/>
        <v>3.7834979593753816E-12</v>
      </c>
      <c r="AJ108" s="16">
        <f t="shared" si="20"/>
        <v>3.7834979593753816E-12</v>
      </c>
      <c r="AK108" s="16">
        <f t="shared" si="20"/>
        <v>3.7834979593753816E-12</v>
      </c>
      <c r="AL108" s="16">
        <f t="shared" si="20"/>
        <v>3.7834979593753816E-12</v>
      </c>
      <c r="AM108" s="16">
        <f t="shared" si="20"/>
        <v>3.7834979593753816E-12</v>
      </c>
      <c r="AN108" s="16">
        <f t="shared" si="20"/>
        <v>3.7834979593753816E-12</v>
      </c>
      <c r="AO108" s="16">
        <f t="shared" si="20"/>
        <v>3.7834979593753816E-12</v>
      </c>
      <c r="AP108" s="16">
        <f t="shared" si="20"/>
        <v>3.7834979593753816E-12</v>
      </c>
      <c r="AQ108" s="16">
        <f t="shared" si="20"/>
        <v>3.7834979593753816E-12</v>
      </c>
      <c r="AR108" s="16">
        <f t="shared" si="20"/>
        <v>3.7834979593753816E-12</v>
      </c>
      <c r="AS108" s="16">
        <f t="shared" si="20"/>
        <v>3.7834979593753816E-12</v>
      </c>
      <c r="AT108" s="16">
        <f t="shared" si="20"/>
        <v>3.7834979593753816E-12</v>
      </c>
      <c r="AU108" s="16">
        <f t="shared" si="20"/>
        <v>3.7834979593753816E-12</v>
      </c>
      <c r="AV108" s="16">
        <f t="shared" si="20"/>
        <v>3.7834979593753816E-12</v>
      </c>
      <c r="AW108" s="16">
        <f t="shared" si="20"/>
        <v>3.7834979593753816E-12</v>
      </c>
      <c r="AX108" s="16">
        <f t="shared" si="20"/>
        <v>3.7834979593753816E-12</v>
      </c>
      <c r="AY108" s="16">
        <f t="shared" si="20"/>
        <v>3.7834979593753816E-12</v>
      </c>
      <c r="AZ108" s="16">
        <f t="shared" si="20"/>
        <v>3.7834979593753816E-12</v>
      </c>
      <c r="BA108" s="16">
        <f t="shared" si="20"/>
        <v>3.7834979593753816E-12</v>
      </c>
      <c r="BB108" s="16">
        <f t="shared" si="20"/>
        <v>3.7834979593753816E-12</v>
      </c>
      <c r="BC108" s="16">
        <f t="shared" si="20"/>
        <v>3.7834979593753816E-12</v>
      </c>
      <c r="BD108" s="16">
        <f t="shared" si="20"/>
        <v>3.7834979593753816E-12</v>
      </c>
      <c r="BE108" s="16">
        <f t="shared" si="20"/>
        <v>3.7834979593753816E-12</v>
      </c>
      <c r="BF108" s="16">
        <f t="shared" si="20"/>
        <v>3.7834979593753816E-12</v>
      </c>
      <c r="BG108" s="16">
        <f t="shared" si="20"/>
        <v>3.7834979593753816E-12</v>
      </c>
      <c r="BH108" s="16">
        <f t="shared" si="20"/>
        <v>3.7834979593753816E-12</v>
      </c>
      <c r="BI108" s="16">
        <f t="shared" si="20"/>
        <v>3.7834979593753816E-12</v>
      </c>
      <c r="BJ108" s="16">
        <f t="shared" si="20"/>
        <v>3.7834979593753816E-12</v>
      </c>
      <c r="BK108" s="16">
        <f t="shared" si="20"/>
        <v>3.7834979593753816E-12</v>
      </c>
      <c r="BL108" s="16">
        <f t="shared" si="20"/>
        <v>3.7834979593753816E-12</v>
      </c>
      <c r="BM108" s="16">
        <f t="shared" si="20"/>
        <v>3.7834979593753816E-12</v>
      </c>
      <c r="BN108" s="16">
        <f t="shared" si="20"/>
        <v>3.7834979593753816E-12</v>
      </c>
      <c r="BO108" s="16">
        <f t="shared" si="20"/>
        <v>3.7834979593753816E-12</v>
      </c>
      <c r="BP108" s="16">
        <f t="shared" si="20"/>
        <v>3.7834979593753816E-12</v>
      </c>
      <c r="BQ108" s="16">
        <f t="shared" si="20"/>
        <v>3.7834979593753816E-12</v>
      </c>
    </row>
    <row r="109" spans="1:69" x14ac:dyDescent="0.35">
      <c r="A109" s="14">
        <v>19</v>
      </c>
      <c r="B109" s="15" t="s">
        <v>25</v>
      </c>
      <c r="C109" s="15" t="s">
        <v>41</v>
      </c>
      <c r="D109" s="14" t="s">
        <v>27</v>
      </c>
      <c r="E109" s="14" t="s">
        <v>116</v>
      </c>
      <c r="F109" s="16">
        <v>41181941.375</v>
      </c>
      <c r="G109" s="16">
        <v>9656593.9880999997</v>
      </c>
      <c r="H109" s="16">
        <v>0</v>
      </c>
      <c r="I109" s="16">
        <v>0</v>
      </c>
      <c r="J109" s="121">
        <v>41357</v>
      </c>
      <c r="K109" s="121">
        <v>55944</v>
      </c>
      <c r="L109" s="14">
        <v>10</v>
      </c>
      <c r="M109" s="17">
        <v>50</v>
      </c>
      <c r="N109" s="14" t="s">
        <v>29</v>
      </c>
      <c r="O109" s="46">
        <v>7.4999999999999997E-3</v>
      </c>
      <c r="P109" s="14"/>
      <c r="Q109" s="24"/>
      <c r="R109" s="16">
        <v>41181941.375</v>
      </c>
      <c r="S109" s="19"/>
      <c r="T109" s="16">
        <f t="shared" si="16"/>
        <v>72424.454910749992</v>
      </c>
      <c r="U109" s="16">
        <f t="shared" si="16"/>
        <v>67849.914156979998</v>
      </c>
      <c r="V109" s="16">
        <f t="shared" si="16"/>
        <v>63545.234669868711</v>
      </c>
      <c r="W109" s="16">
        <f t="shared" si="16"/>
        <v>60950.175301368712</v>
      </c>
      <c r="X109" s="16">
        <f t="shared" si="16"/>
        <v>59139.563928599964</v>
      </c>
      <c r="Y109" s="16">
        <f t="shared" si="16"/>
        <v>57328.952555831216</v>
      </c>
      <c r="Z109" s="16">
        <f t="shared" si="16"/>
        <v>55518.341183062468</v>
      </c>
      <c r="AA109" s="16">
        <f t="shared" si="16"/>
        <v>53707.72981029372</v>
      </c>
      <c r="AB109" s="16">
        <f t="shared" si="16"/>
        <v>51897.118437524972</v>
      </c>
      <c r="AC109" s="16">
        <f t="shared" si="16"/>
        <v>50086.507064756224</v>
      </c>
      <c r="AD109" s="16">
        <f t="shared" si="16"/>
        <v>48125.895691987476</v>
      </c>
      <c r="AE109" s="16">
        <f t="shared" si="16"/>
        <v>46165.284319218728</v>
      </c>
      <c r="AF109" s="16">
        <f t="shared" si="16"/>
        <v>44204.67294644998</v>
      </c>
      <c r="AG109" s="16">
        <f t="shared" si="16"/>
        <v>42244.061573681232</v>
      </c>
      <c r="AH109" s="16">
        <f t="shared" si="16"/>
        <v>40283.450200912477</v>
      </c>
      <c r="AI109" s="16">
        <f t="shared" si="16"/>
        <v>38322.838828143729</v>
      </c>
      <c r="AJ109" s="16">
        <f t="shared" si="20"/>
        <v>36362.227455374981</v>
      </c>
      <c r="AK109" s="16">
        <f t="shared" si="20"/>
        <v>34401.616082606233</v>
      </c>
      <c r="AL109" s="16">
        <f t="shared" si="20"/>
        <v>32591.004709837485</v>
      </c>
      <c r="AM109" s="16">
        <f t="shared" si="20"/>
        <v>30780.393337068737</v>
      </c>
      <c r="AN109" s="16">
        <f t="shared" si="20"/>
        <v>28969.781964299989</v>
      </c>
      <c r="AO109" s="16">
        <f t="shared" si="20"/>
        <v>27159.170591531241</v>
      </c>
      <c r="AP109" s="16">
        <f t="shared" si="20"/>
        <v>25348.559218762493</v>
      </c>
      <c r="AQ109" s="16">
        <f t="shared" si="20"/>
        <v>23537.947845993745</v>
      </c>
      <c r="AR109" s="16">
        <f t="shared" si="20"/>
        <v>21727.336473224997</v>
      </c>
      <c r="AS109" s="16">
        <f t="shared" si="20"/>
        <v>19916.725100456246</v>
      </c>
      <c r="AT109" s="16">
        <f t="shared" si="20"/>
        <v>18106.113727687498</v>
      </c>
      <c r="AU109" s="16">
        <f t="shared" si="20"/>
        <v>16295.50235491875</v>
      </c>
      <c r="AV109" s="16">
        <f t="shared" si="20"/>
        <v>14484.89098215</v>
      </c>
      <c r="AW109" s="16">
        <f t="shared" si="20"/>
        <v>12674.27960938125</v>
      </c>
      <c r="AX109" s="16">
        <f t="shared" si="20"/>
        <v>10863.668236612499</v>
      </c>
      <c r="AY109" s="16">
        <f t="shared" si="20"/>
        <v>9053.0568638437489</v>
      </c>
      <c r="AZ109" s="16">
        <f t="shared" si="20"/>
        <v>7242.4454910749992</v>
      </c>
      <c r="BA109" s="16">
        <f t="shared" si="20"/>
        <v>5431.8341183062494</v>
      </c>
      <c r="BB109" s="16">
        <f t="shared" si="20"/>
        <v>3621.2227455374991</v>
      </c>
      <c r="BC109" s="16">
        <f t="shared" si="20"/>
        <v>1810.6113727687493</v>
      </c>
      <c r="BD109" s="16">
        <f t="shared" si="20"/>
        <v>0</v>
      </c>
      <c r="BE109" s="16">
        <f t="shared" si="20"/>
        <v>0</v>
      </c>
      <c r="BF109" s="16">
        <f t="shared" si="20"/>
        <v>0</v>
      </c>
      <c r="BG109" s="16">
        <f t="shared" si="20"/>
        <v>0</v>
      </c>
      <c r="BH109" s="16">
        <f t="shared" si="20"/>
        <v>0</v>
      </c>
      <c r="BI109" s="16">
        <f t="shared" si="20"/>
        <v>0</v>
      </c>
      <c r="BJ109" s="16">
        <f t="shared" si="20"/>
        <v>0</v>
      </c>
      <c r="BK109" s="16">
        <f t="shared" si="20"/>
        <v>0</v>
      </c>
      <c r="BL109" s="16">
        <f t="shared" si="20"/>
        <v>0</v>
      </c>
      <c r="BM109" s="16">
        <f t="shared" si="20"/>
        <v>0</v>
      </c>
      <c r="BN109" s="16">
        <f t="shared" si="20"/>
        <v>0</v>
      </c>
      <c r="BO109" s="16">
        <f t="shared" si="20"/>
        <v>0</v>
      </c>
      <c r="BP109" s="16">
        <f t="shared" si="20"/>
        <v>0</v>
      </c>
      <c r="BQ109" s="16">
        <f t="shared" si="20"/>
        <v>0</v>
      </c>
    </row>
    <row r="110" spans="1:69" x14ac:dyDescent="0.35">
      <c r="A110" s="14">
        <v>20</v>
      </c>
      <c r="B110" s="15" t="s">
        <v>25</v>
      </c>
      <c r="C110" s="15" t="s">
        <v>42</v>
      </c>
      <c r="D110" s="14" t="s">
        <v>43</v>
      </c>
      <c r="E110" s="14" t="s">
        <v>118</v>
      </c>
      <c r="F110" s="16">
        <v>10929990.99</v>
      </c>
      <c r="G110" s="16">
        <v>1457323</v>
      </c>
      <c r="H110" s="18">
        <v>0</v>
      </c>
      <c r="I110" s="18">
        <v>0</v>
      </c>
      <c r="J110" s="121">
        <v>40653</v>
      </c>
      <c r="K110" s="121">
        <v>46315</v>
      </c>
      <c r="L110" s="14">
        <v>5</v>
      </c>
      <c r="M110" s="17">
        <v>20</v>
      </c>
      <c r="N110" s="14" t="s">
        <v>29</v>
      </c>
      <c r="O110" s="46">
        <v>3.5000000000000003E-2</v>
      </c>
      <c r="P110" s="14"/>
      <c r="Q110" s="24"/>
      <c r="R110" s="16">
        <v>10929990.99</v>
      </c>
      <c r="S110" s="19"/>
      <c r="T110" s="16">
        <f t="shared" si="16"/>
        <v>51006.305000000008</v>
      </c>
      <c r="U110" s="16">
        <f t="shared" si="16"/>
        <v>45338.937777777785</v>
      </c>
      <c r="V110" s="16">
        <f t="shared" si="16"/>
        <v>39671.570555555561</v>
      </c>
      <c r="W110" s="16">
        <f t="shared" si="16"/>
        <v>34004.203333333338</v>
      </c>
      <c r="X110" s="16">
        <f t="shared" si="16"/>
        <v>28336.836111111119</v>
      </c>
      <c r="Y110" s="16">
        <f t="shared" si="16"/>
        <v>22669.468888888896</v>
      </c>
      <c r="Z110" s="16">
        <f t="shared" si="16"/>
        <v>17002.101666666673</v>
      </c>
      <c r="AA110" s="16">
        <f t="shared" si="16"/>
        <v>11334.734444444452</v>
      </c>
      <c r="AB110" s="16">
        <f t="shared" si="16"/>
        <v>5667.3672222222294</v>
      </c>
      <c r="AC110" s="16">
        <f t="shared" si="16"/>
        <v>0</v>
      </c>
      <c r="AD110" s="16">
        <f t="shared" si="16"/>
        <v>0</v>
      </c>
      <c r="AE110" s="16">
        <f t="shared" si="16"/>
        <v>0</v>
      </c>
      <c r="AF110" s="16">
        <f t="shared" si="16"/>
        <v>0</v>
      </c>
      <c r="AG110" s="16">
        <f t="shared" si="16"/>
        <v>0</v>
      </c>
      <c r="AH110" s="16">
        <f t="shared" si="16"/>
        <v>0</v>
      </c>
      <c r="AI110" s="16">
        <f t="shared" si="16"/>
        <v>0</v>
      </c>
      <c r="AJ110" s="16">
        <f t="shared" si="20"/>
        <v>0</v>
      </c>
      <c r="AK110" s="16">
        <f t="shared" si="20"/>
        <v>0</v>
      </c>
      <c r="AL110" s="16">
        <f t="shared" si="20"/>
        <v>0</v>
      </c>
      <c r="AM110" s="16">
        <f t="shared" si="20"/>
        <v>0</v>
      </c>
      <c r="AN110" s="16">
        <f t="shared" si="20"/>
        <v>0</v>
      </c>
      <c r="AO110" s="16">
        <f t="shared" si="20"/>
        <v>0</v>
      </c>
      <c r="AP110" s="16">
        <f t="shared" si="20"/>
        <v>0</v>
      </c>
      <c r="AQ110" s="16">
        <f t="shared" si="20"/>
        <v>0</v>
      </c>
      <c r="AR110" s="16">
        <f t="shared" si="20"/>
        <v>0</v>
      </c>
      <c r="AS110" s="16">
        <f t="shared" si="20"/>
        <v>0</v>
      </c>
      <c r="AT110" s="16">
        <f t="shared" si="20"/>
        <v>0</v>
      </c>
      <c r="AU110" s="16">
        <f t="shared" si="20"/>
        <v>0</v>
      </c>
      <c r="AV110" s="16">
        <f t="shared" si="20"/>
        <v>0</v>
      </c>
      <c r="AW110" s="16">
        <f t="shared" si="20"/>
        <v>0</v>
      </c>
      <c r="AX110" s="16">
        <f t="shared" si="20"/>
        <v>0</v>
      </c>
      <c r="AY110" s="16">
        <f t="shared" si="20"/>
        <v>0</v>
      </c>
      <c r="AZ110" s="16">
        <f t="shared" si="20"/>
        <v>0</v>
      </c>
      <c r="BA110" s="16">
        <f t="shared" si="20"/>
        <v>0</v>
      </c>
      <c r="BB110" s="16">
        <f t="shared" si="20"/>
        <v>0</v>
      </c>
      <c r="BC110" s="16">
        <f t="shared" si="20"/>
        <v>0</v>
      </c>
      <c r="BD110" s="16">
        <f t="shared" si="20"/>
        <v>0</v>
      </c>
      <c r="BE110" s="16">
        <f t="shared" si="20"/>
        <v>0</v>
      </c>
      <c r="BF110" s="16">
        <f t="shared" si="20"/>
        <v>0</v>
      </c>
      <c r="BG110" s="16">
        <f t="shared" si="20"/>
        <v>0</v>
      </c>
      <c r="BH110" s="16">
        <f t="shared" si="20"/>
        <v>0</v>
      </c>
      <c r="BI110" s="16">
        <f t="shared" si="20"/>
        <v>0</v>
      </c>
      <c r="BJ110" s="16">
        <f t="shared" si="20"/>
        <v>0</v>
      </c>
      <c r="BK110" s="16">
        <f t="shared" si="20"/>
        <v>0</v>
      </c>
      <c r="BL110" s="16">
        <f t="shared" si="20"/>
        <v>0</v>
      </c>
      <c r="BM110" s="16">
        <f t="shared" si="20"/>
        <v>0</v>
      </c>
      <c r="BN110" s="16">
        <f t="shared" si="20"/>
        <v>0</v>
      </c>
      <c r="BO110" s="16">
        <f t="shared" si="20"/>
        <v>0</v>
      </c>
      <c r="BP110" s="16">
        <f t="shared" si="20"/>
        <v>0</v>
      </c>
      <c r="BQ110" s="16">
        <f t="shared" si="20"/>
        <v>0</v>
      </c>
    </row>
    <row r="111" spans="1:69" x14ac:dyDescent="0.35">
      <c r="A111" s="14">
        <v>21</v>
      </c>
      <c r="B111" s="15" t="s">
        <v>34</v>
      </c>
      <c r="C111" s="17" t="s">
        <v>44</v>
      </c>
      <c r="D111" s="14" t="s">
        <v>27</v>
      </c>
      <c r="E111" s="14" t="s">
        <v>30</v>
      </c>
      <c r="F111" s="16">
        <v>230814958.44400001</v>
      </c>
      <c r="G111" s="16">
        <v>60337924.972826295</v>
      </c>
      <c r="H111" s="16">
        <v>0</v>
      </c>
      <c r="I111" s="16">
        <v>0</v>
      </c>
      <c r="J111" s="122">
        <v>43083</v>
      </c>
      <c r="K111" s="122">
        <v>53571</v>
      </c>
      <c r="L111" s="14">
        <v>10</v>
      </c>
      <c r="M111" s="17">
        <v>40</v>
      </c>
      <c r="N111" s="14" t="s">
        <v>29</v>
      </c>
      <c r="O111" s="46">
        <v>7.4999999999999997E-3</v>
      </c>
      <c r="P111" s="14"/>
      <c r="Q111" s="24"/>
      <c r="R111" s="16">
        <v>68005739.549366191</v>
      </c>
      <c r="S111" s="19"/>
      <c r="T111" s="16">
        <f t="shared" si="16"/>
        <v>452534.43</v>
      </c>
      <c r="U111" s="16">
        <f t="shared" si="16"/>
        <v>423031.11749999999</v>
      </c>
      <c r="V111" s="16">
        <f t="shared" si="16"/>
        <v>404777.80499999999</v>
      </c>
      <c r="W111" s="16">
        <f t="shared" si="16"/>
        <v>389693.32500000001</v>
      </c>
      <c r="X111" s="16">
        <f t="shared" si="16"/>
        <v>374608.84499999997</v>
      </c>
      <c r="Y111" s="16">
        <f t="shared" si="16"/>
        <v>359524.36499999999</v>
      </c>
      <c r="Z111" s="16">
        <f t="shared" si="16"/>
        <v>344439.88500000001</v>
      </c>
      <c r="AA111" s="16">
        <f t="shared" si="16"/>
        <v>329355.40499999997</v>
      </c>
      <c r="AB111" s="16">
        <f t="shared" si="16"/>
        <v>314270.92499999999</v>
      </c>
      <c r="AC111" s="16">
        <f t="shared" si="16"/>
        <v>299186.44500000001</v>
      </c>
      <c r="AD111" s="16">
        <f t="shared" si="16"/>
        <v>284101.96499999997</v>
      </c>
      <c r="AE111" s="16">
        <f t="shared" si="16"/>
        <v>269017.48499999999</v>
      </c>
      <c r="AF111" s="16">
        <f t="shared" si="16"/>
        <v>253933.005</v>
      </c>
      <c r="AG111" s="16">
        <f t="shared" si="16"/>
        <v>238848.52499999999</v>
      </c>
      <c r="AH111" s="16">
        <f t="shared" si="16"/>
        <v>223764.04499999998</v>
      </c>
      <c r="AI111" s="16">
        <f t="shared" si="16"/>
        <v>208679.565</v>
      </c>
      <c r="AJ111" s="16">
        <f t="shared" si="20"/>
        <v>193595.08499999999</v>
      </c>
      <c r="AK111" s="16">
        <f t="shared" si="20"/>
        <v>178510.60499999998</v>
      </c>
      <c r="AL111" s="16">
        <f t="shared" si="20"/>
        <v>163426.125</v>
      </c>
      <c r="AM111" s="16">
        <f t="shared" si="20"/>
        <v>148341.64499999999</v>
      </c>
      <c r="AN111" s="16">
        <f t="shared" si="20"/>
        <v>133257.16500000001</v>
      </c>
      <c r="AO111" s="16">
        <f t="shared" si="20"/>
        <v>118172.685</v>
      </c>
      <c r="AP111" s="16">
        <f t="shared" si="20"/>
        <v>103088.205</v>
      </c>
      <c r="AQ111" s="16">
        <f t="shared" si="20"/>
        <v>88003.724999999991</v>
      </c>
      <c r="AR111" s="16">
        <f t="shared" si="20"/>
        <v>72919.244999999995</v>
      </c>
      <c r="AS111" s="16">
        <f t="shared" si="20"/>
        <v>52945.784999999996</v>
      </c>
      <c r="AT111" s="16">
        <f t="shared" si="20"/>
        <v>38786.197500000002</v>
      </c>
      <c r="AU111" s="16">
        <f t="shared" si="20"/>
        <v>24626.61</v>
      </c>
      <c r="AV111" s="16">
        <f t="shared" si="20"/>
        <v>10467.022499999999</v>
      </c>
      <c r="AW111" s="16">
        <f t="shared" si="20"/>
        <v>0</v>
      </c>
      <c r="AX111" s="16">
        <f t="shared" si="20"/>
        <v>0</v>
      </c>
      <c r="AY111" s="16">
        <f t="shared" si="20"/>
        <v>0</v>
      </c>
      <c r="AZ111" s="16">
        <f t="shared" si="20"/>
        <v>0</v>
      </c>
      <c r="BA111" s="16">
        <f t="shared" si="20"/>
        <v>0</v>
      </c>
      <c r="BB111" s="16">
        <f t="shared" si="20"/>
        <v>0</v>
      </c>
      <c r="BC111" s="16">
        <f t="shared" si="20"/>
        <v>0</v>
      </c>
      <c r="BD111" s="16">
        <f t="shared" si="20"/>
        <v>0</v>
      </c>
      <c r="BE111" s="16">
        <f t="shared" si="20"/>
        <v>0</v>
      </c>
      <c r="BF111" s="16">
        <f t="shared" si="20"/>
        <v>0</v>
      </c>
      <c r="BG111" s="16">
        <f t="shared" si="20"/>
        <v>0</v>
      </c>
      <c r="BH111" s="16">
        <f t="shared" si="20"/>
        <v>0</v>
      </c>
      <c r="BI111" s="16">
        <f t="shared" si="20"/>
        <v>0</v>
      </c>
      <c r="BJ111" s="16">
        <f t="shared" si="20"/>
        <v>0</v>
      </c>
      <c r="BK111" s="16">
        <f t="shared" si="20"/>
        <v>0</v>
      </c>
      <c r="BL111" s="16">
        <f t="shared" si="20"/>
        <v>0</v>
      </c>
      <c r="BM111" s="16">
        <f t="shared" si="20"/>
        <v>0</v>
      </c>
      <c r="BN111" s="16">
        <f t="shared" si="20"/>
        <v>0</v>
      </c>
      <c r="BO111" s="16">
        <f t="shared" si="20"/>
        <v>0</v>
      </c>
      <c r="BP111" s="16">
        <f t="shared" si="20"/>
        <v>0</v>
      </c>
      <c r="BQ111" s="16">
        <f t="shared" si="20"/>
        <v>0</v>
      </c>
    </row>
    <row r="112" spans="1:69" x14ac:dyDescent="0.35">
      <c r="A112" s="14">
        <v>22</v>
      </c>
      <c r="B112" s="15" t="s">
        <v>25</v>
      </c>
      <c r="C112" s="15" t="s">
        <v>41</v>
      </c>
      <c r="D112" s="14" t="s">
        <v>27</v>
      </c>
      <c r="E112" s="14" t="s">
        <v>36</v>
      </c>
      <c r="F112" s="16">
        <v>3958829.2</v>
      </c>
      <c r="G112" s="16">
        <v>3662983.2199999951</v>
      </c>
      <c r="H112" s="16">
        <v>0</v>
      </c>
      <c r="I112" s="16">
        <v>0</v>
      </c>
      <c r="J112" s="121">
        <v>40795</v>
      </c>
      <c r="K112" s="121">
        <v>55402</v>
      </c>
      <c r="L112" s="14">
        <v>10</v>
      </c>
      <c r="M112" s="17">
        <v>50</v>
      </c>
      <c r="N112" s="14" t="s">
        <v>29</v>
      </c>
      <c r="O112" s="46">
        <v>7.4999999999999997E-3</v>
      </c>
      <c r="P112" s="14"/>
      <c r="Q112" s="24"/>
      <c r="R112" s="16">
        <v>3852146.25</v>
      </c>
      <c r="S112" s="19"/>
      <c r="T112" s="16">
        <f t="shared" si="16"/>
        <v>27472.374149999963</v>
      </c>
      <c r="U112" s="16">
        <f t="shared" si="16"/>
        <v>27175.462049999962</v>
      </c>
      <c r="V112" s="16">
        <f t="shared" si="16"/>
        <v>26878.549949999964</v>
      </c>
      <c r="W112" s="16">
        <f t="shared" si="16"/>
        <v>26292.726899999965</v>
      </c>
      <c r="X112" s="16">
        <f t="shared" si="16"/>
        <v>25409.991674999965</v>
      </c>
      <c r="Y112" s="16">
        <f t="shared" ref="Y112:BQ119" si="21">IF($N112="Fixed",$O112,$Q112)*X69</f>
        <v>24519.255224999964</v>
      </c>
      <c r="Z112" s="16">
        <f t="shared" si="21"/>
        <v>23628.518774999968</v>
      </c>
      <c r="AA112" s="16">
        <f t="shared" si="21"/>
        <v>22737.782324999967</v>
      </c>
      <c r="AB112" s="16">
        <f t="shared" si="21"/>
        <v>21847.045874999971</v>
      </c>
      <c r="AC112" s="16">
        <f t="shared" si="21"/>
        <v>20956.30942499997</v>
      </c>
      <c r="AD112" s="16">
        <f t="shared" si="21"/>
        <v>20065.57297499997</v>
      </c>
      <c r="AE112" s="16">
        <f t="shared" si="21"/>
        <v>19174.836524999973</v>
      </c>
      <c r="AF112" s="16">
        <f t="shared" si="21"/>
        <v>18284.100074999973</v>
      </c>
      <c r="AG112" s="16">
        <f t="shared" si="21"/>
        <v>17393.363624999973</v>
      </c>
      <c r="AH112" s="16">
        <f t="shared" si="21"/>
        <v>16502.627174999976</v>
      </c>
      <c r="AI112" s="16">
        <f t="shared" si="21"/>
        <v>15611.890724999974</v>
      </c>
      <c r="AJ112" s="16">
        <f t="shared" si="21"/>
        <v>14721.154274999973</v>
      </c>
      <c r="AK112" s="16">
        <f t="shared" si="21"/>
        <v>13830.417824999973</v>
      </c>
      <c r="AL112" s="16">
        <f t="shared" si="21"/>
        <v>12939.681374999973</v>
      </c>
      <c r="AM112" s="16">
        <f t="shared" si="21"/>
        <v>12048.944924999971</v>
      </c>
      <c r="AN112" s="16">
        <f t="shared" si="21"/>
        <v>11158.20847499997</v>
      </c>
      <c r="AO112" s="16">
        <f t="shared" si="21"/>
        <v>10267.47202499997</v>
      </c>
      <c r="AP112" s="16">
        <f t="shared" si="21"/>
        <v>9376.7355749999697</v>
      </c>
      <c r="AQ112" s="16">
        <f t="shared" si="21"/>
        <v>8485.9991249999694</v>
      </c>
      <c r="AR112" s="16">
        <f t="shared" si="21"/>
        <v>7595.262674999969</v>
      </c>
      <c r="AS112" s="16">
        <f t="shared" si="21"/>
        <v>6704.5262249999687</v>
      </c>
      <c r="AT112" s="16">
        <f t="shared" si="21"/>
        <v>5813.7897749999693</v>
      </c>
      <c r="AU112" s="16">
        <f t="shared" si="21"/>
        <v>4923.0533249999689</v>
      </c>
      <c r="AV112" s="16">
        <f t="shared" si="21"/>
        <v>4032.3168749999695</v>
      </c>
      <c r="AW112" s="16">
        <f t="shared" si="21"/>
        <v>3141.5804249999696</v>
      </c>
      <c r="AX112" s="16">
        <f t="shared" si="21"/>
        <v>2250.8439749999698</v>
      </c>
      <c r="AY112" s="16">
        <f t="shared" si="21"/>
        <v>1360.1075249999697</v>
      </c>
      <c r="AZ112" s="16">
        <f t="shared" si="21"/>
        <v>469.37107499996972</v>
      </c>
      <c r="BA112" s="16">
        <f t="shared" si="21"/>
        <v>11.999174999986954</v>
      </c>
      <c r="BB112" s="16">
        <f t="shared" si="21"/>
        <v>-1.2972236618224996E-11</v>
      </c>
      <c r="BC112" s="16">
        <f t="shared" si="21"/>
        <v>-1.2972236618224996E-11</v>
      </c>
      <c r="BD112" s="16">
        <f t="shared" si="21"/>
        <v>-1.2972236618224996E-11</v>
      </c>
      <c r="BE112" s="16">
        <f t="shared" si="21"/>
        <v>-1.2972236618224996E-11</v>
      </c>
      <c r="BF112" s="16">
        <f t="shared" si="21"/>
        <v>-1.2972236618224996E-11</v>
      </c>
      <c r="BG112" s="16">
        <f t="shared" si="21"/>
        <v>-1.2972236618224996E-11</v>
      </c>
      <c r="BH112" s="16">
        <f t="shared" si="21"/>
        <v>-1.2972236618224996E-11</v>
      </c>
      <c r="BI112" s="16">
        <f t="shared" si="21"/>
        <v>-1.2972236618224996E-11</v>
      </c>
      <c r="BJ112" s="16">
        <f t="shared" si="21"/>
        <v>-1.2972236618224996E-11</v>
      </c>
      <c r="BK112" s="16">
        <f t="shared" si="21"/>
        <v>-1.2972236618224996E-11</v>
      </c>
      <c r="BL112" s="16">
        <f t="shared" si="21"/>
        <v>-1.2972236618224996E-11</v>
      </c>
      <c r="BM112" s="16">
        <f t="shared" si="21"/>
        <v>-1.2972236618224996E-11</v>
      </c>
      <c r="BN112" s="16">
        <f t="shared" si="21"/>
        <v>-1.2972236618224996E-11</v>
      </c>
      <c r="BO112" s="16">
        <f t="shared" si="21"/>
        <v>-1.2972236618224996E-11</v>
      </c>
      <c r="BP112" s="16">
        <f t="shared" si="21"/>
        <v>-1.2972236618224996E-11</v>
      </c>
      <c r="BQ112" s="16">
        <f t="shared" si="21"/>
        <v>-1.2972236618224996E-11</v>
      </c>
    </row>
    <row r="113" spans="1:69" x14ac:dyDescent="0.35">
      <c r="A113" s="14">
        <v>23</v>
      </c>
      <c r="B113" s="15" t="s">
        <v>25</v>
      </c>
      <c r="C113" s="15" t="s">
        <v>41</v>
      </c>
      <c r="D113" s="14" t="s">
        <v>27</v>
      </c>
      <c r="E113" s="14" t="s">
        <v>117</v>
      </c>
      <c r="F113" s="16">
        <v>8597218.0523076914</v>
      </c>
      <c r="G113" s="16">
        <v>7503509.326399995</v>
      </c>
      <c r="H113" s="16">
        <v>0</v>
      </c>
      <c r="I113" s="16">
        <v>0</v>
      </c>
      <c r="J113" s="121">
        <v>40870</v>
      </c>
      <c r="K113" s="121">
        <v>55419</v>
      </c>
      <c r="L113" s="14">
        <v>10</v>
      </c>
      <c r="M113" s="17">
        <v>50</v>
      </c>
      <c r="N113" s="14" t="s">
        <v>29</v>
      </c>
      <c r="O113" s="46">
        <v>7.4999999999999997E-3</v>
      </c>
      <c r="P113" s="14"/>
      <c r="Q113" s="24"/>
      <c r="R113" s="16">
        <v>8597218.0523076914</v>
      </c>
      <c r="S113" s="19"/>
      <c r="T113" s="16">
        <f t="shared" ref="T113:AI128" si="22">IF($N113="Fixed",$O113,$Q113)*S70</f>
        <v>56276.31994799996</v>
      </c>
      <c r="U113" s="16">
        <f t="shared" si="22"/>
        <v>55669.951696499957</v>
      </c>
      <c r="V113" s="16">
        <f t="shared" si="22"/>
        <v>55063.58344499996</v>
      </c>
      <c r="W113" s="16">
        <f t="shared" si="22"/>
        <v>54038.100794249956</v>
      </c>
      <c r="X113" s="16">
        <f t="shared" si="22"/>
        <v>52406.249819249955</v>
      </c>
      <c r="Y113" s="16">
        <f t="shared" si="22"/>
        <v>50587.144919249957</v>
      </c>
      <c r="Z113" s="16">
        <f t="shared" si="22"/>
        <v>48768.040019249951</v>
      </c>
      <c r="AA113" s="16">
        <f t="shared" si="22"/>
        <v>46948.935119249953</v>
      </c>
      <c r="AB113" s="16">
        <f t="shared" si="22"/>
        <v>45129.830219249947</v>
      </c>
      <c r="AC113" s="16">
        <f t="shared" si="22"/>
        <v>43310.725319249948</v>
      </c>
      <c r="AD113" s="16">
        <f t="shared" si="22"/>
        <v>41491.620419249943</v>
      </c>
      <c r="AE113" s="16">
        <f t="shared" si="22"/>
        <v>39672.515519249944</v>
      </c>
      <c r="AF113" s="16">
        <f t="shared" si="22"/>
        <v>37853.410619249938</v>
      </c>
      <c r="AG113" s="16">
        <f t="shared" si="22"/>
        <v>36034.305719249933</v>
      </c>
      <c r="AH113" s="16">
        <f t="shared" si="22"/>
        <v>34215.200819249934</v>
      </c>
      <c r="AI113" s="16">
        <f t="shared" si="22"/>
        <v>32396.095919249932</v>
      </c>
      <c r="AJ113" s="16">
        <f t="shared" si="21"/>
        <v>30576.991019249934</v>
      </c>
      <c r="AK113" s="16">
        <f t="shared" si="21"/>
        <v>28757.886119249935</v>
      </c>
      <c r="AL113" s="16">
        <f t="shared" si="21"/>
        <v>26938.781219249937</v>
      </c>
      <c r="AM113" s="16">
        <f t="shared" si="21"/>
        <v>25119.676319249938</v>
      </c>
      <c r="AN113" s="16">
        <f t="shared" si="21"/>
        <v>23300.57141924994</v>
      </c>
      <c r="AO113" s="16">
        <f t="shared" si="21"/>
        <v>21481.466519249941</v>
      </c>
      <c r="AP113" s="16">
        <f t="shared" si="21"/>
        <v>19662.361619249943</v>
      </c>
      <c r="AQ113" s="16">
        <f t="shared" si="21"/>
        <v>17843.256719249941</v>
      </c>
      <c r="AR113" s="16">
        <f t="shared" si="21"/>
        <v>16024.151819249944</v>
      </c>
      <c r="AS113" s="16">
        <f t="shared" si="21"/>
        <v>14205.046919249944</v>
      </c>
      <c r="AT113" s="16">
        <f t="shared" si="21"/>
        <v>12385.942019249944</v>
      </c>
      <c r="AU113" s="16">
        <f t="shared" si="21"/>
        <v>10566.837119249943</v>
      </c>
      <c r="AV113" s="16">
        <f t="shared" si="21"/>
        <v>8747.7322192499414</v>
      </c>
      <c r="AW113" s="16">
        <f t="shared" si="21"/>
        <v>6928.627319249942</v>
      </c>
      <c r="AX113" s="16">
        <f t="shared" si="21"/>
        <v>5109.5224192499418</v>
      </c>
      <c r="AY113" s="16">
        <f t="shared" si="21"/>
        <v>3290.4175192499415</v>
      </c>
      <c r="AZ113" s="16">
        <f t="shared" si="21"/>
        <v>1471.3126192499415</v>
      </c>
      <c r="BA113" s="16">
        <f t="shared" si="21"/>
        <v>280.8813599999707</v>
      </c>
      <c r="BB113" s="16">
        <f t="shared" si="21"/>
        <v>-4.0490704122930762E-11</v>
      </c>
      <c r="BC113" s="16">
        <f t="shared" si="21"/>
        <v>-4.0490704122930762E-11</v>
      </c>
      <c r="BD113" s="16">
        <f t="shared" si="21"/>
        <v>-4.0490704122930762E-11</v>
      </c>
      <c r="BE113" s="16">
        <f t="shared" si="21"/>
        <v>-4.0490704122930762E-11</v>
      </c>
      <c r="BF113" s="16">
        <f t="shared" si="21"/>
        <v>-4.0490704122930762E-11</v>
      </c>
      <c r="BG113" s="16">
        <f t="shared" si="21"/>
        <v>-4.0490704122930762E-11</v>
      </c>
      <c r="BH113" s="16">
        <f t="shared" si="21"/>
        <v>-4.0490704122930762E-11</v>
      </c>
      <c r="BI113" s="16">
        <f t="shared" si="21"/>
        <v>-4.0490704122930762E-11</v>
      </c>
      <c r="BJ113" s="16">
        <f t="shared" si="21"/>
        <v>-4.0490704122930762E-11</v>
      </c>
      <c r="BK113" s="16">
        <f t="shared" si="21"/>
        <v>-4.0490704122930762E-11</v>
      </c>
      <c r="BL113" s="16">
        <f t="shared" si="21"/>
        <v>-4.0490704122930762E-11</v>
      </c>
      <c r="BM113" s="16">
        <f t="shared" si="21"/>
        <v>-4.0490704122930762E-11</v>
      </c>
      <c r="BN113" s="16">
        <f t="shared" si="21"/>
        <v>-4.0490704122930762E-11</v>
      </c>
      <c r="BO113" s="16">
        <f t="shared" si="21"/>
        <v>-4.0490704122930762E-11</v>
      </c>
      <c r="BP113" s="16">
        <f t="shared" si="21"/>
        <v>-4.0490704122930762E-11</v>
      </c>
      <c r="BQ113" s="16">
        <f t="shared" si="21"/>
        <v>-4.0490704122930762E-11</v>
      </c>
    </row>
    <row r="114" spans="1:69" x14ac:dyDescent="0.35">
      <c r="A114" s="14">
        <v>24</v>
      </c>
      <c r="B114" s="15" t="s">
        <v>25</v>
      </c>
      <c r="C114" s="15" t="s">
        <v>41</v>
      </c>
      <c r="D114" s="14" t="s">
        <v>27</v>
      </c>
      <c r="E114" s="14" t="s">
        <v>32</v>
      </c>
      <c r="F114" s="16">
        <v>2758718.8846153845</v>
      </c>
      <c r="G114" s="16">
        <v>549605.777</v>
      </c>
      <c r="H114" s="16">
        <v>0</v>
      </c>
      <c r="I114" s="16">
        <v>0</v>
      </c>
      <c r="J114" s="121">
        <v>40802</v>
      </c>
      <c r="K114" s="121">
        <v>55412</v>
      </c>
      <c r="L114" s="14">
        <v>10</v>
      </c>
      <c r="M114" s="17">
        <v>50</v>
      </c>
      <c r="N114" s="14" t="s">
        <v>29</v>
      </c>
      <c r="O114" s="46">
        <v>7.4999999999999997E-3</v>
      </c>
      <c r="P114" s="14"/>
      <c r="Q114" s="24"/>
      <c r="R114" s="16">
        <v>2758718.8846153845</v>
      </c>
      <c r="S114" s="19"/>
      <c r="T114" s="16">
        <f t="shared" si="22"/>
        <v>4122.0433274999996</v>
      </c>
      <c r="U114" s="16">
        <f t="shared" si="22"/>
        <v>4077.6707775</v>
      </c>
      <c r="V114" s="16">
        <f t="shared" si="22"/>
        <v>4033.2982275000004</v>
      </c>
      <c r="W114" s="16">
        <f t="shared" si="22"/>
        <v>3962.0282025000001</v>
      </c>
      <c r="X114" s="16">
        <f t="shared" si="22"/>
        <v>3846.3836025000001</v>
      </c>
      <c r="Y114" s="16">
        <f t="shared" si="22"/>
        <v>3713.2619024999999</v>
      </c>
      <c r="Z114" s="16">
        <f t="shared" si="22"/>
        <v>3580.1402024999998</v>
      </c>
      <c r="AA114" s="16">
        <f t="shared" si="22"/>
        <v>3447.0185025000001</v>
      </c>
      <c r="AB114" s="16">
        <f t="shared" si="22"/>
        <v>3313.8968024999999</v>
      </c>
      <c r="AC114" s="16">
        <f t="shared" si="22"/>
        <v>3180.7751024999998</v>
      </c>
      <c r="AD114" s="16">
        <f t="shared" si="22"/>
        <v>3047.6534025000001</v>
      </c>
      <c r="AE114" s="16">
        <f t="shared" si="22"/>
        <v>2914.5317024999999</v>
      </c>
      <c r="AF114" s="16">
        <f t="shared" si="22"/>
        <v>2781.4100024999998</v>
      </c>
      <c r="AG114" s="16">
        <f t="shared" si="22"/>
        <v>2648.2883025000001</v>
      </c>
      <c r="AH114" s="16">
        <f t="shared" si="22"/>
        <v>2515.1666025</v>
      </c>
      <c r="AI114" s="16">
        <f t="shared" si="22"/>
        <v>2382.0449025000003</v>
      </c>
      <c r="AJ114" s="16">
        <f t="shared" si="21"/>
        <v>2248.9232025000001</v>
      </c>
      <c r="AK114" s="16">
        <f t="shared" si="21"/>
        <v>2115.8015025</v>
      </c>
      <c r="AL114" s="16">
        <f t="shared" si="21"/>
        <v>1982.6798025000001</v>
      </c>
      <c r="AM114" s="16">
        <f t="shared" si="21"/>
        <v>1849.5581025000001</v>
      </c>
      <c r="AN114" s="16">
        <f t="shared" si="21"/>
        <v>1716.4364025000002</v>
      </c>
      <c r="AO114" s="16">
        <f t="shared" si="21"/>
        <v>1583.3147025000003</v>
      </c>
      <c r="AP114" s="16">
        <f t="shared" si="21"/>
        <v>1450.1930025000001</v>
      </c>
      <c r="AQ114" s="16">
        <f t="shared" si="21"/>
        <v>1317.0713025000002</v>
      </c>
      <c r="AR114" s="16">
        <f t="shared" si="21"/>
        <v>1183.9496025000003</v>
      </c>
      <c r="AS114" s="16">
        <f t="shared" si="21"/>
        <v>1050.8279025000004</v>
      </c>
      <c r="AT114" s="16">
        <f t="shared" si="21"/>
        <v>917.70620250000036</v>
      </c>
      <c r="AU114" s="16">
        <f t="shared" si="21"/>
        <v>784.58450250000033</v>
      </c>
      <c r="AV114" s="16">
        <f t="shared" si="21"/>
        <v>651.46280250000041</v>
      </c>
      <c r="AW114" s="16">
        <f t="shared" si="21"/>
        <v>518.34110250000037</v>
      </c>
      <c r="AX114" s="16">
        <f t="shared" si="21"/>
        <v>385.2194025000004</v>
      </c>
      <c r="AY114" s="16">
        <f t="shared" si="21"/>
        <v>252.09770250000045</v>
      </c>
      <c r="AZ114" s="16">
        <f t="shared" si="21"/>
        <v>118.97600250000043</v>
      </c>
      <c r="BA114" s="16">
        <f t="shared" si="21"/>
        <v>26.20041000000036</v>
      </c>
      <c r="BB114" s="16">
        <f t="shared" si="21"/>
        <v>5.1159076974727213E-13</v>
      </c>
      <c r="BC114" s="16">
        <f t="shared" si="21"/>
        <v>5.1159076974727213E-13</v>
      </c>
      <c r="BD114" s="16">
        <f t="shared" si="21"/>
        <v>5.1159076974727213E-13</v>
      </c>
      <c r="BE114" s="16">
        <f t="shared" si="21"/>
        <v>5.1159076974727213E-13</v>
      </c>
      <c r="BF114" s="16">
        <f t="shared" si="21"/>
        <v>5.1159076974727213E-13</v>
      </c>
      <c r="BG114" s="16">
        <f t="shared" si="21"/>
        <v>5.1159076974727213E-13</v>
      </c>
      <c r="BH114" s="16">
        <f t="shared" si="21"/>
        <v>5.1159076974727213E-13</v>
      </c>
      <c r="BI114" s="16">
        <f t="shared" si="21"/>
        <v>5.1159076974727213E-13</v>
      </c>
      <c r="BJ114" s="16">
        <f t="shared" si="21"/>
        <v>5.1159076974727213E-13</v>
      </c>
      <c r="BK114" s="16">
        <f t="shared" si="21"/>
        <v>5.1159076974727213E-13</v>
      </c>
      <c r="BL114" s="16">
        <f t="shared" si="21"/>
        <v>5.1159076974727213E-13</v>
      </c>
      <c r="BM114" s="16">
        <f t="shared" si="21"/>
        <v>5.1159076974727213E-13</v>
      </c>
      <c r="BN114" s="16">
        <f t="shared" si="21"/>
        <v>5.1159076974727213E-13</v>
      </c>
      <c r="BO114" s="16">
        <f t="shared" si="21"/>
        <v>5.1159076974727213E-13</v>
      </c>
      <c r="BP114" s="16">
        <f t="shared" si="21"/>
        <v>5.1159076974727213E-13</v>
      </c>
      <c r="BQ114" s="16">
        <f t="shared" si="21"/>
        <v>5.1159076974727213E-13</v>
      </c>
    </row>
    <row r="115" spans="1:69" x14ac:dyDescent="0.35">
      <c r="A115" s="14">
        <v>25</v>
      </c>
      <c r="B115" s="15" t="s">
        <v>25</v>
      </c>
      <c r="C115" s="15" t="s">
        <v>41</v>
      </c>
      <c r="D115" s="14" t="s">
        <v>27</v>
      </c>
      <c r="E115" s="14" t="s">
        <v>28</v>
      </c>
      <c r="F115" s="16">
        <v>124297816.59999999</v>
      </c>
      <c r="G115" s="16">
        <v>69364726.070208043</v>
      </c>
      <c r="H115" s="16">
        <v>0</v>
      </c>
      <c r="I115" s="16">
        <v>0</v>
      </c>
      <c r="J115" s="121">
        <v>42446</v>
      </c>
      <c r="K115" s="121">
        <v>57058</v>
      </c>
      <c r="L115" s="14">
        <v>10</v>
      </c>
      <c r="M115" s="17">
        <v>50</v>
      </c>
      <c r="N115" s="14" t="s">
        <v>29</v>
      </c>
      <c r="O115" s="46">
        <v>7.4999999999999997E-3</v>
      </c>
      <c r="P115" s="14"/>
      <c r="Q115" s="24"/>
      <c r="R115" s="16">
        <v>124297816.59999999</v>
      </c>
      <c r="S115" s="19"/>
      <c r="T115" s="16">
        <f t="shared" si="22"/>
        <v>520235.4455265603</v>
      </c>
      <c r="U115" s="16">
        <f t="shared" si="22"/>
        <v>517638.58708656032</v>
      </c>
      <c r="V115" s="16">
        <f t="shared" si="22"/>
        <v>512561.84952306031</v>
      </c>
      <c r="W115" s="16">
        <f t="shared" si="22"/>
        <v>504473.21293206024</v>
      </c>
      <c r="X115" s="16">
        <f t="shared" si="22"/>
        <v>494279.29895181028</v>
      </c>
      <c r="Y115" s="16">
        <f t="shared" si="22"/>
        <v>483581.36892681028</v>
      </c>
      <c r="Z115" s="16">
        <f t="shared" si="22"/>
        <v>472883.43890181027</v>
      </c>
      <c r="AA115" s="16">
        <f t="shared" si="22"/>
        <v>456067.95107705053</v>
      </c>
      <c r="AB115" s="16">
        <f t="shared" si="22"/>
        <v>444370.296802531</v>
      </c>
      <c r="AC115" s="16">
        <f t="shared" si="22"/>
        <v>431952.63808051147</v>
      </c>
      <c r="AD115" s="16">
        <f t="shared" si="22"/>
        <v>418814.97491099196</v>
      </c>
      <c r="AE115" s="16">
        <f t="shared" si="22"/>
        <v>404604.30995097244</v>
      </c>
      <c r="AF115" s="16">
        <f t="shared" si="22"/>
        <v>390393.64499095298</v>
      </c>
      <c r="AG115" s="16">
        <f t="shared" si="22"/>
        <v>376182.98003093345</v>
      </c>
      <c r="AH115" s="16">
        <f t="shared" si="22"/>
        <v>361972.31507091393</v>
      </c>
      <c r="AI115" s="16">
        <f t="shared" si="22"/>
        <v>347761.65011089441</v>
      </c>
      <c r="AJ115" s="16">
        <f t="shared" si="21"/>
        <v>333550.98515087488</v>
      </c>
      <c r="AK115" s="16">
        <f t="shared" si="21"/>
        <v>317390.84262585541</v>
      </c>
      <c r="AL115" s="16">
        <f t="shared" si="21"/>
        <v>301230.70010083588</v>
      </c>
      <c r="AM115" s="16">
        <f t="shared" si="21"/>
        <v>285070.55757581635</v>
      </c>
      <c r="AN115" s="16">
        <f t="shared" si="21"/>
        <v>268910.41505079682</v>
      </c>
      <c r="AO115" s="16">
        <f t="shared" si="21"/>
        <v>252750.27252577731</v>
      </c>
      <c r="AP115" s="16">
        <f t="shared" si="21"/>
        <v>238539.60756575782</v>
      </c>
      <c r="AQ115" s="16">
        <f t="shared" si="21"/>
        <v>224328.9426057383</v>
      </c>
      <c r="AR115" s="16">
        <f t="shared" si="21"/>
        <v>210118.27764571877</v>
      </c>
      <c r="AS115" s="16">
        <f t="shared" si="21"/>
        <v>195907.61268569928</v>
      </c>
      <c r="AT115" s="16">
        <f t="shared" si="21"/>
        <v>181696.94772567975</v>
      </c>
      <c r="AU115" s="16">
        <f t="shared" si="21"/>
        <v>167486.28276566023</v>
      </c>
      <c r="AV115" s="16">
        <f t="shared" si="21"/>
        <v>153275.61780564074</v>
      </c>
      <c r="AW115" s="16">
        <f t="shared" si="21"/>
        <v>139064.95284562121</v>
      </c>
      <c r="AX115" s="16">
        <f t="shared" si="21"/>
        <v>124854.28788560171</v>
      </c>
      <c r="AY115" s="16">
        <f t="shared" si="21"/>
        <v>110643.62292558218</v>
      </c>
      <c r="AZ115" s="16">
        <f t="shared" si="21"/>
        <v>96432.957965562673</v>
      </c>
      <c r="BA115" s="16">
        <f t="shared" si="21"/>
        <v>82656.821113339378</v>
      </c>
      <c r="BB115" s="16">
        <f t="shared" si="21"/>
        <v>68880.684261116083</v>
      </c>
      <c r="BC115" s="16">
        <f t="shared" si="21"/>
        <v>55104.547408892795</v>
      </c>
      <c r="BD115" s="16">
        <f t="shared" si="21"/>
        <v>41328.410556669507</v>
      </c>
      <c r="BE115" s="16">
        <f t="shared" si="21"/>
        <v>27552.273704446219</v>
      </c>
      <c r="BF115" s="16">
        <f t="shared" si="21"/>
        <v>13776.13685222293</v>
      </c>
      <c r="BG115" s="16">
        <f t="shared" si="21"/>
        <v>-3.5972334444522856E-10</v>
      </c>
      <c r="BH115" s="16">
        <f t="shared" si="21"/>
        <v>-3.5972334444522856E-10</v>
      </c>
      <c r="BI115" s="16">
        <f t="shared" si="21"/>
        <v>-3.5972334444522856E-10</v>
      </c>
      <c r="BJ115" s="16">
        <f t="shared" si="21"/>
        <v>-3.5972334444522856E-10</v>
      </c>
      <c r="BK115" s="16">
        <f t="shared" si="21"/>
        <v>-3.5972334444522856E-10</v>
      </c>
      <c r="BL115" s="16">
        <f t="shared" si="21"/>
        <v>-3.5972334444522856E-10</v>
      </c>
      <c r="BM115" s="16">
        <f t="shared" si="21"/>
        <v>-3.5972334444522856E-10</v>
      </c>
      <c r="BN115" s="16">
        <f t="shared" si="21"/>
        <v>-3.5972334444522856E-10</v>
      </c>
      <c r="BO115" s="16">
        <f t="shared" si="21"/>
        <v>-3.5972334444522856E-10</v>
      </c>
      <c r="BP115" s="16">
        <f t="shared" si="21"/>
        <v>-3.5972334444522856E-10</v>
      </c>
      <c r="BQ115" s="16">
        <f t="shared" si="21"/>
        <v>-3.5972334444522856E-10</v>
      </c>
    </row>
    <row r="116" spans="1:69" x14ac:dyDescent="0.35">
      <c r="A116" s="14">
        <v>26</v>
      </c>
      <c r="B116" s="15" t="s">
        <v>25</v>
      </c>
      <c r="C116" s="15" t="s">
        <v>40</v>
      </c>
      <c r="D116" s="14" t="s">
        <v>27</v>
      </c>
      <c r="E116" s="14" t="s">
        <v>32</v>
      </c>
      <c r="F116" s="16">
        <v>9760491.9220000003</v>
      </c>
      <c r="G116" s="16">
        <v>2582819.3238999988</v>
      </c>
      <c r="H116" s="18">
        <v>0</v>
      </c>
      <c r="I116" s="18">
        <v>0</v>
      </c>
      <c r="J116" s="121">
        <v>38991</v>
      </c>
      <c r="K116" s="121">
        <v>44256</v>
      </c>
      <c r="L116" s="14">
        <v>5</v>
      </c>
      <c r="M116" s="17">
        <v>20</v>
      </c>
      <c r="N116" s="14" t="s">
        <v>38</v>
      </c>
      <c r="O116" s="46">
        <v>6.4199999999999993E-2</v>
      </c>
      <c r="P116" s="14" t="s">
        <v>39</v>
      </c>
      <c r="Q116" s="46">
        <v>5.0000000000000001E-3</v>
      </c>
      <c r="R116" s="16">
        <v>9760491.9220000003</v>
      </c>
      <c r="S116" s="19"/>
      <c r="T116" s="16">
        <f t="shared" si="22"/>
        <v>12914.096619499995</v>
      </c>
      <c r="U116" s="16">
        <f t="shared" si="22"/>
        <v>9224.3545174999945</v>
      </c>
      <c r="V116" s="16">
        <f t="shared" si="22"/>
        <v>5534.6124154999943</v>
      </c>
      <c r="W116" s="16">
        <f t="shared" si="22"/>
        <v>1844.8703134999948</v>
      </c>
      <c r="X116" s="16">
        <f t="shared" si="22"/>
        <v>0</v>
      </c>
      <c r="Y116" s="16">
        <f t="shared" si="22"/>
        <v>0</v>
      </c>
      <c r="Z116" s="16">
        <f t="shared" si="22"/>
        <v>0</v>
      </c>
      <c r="AA116" s="16">
        <f t="shared" si="22"/>
        <v>0</v>
      </c>
      <c r="AB116" s="16">
        <f t="shared" si="22"/>
        <v>0</v>
      </c>
      <c r="AC116" s="16">
        <f t="shared" si="22"/>
        <v>0</v>
      </c>
      <c r="AD116" s="16">
        <f t="shared" si="22"/>
        <v>0</v>
      </c>
      <c r="AE116" s="16">
        <f t="shared" si="22"/>
        <v>0</v>
      </c>
      <c r="AF116" s="16">
        <f t="shared" si="22"/>
        <v>0</v>
      </c>
      <c r="AG116" s="16">
        <f t="shared" si="22"/>
        <v>0</v>
      </c>
      <c r="AH116" s="16">
        <f t="shared" si="22"/>
        <v>0</v>
      </c>
      <c r="AI116" s="16">
        <f t="shared" si="22"/>
        <v>0</v>
      </c>
      <c r="AJ116" s="16">
        <f t="shared" si="21"/>
        <v>0</v>
      </c>
      <c r="AK116" s="16">
        <f t="shared" si="21"/>
        <v>0</v>
      </c>
      <c r="AL116" s="16">
        <f t="shared" si="21"/>
        <v>0</v>
      </c>
      <c r="AM116" s="16">
        <f t="shared" si="21"/>
        <v>0</v>
      </c>
      <c r="AN116" s="16">
        <f t="shared" si="21"/>
        <v>0</v>
      </c>
      <c r="AO116" s="16">
        <f t="shared" si="21"/>
        <v>0</v>
      </c>
      <c r="AP116" s="16">
        <f t="shared" si="21"/>
        <v>0</v>
      </c>
      <c r="AQ116" s="16">
        <f t="shared" si="21"/>
        <v>0</v>
      </c>
      <c r="AR116" s="16">
        <f t="shared" si="21"/>
        <v>0</v>
      </c>
      <c r="AS116" s="16">
        <f t="shared" si="21"/>
        <v>0</v>
      </c>
      <c r="AT116" s="16">
        <f t="shared" si="21"/>
        <v>0</v>
      </c>
      <c r="AU116" s="16">
        <f t="shared" si="21"/>
        <v>0</v>
      </c>
      <c r="AV116" s="16">
        <f t="shared" si="21"/>
        <v>0</v>
      </c>
      <c r="AW116" s="16">
        <f t="shared" si="21"/>
        <v>0</v>
      </c>
      <c r="AX116" s="16">
        <f t="shared" si="21"/>
        <v>0</v>
      </c>
      <c r="AY116" s="16">
        <f t="shared" si="21"/>
        <v>0</v>
      </c>
      <c r="AZ116" s="16">
        <f t="shared" si="21"/>
        <v>0</v>
      </c>
      <c r="BA116" s="16">
        <f t="shared" si="21"/>
        <v>0</v>
      </c>
      <c r="BB116" s="16">
        <f t="shared" si="21"/>
        <v>0</v>
      </c>
      <c r="BC116" s="16">
        <f t="shared" si="21"/>
        <v>0</v>
      </c>
      <c r="BD116" s="16">
        <f t="shared" si="21"/>
        <v>0</v>
      </c>
      <c r="BE116" s="16">
        <f t="shared" si="21"/>
        <v>0</v>
      </c>
      <c r="BF116" s="16">
        <f t="shared" si="21"/>
        <v>0</v>
      </c>
      <c r="BG116" s="16">
        <f t="shared" si="21"/>
        <v>0</v>
      </c>
      <c r="BH116" s="16">
        <f t="shared" si="21"/>
        <v>0</v>
      </c>
      <c r="BI116" s="16">
        <f t="shared" si="21"/>
        <v>0</v>
      </c>
      <c r="BJ116" s="16">
        <f t="shared" si="21"/>
        <v>0</v>
      </c>
      <c r="BK116" s="16">
        <f t="shared" si="21"/>
        <v>0</v>
      </c>
      <c r="BL116" s="16">
        <f t="shared" si="21"/>
        <v>0</v>
      </c>
      <c r="BM116" s="16">
        <f t="shared" si="21"/>
        <v>0</v>
      </c>
      <c r="BN116" s="16">
        <f t="shared" si="21"/>
        <v>0</v>
      </c>
      <c r="BO116" s="16">
        <f t="shared" si="21"/>
        <v>0</v>
      </c>
      <c r="BP116" s="16">
        <f t="shared" si="21"/>
        <v>0</v>
      </c>
      <c r="BQ116" s="16">
        <f t="shared" si="21"/>
        <v>0</v>
      </c>
    </row>
    <row r="117" spans="1:69" x14ac:dyDescent="0.35">
      <c r="A117" s="14">
        <v>27</v>
      </c>
      <c r="B117" s="15" t="s">
        <v>25</v>
      </c>
      <c r="C117" s="15" t="s">
        <v>41</v>
      </c>
      <c r="D117" s="14" t="s">
        <v>27</v>
      </c>
      <c r="E117" s="14" t="s">
        <v>32</v>
      </c>
      <c r="F117" s="16">
        <v>103359267</v>
      </c>
      <c r="G117" s="16">
        <v>66643971.964251831</v>
      </c>
      <c r="H117" s="16">
        <v>0</v>
      </c>
      <c r="I117" s="16">
        <v>0</v>
      </c>
      <c r="J117" s="121">
        <v>44032</v>
      </c>
      <c r="K117" s="121">
        <v>58705</v>
      </c>
      <c r="L117" s="14">
        <v>10</v>
      </c>
      <c r="M117" s="17">
        <v>50</v>
      </c>
      <c r="N117" s="14" t="s">
        <v>29</v>
      </c>
      <c r="O117" s="46">
        <v>7.4999999999999997E-3</v>
      </c>
      <c r="P117" s="14"/>
      <c r="Q117" s="24"/>
      <c r="R117" s="16">
        <v>103359267</v>
      </c>
      <c r="S117" s="19"/>
      <c r="T117" s="16">
        <f t="shared" si="22"/>
        <v>499829.78973188874</v>
      </c>
      <c r="U117" s="16">
        <f t="shared" si="22"/>
        <v>499829.78973188874</v>
      </c>
      <c r="V117" s="16">
        <f t="shared" si="22"/>
        <v>499829.78973188874</v>
      </c>
      <c r="W117" s="16">
        <f t="shared" si="22"/>
        <v>487362.60619313875</v>
      </c>
      <c r="X117" s="16">
        <f t="shared" si="22"/>
        <v>472113.72492168855</v>
      </c>
      <c r="Y117" s="16">
        <f t="shared" si="22"/>
        <v>459529.66495798837</v>
      </c>
      <c r="Z117" s="16">
        <f t="shared" si="22"/>
        <v>446945.60499428818</v>
      </c>
      <c r="AA117" s="16">
        <f t="shared" si="22"/>
        <v>433939.78204683797</v>
      </c>
      <c r="AB117" s="16">
        <f t="shared" si="22"/>
        <v>420933.95909938775</v>
      </c>
      <c r="AC117" s="16">
        <f t="shared" si="22"/>
        <v>407928.13615193754</v>
      </c>
      <c r="AD117" s="16">
        <f t="shared" si="22"/>
        <v>394922.31320448726</v>
      </c>
      <c r="AE117" s="16">
        <f t="shared" si="22"/>
        <v>380218.28774953709</v>
      </c>
      <c r="AF117" s="16">
        <f t="shared" si="22"/>
        <v>365514.26229458692</v>
      </c>
      <c r="AG117" s="16">
        <f t="shared" si="22"/>
        <v>350810.23683963675</v>
      </c>
      <c r="AH117" s="16">
        <f t="shared" si="22"/>
        <v>336597.69090701174</v>
      </c>
      <c r="AI117" s="16">
        <f t="shared" si="22"/>
        <v>322355.70694329706</v>
      </c>
      <c r="AJ117" s="16">
        <f t="shared" si="21"/>
        <v>308113.72297958232</v>
      </c>
      <c r="AK117" s="16">
        <f t="shared" si="21"/>
        <v>293871.73901586764</v>
      </c>
      <c r="AL117" s="16">
        <f t="shared" si="21"/>
        <v>279629.75505215296</v>
      </c>
      <c r="AM117" s="16">
        <f t="shared" si="21"/>
        <v>265387.77108843822</v>
      </c>
      <c r="AN117" s="16">
        <f t="shared" si="21"/>
        <v>251145.78712472349</v>
      </c>
      <c r="AO117" s="16">
        <f t="shared" si="21"/>
        <v>236903.80316100875</v>
      </c>
      <c r="AP117" s="16">
        <f t="shared" si="21"/>
        <v>222661.81919729401</v>
      </c>
      <c r="AQ117" s="16">
        <f t="shared" si="21"/>
        <v>208419.8352335793</v>
      </c>
      <c r="AR117" s="16">
        <f t="shared" si="21"/>
        <v>194177.85126986456</v>
      </c>
      <c r="AS117" s="16">
        <f t="shared" si="21"/>
        <v>179935.86730614983</v>
      </c>
      <c r="AT117" s="16">
        <f t="shared" si="21"/>
        <v>165693.88334243509</v>
      </c>
      <c r="AU117" s="16">
        <f t="shared" si="21"/>
        <v>151451.89937872035</v>
      </c>
      <c r="AV117" s="16">
        <f t="shared" si="21"/>
        <v>137209.91541500561</v>
      </c>
      <c r="AW117" s="16">
        <f t="shared" si="21"/>
        <v>122967.93145129087</v>
      </c>
      <c r="AX117" s="16">
        <f t="shared" si="21"/>
        <v>108725.94748757614</v>
      </c>
      <c r="AY117" s="16">
        <f t="shared" si="21"/>
        <v>94483.963523861414</v>
      </c>
      <c r="AZ117" s="16">
        <f t="shared" si="21"/>
        <v>80241.979560146676</v>
      </c>
      <c r="BA117" s="16">
        <f t="shared" si="21"/>
        <v>71348.837646431944</v>
      </c>
      <c r="BB117" s="16">
        <f t="shared" si="21"/>
        <v>60264.296639967193</v>
      </c>
      <c r="BC117" s="16">
        <f t="shared" si="21"/>
        <v>52337.198710752455</v>
      </c>
      <c r="BD117" s="16">
        <f t="shared" si="21"/>
        <v>44410.100781537723</v>
      </c>
      <c r="BE117" s="16">
        <f t="shared" si="21"/>
        <v>36483.002852322992</v>
      </c>
      <c r="BF117" s="16">
        <f t="shared" si="21"/>
        <v>28555.904923108261</v>
      </c>
      <c r="BG117" s="16">
        <f t="shared" si="21"/>
        <v>20628.80699389353</v>
      </c>
      <c r="BH117" s="16">
        <f t="shared" si="21"/>
        <v>12701.709064678751</v>
      </c>
      <c r="BI117" s="16">
        <f t="shared" si="21"/>
        <v>7321.9149004640176</v>
      </c>
      <c r="BJ117" s="16">
        <f t="shared" si="21"/>
        <v>1942.1207362490984</v>
      </c>
      <c r="BK117" s="16">
        <f t="shared" si="21"/>
        <v>3.0150005271570987E-3</v>
      </c>
      <c r="BL117" s="16">
        <f t="shared" si="21"/>
        <v>3.0150005271570987E-3</v>
      </c>
      <c r="BM117" s="16">
        <f t="shared" si="21"/>
        <v>3.0150005271570987E-3</v>
      </c>
      <c r="BN117" s="16">
        <f t="shared" si="21"/>
        <v>3.0150005271570987E-3</v>
      </c>
      <c r="BO117" s="16">
        <f t="shared" si="21"/>
        <v>3.0150005271570987E-3</v>
      </c>
      <c r="BP117" s="16">
        <f t="shared" si="21"/>
        <v>3.0150005271570987E-3</v>
      </c>
      <c r="BQ117" s="16">
        <f t="shared" si="21"/>
        <v>3.0150005271570987E-3</v>
      </c>
    </row>
    <row r="118" spans="1:69" x14ac:dyDescent="0.35">
      <c r="A118" s="14">
        <v>28</v>
      </c>
      <c r="B118" s="15" t="s">
        <v>25</v>
      </c>
      <c r="C118" s="15" t="s">
        <v>40</v>
      </c>
      <c r="D118" s="14" t="s">
        <v>27</v>
      </c>
      <c r="E118" s="14" t="s">
        <v>32</v>
      </c>
      <c r="F118" s="16">
        <v>128687222.55</v>
      </c>
      <c r="G118" s="16">
        <v>37459083.519699998</v>
      </c>
      <c r="H118" s="18">
        <v>0</v>
      </c>
      <c r="I118" s="18">
        <v>0</v>
      </c>
      <c r="J118" s="121">
        <v>41198</v>
      </c>
      <c r="K118" s="121">
        <v>46462</v>
      </c>
      <c r="L118" s="14">
        <v>5</v>
      </c>
      <c r="M118" s="17">
        <v>20</v>
      </c>
      <c r="N118" s="14" t="s">
        <v>38</v>
      </c>
      <c r="O118" s="46">
        <v>6.4199999999999993E-2</v>
      </c>
      <c r="P118" s="14" t="s">
        <v>39</v>
      </c>
      <c r="Q118" s="46">
        <v>5.0000000000000001E-3</v>
      </c>
      <c r="R118" s="16">
        <v>128687222.55</v>
      </c>
      <c r="S118" s="19"/>
      <c r="T118" s="16">
        <f t="shared" si="22"/>
        <v>187295.4175985</v>
      </c>
      <c r="U118" s="16">
        <f t="shared" si="22"/>
        <v>148782.44114149999</v>
      </c>
      <c r="V118" s="16">
        <f t="shared" si="22"/>
        <v>110269.4646845</v>
      </c>
      <c r="W118" s="16">
        <f t="shared" si="22"/>
        <v>71756.488227499984</v>
      </c>
      <c r="X118" s="16">
        <f t="shared" si="22"/>
        <v>44999.999999999985</v>
      </c>
      <c r="Y118" s="16">
        <f t="shared" si="22"/>
        <v>37499.999999999985</v>
      </c>
      <c r="Z118" s="16">
        <f t="shared" si="22"/>
        <v>29999.999999999982</v>
      </c>
      <c r="AA118" s="16">
        <f t="shared" si="22"/>
        <v>22499.999999999982</v>
      </c>
      <c r="AB118" s="16">
        <f t="shared" si="22"/>
        <v>14999.999999999982</v>
      </c>
      <c r="AC118" s="16">
        <f t="shared" si="22"/>
        <v>7499.9999999999818</v>
      </c>
      <c r="AD118" s="16">
        <f t="shared" si="22"/>
        <v>-1.8626451492309571E-11</v>
      </c>
      <c r="AE118" s="16">
        <f t="shared" si="22"/>
        <v>-1.8626451492309571E-11</v>
      </c>
      <c r="AF118" s="16">
        <f t="shared" si="22"/>
        <v>-1.8626451492309571E-11</v>
      </c>
      <c r="AG118" s="16">
        <f t="shared" si="22"/>
        <v>-1.8626451492309571E-11</v>
      </c>
      <c r="AH118" s="16">
        <f t="shared" si="22"/>
        <v>-1.8626451492309571E-11</v>
      </c>
      <c r="AI118" s="16">
        <f t="shared" si="22"/>
        <v>-1.8626451492309571E-11</v>
      </c>
      <c r="AJ118" s="16">
        <f t="shared" si="21"/>
        <v>-1.8626451492309571E-11</v>
      </c>
      <c r="AK118" s="16">
        <f t="shared" si="21"/>
        <v>-1.8626451492309571E-11</v>
      </c>
      <c r="AL118" s="16">
        <f t="shared" si="21"/>
        <v>-1.8626451492309571E-11</v>
      </c>
      <c r="AM118" s="16">
        <f t="shared" si="21"/>
        <v>-1.8626451492309571E-11</v>
      </c>
      <c r="AN118" s="16">
        <f t="shared" si="21"/>
        <v>-1.8626451492309571E-11</v>
      </c>
      <c r="AO118" s="16">
        <f t="shared" si="21"/>
        <v>-1.8626451492309571E-11</v>
      </c>
      <c r="AP118" s="16">
        <f t="shared" si="21"/>
        <v>-1.8626451492309571E-11</v>
      </c>
      <c r="AQ118" s="16">
        <f t="shared" si="21"/>
        <v>-1.8626451492309571E-11</v>
      </c>
      <c r="AR118" s="16">
        <f t="shared" si="21"/>
        <v>-1.8626451492309571E-11</v>
      </c>
      <c r="AS118" s="16">
        <f t="shared" si="21"/>
        <v>-1.8626451492309571E-11</v>
      </c>
      <c r="AT118" s="16">
        <f t="shared" si="21"/>
        <v>-1.8626451492309571E-11</v>
      </c>
      <c r="AU118" s="16">
        <f t="shared" si="21"/>
        <v>-1.8626451492309571E-11</v>
      </c>
      <c r="AV118" s="16">
        <f t="shared" si="21"/>
        <v>-1.8626451492309571E-11</v>
      </c>
      <c r="AW118" s="16">
        <f t="shared" si="21"/>
        <v>-1.8626451492309571E-11</v>
      </c>
      <c r="AX118" s="16">
        <f t="shared" si="21"/>
        <v>-1.8626451492309571E-11</v>
      </c>
      <c r="AY118" s="16">
        <f t="shared" si="21"/>
        <v>-1.8626451492309571E-11</v>
      </c>
      <c r="AZ118" s="16">
        <f t="shared" si="21"/>
        <v>-1.8626451492309571E-11</v>
      </c>
      <c r="BA118" s="16">
        <f t="shared" si="21"/>
        <v>-1.8626451492309571E-11</v>
      </c>
      <c r="BB118" s="16">
        <f t="shared" si="21"/>
        <v>-1.8626451492309571E-11</v>
      </c>
      <c r="BC118" s="16">
        <f t="shared" si="21"/>
        <v>-1.8626451492309571E-11</v>
      </c>
      <c r="BD118" s="16">
        <f t="shared" si="21"/>
        <v>-1.8626451492309571E-11</v>
      </c>
      <c r="BE118" s="16">
        <f t="shared" si="21"/>
        <v>-1.8626451492309571E-11</v>
      </c>
      <c r="BF118" s="16">
        <f t="shared" si="21"/>
        <v>-1.8626451492309571E-11</v>
      </c>
      <c r="BG118" s="16">
        <f t="shared" si="21"/>
        <v>-1.8626451492309571E-11</v>
      </c>
      <c r="BH118" s="16">
        <f t="shared" si="21"/>
        <v>-1.8626451492309571E-11</v>
      </c>
      <c r="BI118" s="16">
        <f t="shared" si="21"/>
        <v>-1.8626451492309571E-11</v>
      </c>
      <c r="BJ118" s="16">
        <f t="shared" si="21"/>
        <v>-1.8626451492309571E-11</v>
      </c>
      <c r="BK118" s="16">
        <f t="shared" si="21"/>
        <v>-1.8626451492309571E-11</v>
      </c>
      <c r="BL118" s="16">
        <f t="shared" si="21"/>
        <v>-1.8626451492309571E-11</v>
      </c>
      <c r="BM118" s="16">
        <f t="shared" si="21"/>
        <v>-1.8626451492309571E-11</v>
      </c>
      <c r="BN118" s="16">
        <f t="shared" si="21"/>
        <v>-1.8626451492309571E-11</v>
      </c>
      <c r="BO118" s="16">
        <f t="shared" si="21"/>
        <v>-1.8626451492309571E-11</v>
      </c>
      <c r="BP118" s="16">
        <f t="shared" si="21"/>
        <v>-1.8626451492309571E-11</v>
      </c>
      <c r="BQ118" s="16">
        <f t="shared" si="21"/>
        <v>-1.8626451492309571E-11</v>
      </c>
    </row>
    <row r="119" spans="1:69" x14ac:dyDescent="0.35">
      <c r="A119" s="14">
        <v>29</v>
      </c>
      <c r="B119" s="15" t="s">
        <v>34</v>
      </c>
      <c r="C119" s="17" t="s">
        <v>35</v>
      </c>
      <c r="D119" s="14" t="s">
        <v>27</v>
      </c>
      <c r="E119" s="14" t="s">
        <v>32</v>
      </c>
      <c r="F119" s="16">
        <v>11238694.995000001</v>
      </c>
      <c r="G119" s="16">
        <v>9024178.2160000019</v>
      </c>
      <c r="H119" s="16">
        <v>0</v>
      </c>
      <c r="I119" s="16">
        <v>0</v>
      </c>
      <c r="J119" s="121">
        <v>43326</v>
      </c>
      <c r="K119" s="122">
        <v>57569</v>
      </c>
      <c r="L119" s="14">
        <v>10</v>
      </c>
      <c r="M119" s="17">
        <v>50</v>
      </c>
      <c r="N119" s="14" t="s">
        <v>29</v>
      </c>
      <c r="O119" s="46">
        <v>7.4999999999999997E-3</v>
      </c>
      <c r="P119" s="14"/>
      <c r="Q119" s="24"/>
      <c r="R119" s="16">
        <v>11238694.995000001</v>
      </c>
      <c r="S119" s="19"/>
      <c r="T119" s="16">
        <f t="shared" si="22"/>
        <v>67681.336620000016</v>
      </c>
      <c r="U119" s="16">
        <f t="shared" si="22"/>
        <v>66327.709887600009</v>
      </c>
      <c r="V119" s="16">
        <f t="shared" si="22"/>
        <v>64974.083155200016</v>
      </c>
      <c r="W119" s="16">
        <f t="shared" si="22"/>
        <v>63620.456422800016</v>
      </c>
      <c r="X119" s="16">
        <f t="shared" si="22"/>
        <v>62266.829690400016</v>
      </c>
      <c r="Y119" s="16">
        <f t="shared" si="22"/>
        <v>60913.202958000016</v>
      </c>
      <c r="Z119" s="16">
        <f t="shared" si="22"/>
        <v>59559.576225600016</v>
      </c>
      <c r="AA119" s="16">
        <f t="shared" si="22"/>
        <v>58205.949493200016</v>
      </c>
      <c r="AB119" s="16">
        <f t="shared" si="22"/>
        <v>56852.322760800016</v>
      </c>
      <c r="AC119" s="16">
        <f t="shared" si="22"/>
        <v>55498.696028400016</v>
      </c>
      <c r="AD119" s="16">
        <f t="shared" si="22"/>
        <v>54145.069296000023</v>
      </c>
      <c r="AE119" s="16">
        <f t="shared" si="22"/>
        <v>52791.442563600023</v>
      </c>
      <c r="AF119" s="16">
        <f t="shared" si="22"/>
        <v>51437.815831200023</v>
      </c>
      <c r="AG119" s="16">
        <f t="shared" si="22"/>
        <v>50084.189098800023</v>
      </c>
      <c r="AH119" s="16">
        <f t="shared" si="22"/>
        <v>48730.562366400023</v>
      </c>
      <c r="AI119" s="16">
        <f t="shared" si="22"/>
        <v>47376.935634000023</v>
      </c>
      <c r="AJ119" s="16">
        <f t="shared" si="21"/>
        <v>46023.308901600023</v>
      </c>
      <c r="AK119" s="16">
        <f t="shared" si="21"/>
        <v>44669.682169200023</v>
      </c>
      <c r="AL119" s="16">
        <f t="shared" si="21"/>
        <v>43316.05543680003</v>
      </c>
      <c r="AM119" s="16">
        <f t="shared" si="21"/>
        <v>41962.42870440003</v>
      </c>
      <c r="AN119" s="16">
        <f t="shared" si="21"/>
        <v>40608.80197200003</v>
      </c>
      <c r="AO119" s="16">
        <f t="shared" si="21"/>
        <v>39255.17523960003</v>
      </c>
      <c r="AP119" s="16">
        <f t="shared" ref="AP119:BQ119" si="23">IF($N119="Fixed",$O119,$Q119)*AO76</f>
        <v>37901.54850720003</v>
      </c>
      <c r="AQ119" s="16">
        <f t="shared" si="23"/>
        <v>36547.92177480003</v>
      </c>
      <c r="AR119" s="16">
        <f t="shared" si="23"/>
        <v>35194.29504240003</v>
      </c>
      <c r="AS119" s="16">
        <f t="shared" si="23"/>
        <v>33840.668310000037</v>
      </c>
      <c r="AT119" s="16">
        <f t="shared" si="23"/>
        <v>32487.041577600034</v>
      </c>
      <c r="AU119" s="16">
        <f t="shared" si="23"/>
        <v>31133.414845200037</v>
      </c>
      <c r="AV119" s="16">
        <f t="shared" si="23"/>
        <v>29779.788112800037</v>
      </c>
      <c r="AW119" s="16">
        <f t="shared" si="23"/>
        <v>28426.161380400037</v>
      </c>
      <c r="AX119" s="16">
        <f t="shared" si="23"/>
        <v>27072.534648000037</v>
      </c>
      <c r="AY119" s="16">
        <f t="shared" si="23"/>
        <v>24365.281183200037</v>
      </c>
      <c r="AZ119" s="16">
        <f t="shared" si="23"/>
        <v>21658.027718400033</v>
      </c>
      <c r="BA119" s="16">
        <f t="shared" si="23"/>
        <v>18950.774253600033</v>
      </c>
      <c r="BB119" s="16">
        <f t="shared" si="23"/>
        <v>16243.520788800031</v>
      </c>
      <c r="BC119" s="16">
        <f t="shared" si="23"/>
        <v>13536.267324000031</v>
      </c>
      <c r="BD119" s="16">
        <f t="shared" si="23"/>
        <v>10829.013859200031</v>
      </c>
      <c r="BE119" s="16">
        <f t="shared" si="23"/>
        <v>8121.7603944000311</v>
      </c>
      <c r="BF119" s="16">
        <f t="shared" si="23"/>
        <v>5414.5069296000311</v>
      </c>
      <c r="BG119" s="16">
        <f t="shared" si="23"/>
        <v>2707.253464800031</v>
      </c>
      <c r="BH119" s="16">
        <f t="shared" si="23"/>
        <v>3.055902197957039E-11</v>
      </c>
      <c r="BI119" s="16">
        <f t="shared" si="23"/>
        <v>3.055902197957039E-11</v>
      </c>
      <c r="BJ119" s="16">
        <f t="shared" si="23"/>
        <v>3.055902197957039E-11</v>
      </c>
      <c r="BK119" s="16">
        <f t="shared" si="23"/>
        <v>3.055902197957039E-11</v>
      </c>
      <c r="BL119" s="16">
        <f t="shared" si="23"/>
        <v>3.055902197957039E-11</v>
      </c>
      <c r="BM119" s="16">
        <f t="shared" si="23"/>
        <v>3.055902197957039E-11</v>
      </c>
      <c r="BN119" s="16">
        <f t="shared" si="23"/>
        <v>3.055902197957039E-11</v>
      </c>
      <c r="BO119" s="16">
        <f t="shared" si="23"/>
        <v>3.055902197957039E-11</v>
      </c>
      <c r="BP119" s="16">
        <f t="shared" si="23"/>
        <v>3.055902197957039E-11</v>
      </c>
      <c r="BQ119" s="16">
        <f t="shared" si="23"/>
        <v>3.055902197957039E-11</v>
      </c>
    </row>
    <row r="120" spans="1:69" x14ac:dyDescent="0.35">
      <c r="A120" s="14">
        <v>30</v>
      </c>
      <c r="B120" s="15" t="s">
        <v>45</v>
      </c>
      <c r="C120" s="17" t="s">
        <v>37</v>
      </c>
      <c r="D120" s="14" t="s">
        <v>27</v>
      </c>
      <c r="E120" s="14" t="s">
        <v>32</v>
      </c>
      <c r="F120" s="16">
        <v>26387963.16</v>
      </c>
      <c r="G120" s="16">
        <v>4292876.26</v>
      </c>
      <c r="H120" s="16">
        <v>0</v>
      </c>
      <c r="I120" s="16">
        <v>0</v>
      </c>
      <c r="J120" s="122">
        <v>38818</v>
      </c>
      <c r="K120" s="122">
        <v>44256</v>
      </c>
      <c r="L120" s="14">
        <v>5</v>
      </c>
      <c r="M120" s="17">
        <v>20</v>
      </c>
      <c r="N120" s="14" t="s">
        <v>38</v>
      </c>
      <c r="O120" s="46">
        <v>6.4199999999999993E-2</v>
      </c>
      <c r="P120" s="14" t="s">
        <v>39</v>
      </c>
      <c r="Q120" s="46">
        <v>5.0000000000000001E-3</v>
      </c>
      <c r="R120" s="16">
        <v>11824772.42</v>
      </c>
      <c r="S120" s="19"/>
      <c r="T120" s="16">
        <f t="shared" si="22"/>
        <v>21464.381300000001</v>
      </c>
      <c r="U120" s="16">
        <f t="shared" si="22"/>
        <v>10506.949949999998</v>
      </c>
      <c r="V120" s="16">
        <f t="shared" si="22"/>
        <v>6304.1700499999988</v>
      </c>
      <c r="W120" s="16">
        <f t="shared" si="22"/>
        <v>2101.3901499999988</v>
      </c>
      <c r="X120" s="16">
        <f t="shared" si="22"/>
        <v>0</v>
      </c>
      <c r="Y120" s="16">
        <f t="shared" si="22"/>
        <v>0</v>
      </c>
      <c r="Z120" s="16">
        <f t="shared" si="22"/>
        <v>0</v>
      </c>
      <c r="AA120" s="16">
        <f t="shared" si="22"/>
        <v>0</v>
      </c>
      <c r="AB120" s="16">
        <f t="shared" si="22"/>
        <v>0</v>
      </c>
      <c r="AC120" s="16">
        <f t="shared" si="22"/>
        <v>0</v>
      </c>
      <c r="AD120" s="16">
        <f t="shared" si="22"/>
        <v>0</v>
      </c>
      <c r="AE120" s="16">
        <f t="shared" si="22"/>
        <v>0</v>
      </c>
      <c r="AF120" s="16">
        <f t="shared" si="22"/>
        <v>0</v>
      </c>
      <c r="AG120" s="16">
        <f t="shared" si="22"/>
        <v>0</v>
      </c>
      <c r="AH120" s="16">
        <f t="shared" si="22"/>
        <v>0</v>
      </c>
      <c r="AI120" s="16">
        <f t="shared" si="22"/>
        <v>0</v>
      </c>
      <c r="AJ120" s="16">
        <f t="shared" ref="AJ120:BQ127" si="24">IF($N120="Fixed",$O120,$Q120)*AI77</f>
        <v>0</v>
      </c>
      <c r="AK120" s="16">
        <f t="shared" si="24"/>
        <v>0</v>
      </c>
      <c r="AL120" s="16">
        <f t="shared" si="24"/>
        <v>0</v>
      </c>
      <c r="AM120" s="16">
        <f t="shared" si="24"/>
        <v>0</v>
      </c>
      <c r="AN120" s="16">
        <f t="shared" si="24"/>
        <v>0</v>
      </c>
      <c r="AO120" s="16">
        <f t="shared" si="24"/>
        <v>0</v>
      </c>
      <c r="AP120" s="16">
        <f t="shared" si="24"/>
        <v>0</v>
      </c>
      <c r="AQ120" s="16">
        <f t="shared" si="24"/>
        <v>0</v>
      </c>
      <c r="AR120" s="16">
        <f t="shared" si="24"/>
        <v>0</v>
      </c>
      <c r="AS120" s="16">
        <f t="shared" si="24"/>
        <v>0</v>
      </c>
      <c r="AT120" s="16">
        <f t="shared" si="24"/>
        <v>0</v>
      </c>
      <c r="AU120" s="16">
        <f t="shared" si="24"/>
        <v>0</v>
      </c>
      <c r="AV120" s="16">
        <f t="shared" si="24"/>
        <v>0</v>
      </c>
      <c r="AW120" s="16">
        <f t="shared" si="24"/>
        <v>0</v>
      </c>
      <c r="AX120" s="16">
        <f t="shared" si="24"/>
        <v>0</v>
      </c>
      <c r="AY120" s="16">
        <f t="shared" si="24"/>
        <v>0</v>
      </c>
      <c r="AZ120" s="16">
        <f t="shared" si="24"/>
        <v>0</v>
      </c>
      <c r="BA120" s="16">
        <f t="shared" si="24"/>
        <v>0</v>
      </c>
      <c r="BB120" s="16">
        <f t="shared" si="24"/>
        <v>0</v>
      </c>
      <c r="BC120" s="16">
        <f t="shared" si="24"/>
        <v>0</v>
      </c>
      <c r="BD120" s="16">
        <f t="shared" si="24"/>
        <v>0</v>
      </c>
      <c r="BE120" s="16">
        <f t="shared" si="24"/>
        <v>0</v>
      </c>
      <c r="BF120" s="16">
        <f t="shared" si="24"/>
        <v>0</v>
      </c>
      <c r="BG120" s="16">
        <f t="shared" si="24"/>
        <v>0</v>
      </c>
      <c r="BH120" s="16">
        <f t="shared" si="24"/>
        <v>0</v>
      </c>
      <c r="BI120" s="16">
        <f t="shared" si="24"/>
        <v>0</v>
      </c>
      <c r="BJ120" s="16">
        <f t="shared" si="24"/>
        <v>0</v>
      </c>
      <c r="BK120" s="16">
        <f t="shared" si="24"/>
        <v>0</v>
      </c>
      <c r="BL120" s="16">
        <f t="shared" si="24"/>
        <v>0</v>
      </c>
      <c r="BM120" s="16">
        <f t="shared" si="24"/>
        <v>0</v>
      </c>
      <c r="BN120" s="16">
        <f t="shared" si="24"/>
        <v>0</v>
      </c>
      <c r="BO120" s="16">
        <f t="shared" si="24"/>
        <v>0</v>
      </c>
      <c r="BP120" s="16">
        <f t="shared" si="24"/>
        <v>0</v>
      </c>
      <c r="BQ120" s="16">
        <f t="shared" si="24"/>
        <v>0</v>
      </c>
    </row>
    <row r="121" spans="1:69" x14ac:dyDescent="0.35">
      <c r="A121" s="14">
        <v>31</v>
      </c>
      <c r="B121" s="15" t="s">
        <v>25</v>
      </c>
      <c r="C121" s="15" t="s">
        <v>129</v>
      </c>
      <c r="D121" s="14" t="s">
        <v>27</v>
      </c>
      <c r="E121" s="14" t="s">
        <v>30</v>
      </c>
      <c r="F121" s="16">
        <v>27735342.807999998</v>
      </c>
      <c r="G121" s="16">
        <v>3862246.8290509824</v>
      </c>
      <c r="H121" s="16">
        <v>0</v>
      </c>
      <c r="I121" s="16">
        <v>0</v>
      </c>
      <c r="J121" s="121">
        <v>41356</v>
      </c>
      <c r="K121" s="121">
        <v>52495</v>
      </c>
      <c r="L121" s="14">
        <v>10</v>
      </c>
      <c r="M121" s="17">
        <v>40</v>
      </c>
      <c r="N121" s="14" t="s">
        <v>29</v>
      </c>
      <c r="O121" s="46">
        <v>7.4999999999999997E-3</v>
      </c>
      <c r="P121" s="14"/>
      <c r="Q121" s="24"/>
      <c r="R121" s="16">
        <v>5060606.0606060605</v>
      </c>
      <c r="S121" s="19"/>
      <c r="T121" s="16">
        <f t="shared" si="22"/>
        <v>28966.851217882366</v>
      </c>
      <c r="U121" s="16">
        <f t="shared" si="22"/>
        <v>28644.732458013306</v>
      </c>
      <c r="V121" s="16">
        <f t="shared" si="22"/>
        <v>27796.578764595975</v>
      </c>
      <c r="W121" s="16">
        <f t="shared" si="22"/>
        <v>26822.156814536404</v>
      </c>
      <c r="X121" s="16">
        <f t="shared" si="22"/>
        <v>25847.734864476832</v>
      </c>
      <c r="Y121" s="16">
        <f t="shared" si="22"/>
        <v>24873.312914417264</v>
      </c>
      <c r="Z121" s="16">
        <f t="shared" si="22"/>
        <v>23898.890964357692</v>
      </c>
      <c r="AA121" s="16">
        <f t="shared" si="22"/>
        <v>22703.946416139806</v>
      </c>
      <c r="AB121" s="16">
        <f t="shared" si="22"/>
        <v>21509.001867921921</v>
      </c>
      <c r="AC121" s="16">
        <f t="shared" si="22"/>
        <v>20314.057319704036</v>
      </c>
      <c r="AD121" s="16">
        <f t="shared" si="22"/>
        <v>19119.11277148615</v>
      </c>
      <c r="AE121" s="16">
        <f t="shared" si="22"/>
        <v>17924.168223268265</v>
      </c>
      <c r="AF121" s="16">
        <f t="shared" si="22"/>
        <v>16729.223675050383</v>
      </c>
      <c r="AG121" s="16">
        <f t="shared" si="22"/>
        <v>15534.279126832498</v>
      </c>
      <c r="AH121" s="16">
        <f t="shared" si="22"/>
        <v>14339.334578614613</v>
      </c>
      <c r="AI121" s="16">
        <f t="shared" si="22"/>
        <v>13144.390030396728</v>
      </c>
      <c r="AJ121" s="16">
        <f t="shared" si="24"/>
        <v>11949.445482178844</v>
      </c>
      <c r="AK121" s="16">
        <f t="shared" si="24"/>
        <v>10754.500933960959</v>
      </c>
      <c r="AL121" s="16">
        <f t="shared" si="24"/>
        <v>9559.5563857430734</v>
      </c>
      <c r="AM121" s="16">
        <f t="shared" si="24"/>
        <v>8364.6118375251899</v>
      </c>
      <c r="AN121" s="16">
        <f t="shared" si="24"/>
        <v>7169.6672893073046</v>
      </c>
      <c r="AO121" s="16">
        <f t="shared" si="24"/>
        <v>5974.7227410894202</v>
      </c>
      <c r="AP121" s="16">
        <f t="shared" si="24"/>
        <v>4779.7781928715349</v>
      </c>
      <c r="AQ121" s="16">
        <f t="shared" si="24"/>
        <v>3584.8336446536505</v>
      </c>
      <c r="AR121" s="16">
        <f t="shared" si="24"/>
        <v>2389.8890964357661</v>
      </c>
      <c r="AS121" s="16">
        <f t="shared" si="24"/>
        <v>1194.9445482178812</v>
      </c>
      <c r="AT121" s="16">
        <f t="shared" si="24"/>
        <v>-3.4924596548080443E-12</v>
      </c>
      <c r="AU121" s="16">
        <f t="shared" si="24"/>
        <v>-3.4924596548080443E-12</v>
      </c>
      <c r="AV121" s="16">
        <f t="shared" si="24"/>
        <v>-3.4924596548080443E-12</v>
      </c>
      <c r="AW121" s="16">
        <f t="shared" si="24"/>
        <v>-3.4924596548080443E-12</v>
      </c>
      <c r="AX121" s="16">
        <f t="shared" si="24"/>
        <v>-3.4924596548080443E-12</v>
      </c>
      <c r="AY121" s="16">
        <f t="shared" si="24"/>
        <v>-3.4924596548080443E-12</v>
      </c>
      <c r="AZ121" s="16">
        <f t="shared" si="24"/>
        <v>-3.4924596548080443E-12</v>
      </c>
      <c r="BA121" s="16">
        <f t="shared" si="24"/>
        <v>-3.4924596548080443E-12</v>
      </c>
      <c r="BB121" s="16">
        <f t="shared" si="24"/>
        <v>-3.4924596548080443E-12</v>
      </c>
      <c r="BC121" s="16">
        <f t="shared" si="24"/>
        <v>-3.4924596548080443E-12</v>
      </c>
      <c r="BD121" s="16">
        <f t="shared" si="24"/>
        <v>-3.4924596548080443E-12</v>
      </c>
      <c r="BE121" s="16">
        <f t="shared" si="24"/>
        <v>-3.4924596548080443E-12</v>
      </c>
      <c r="BF121" s="16">
        <f t="shared" si="24"/>
        <v>-3.4924596548080443E-12</v>
      </c>
      <c r="BG121" s="16">
        <f t="shared" si="24"/>
        <v>-3.4924596548080443E-12</v>
      </c>
      <c r="BH121" s="16">
        <f t="shared" si="24"/>
        <v>-3.4924596548080443E-12</v>
      </c>
      <c r="BI121" s="16">
        <f t="shared" si="24"/>
        <v>-3.4924596548080443E-12</v>
      </c>
      <c r="BJ121" s="16">
        <f t="shared" si="24"/>
        <v>-3.4924596548080443E-12</v>
      </c>
      <c r="BK121" s="16">
        <f t="shared" si="24"/>
        <v>-3.4924596548080443E-12</v>
      </c>
      <c r="BL121" s="16">
        <f t="shared" si="24"/>
        <v>-3.4924596548080443E-12</v>
      </c>
      <c r="BM121" s="16">
        <f t="shared" si="24"/>
        <v>-3.4924596548080443E-12</v>
      </c>
      <c r="BN121" s="16">
        <f t="shared" si="24"/>
        <v>-3.4924596548080443E-12</v>
      </c>
      <c r="BO121" s="16">
        <f t="shared" si="24"/>
        <v>-3.4924596548080443E-12</v>
      </c>
      <c r="BP121" s="16">
        <f t="shared" si="24"/>
        <v>-3.4924596548080443E-12</v>
      </c>
      <c r="BQ121" s="16">
        <f t="shared" si="24"/>
        <v>-3.4924596548080443E-12</v>
      </c>
    </row>
    <row r="122" spans="1:69" x14ac:dyDescent="0.35">
      <c r="A122" s="14">
        <v>32</v>
      </c>
      <c r="B122" s="15" t="s">
        <v>25</v>
      </c>
      <c r="C122" s="17" t="s">
        <v>47</v>
      </c>
      <c r="D122" s="14" t="s">
        <v>48</v>
      </c>
      <c r="E122" s="14" t="s">
        <v>28</v>
      </c>
      <c r="F122" s="16">
        <v>82251950</v>
      </c>
      <c r="G122" s="16">
        <v>47001114.259999998</v>
      </c>
      <c r="H122" s="16">
        <v>0</v>
      </c>
      <c r="I122" s="16">
        <v>0</v>
      </c>
      <c r="J122" s="122">
        <v>43646</v>
      </c>
      <c r="K122" s="122">
        <v>44561</v>
      </c>
      <c r="L122" s="14">
        <v>5</v>
      </c>
      <c r="M122" s="17">
        <v>7</v>
      </c>
      <c r="N122" s="14" t="s">
        <v>29</v>
      </c>
      <c r="O122" s="46">
        <v>3.5000000000000003E-2</v>
      </c>
      <c r="P122" s="14"/>
      <c r="Q122" s="24"/>
      <c r="R122" s="16">
        <v>76626905</v>
      </c>
      <c r="S122" s="19"/>
      <c r="T122" s="16">
        <f t="shared" si="22"/>
        <v>1645038.9991000001</v>
      </c>
      <c r="U122" s="16">
        <f t="shared" si="22"/>
        <v>1645038.9991000001</v>
      </c>
      <c r="V122" s="16">
        <f t="shared" si="22"/>
        <v>822519.49955000007</v>
      </c>
      <c r="W122" s="16">
        <f t="shared" si="22"/>
        <v>411259.74977500003</v>
      </c>
      <c r="X122" s="16">
        <f t="shared" si="22"/>
        <v>0</v>
      </c>
      <c r="Y122" s="16">
        <f t="shared" si="22"/>
        <v>0</v>
      </c>
      <c r="Z122" s="16">
        <f t="shared" si="22"/>
        <v>0</v>
      </c>
      <c r="AA122" s="16">
        <f t="shared" si="22"/>
        <v>0</v>
      </c>
      <c r="AB122" s="16">
        <f t="shared" si="22"/>
        <v>0</v>
      </c>
      <c r="AC122" s="16">
        <f t="shared" si="22"/>
        <v>0</v>
      </c>
      <c r="AD122" s="16">
        <f t="shared" si="22"/>
        <v>0</v>
      </c>
      <c r="AE122" s="16">
        <f t="shared" si="22"/>
        <v>0</v>
      </c>
      <c r="AF122" s="16">
        <f t="shared" si="22"/>
        <v>0</v>
      </c>
      <c r="AG122" s="16">
        <f t="shared" si="22"/>
        <v>0</v>
      </c>
      <c r="AH122" s="16">
        <f t="shared" si="22"/>
        <v>0</v>
      </c>
      <c r="AI122" s="16">
        <f t="shared" si="22"/>
        <v>0</v>
      </c>
      <c r="AJ122" s="16">
        <f t="shared" si="24"/>
        <v>0</v>
      </c>
      <c r="AK122" s="16">
        <f t="shared" si="24"/>
        <v>0</v>
      </c>
      <c r="AL122" s="16">
        <f t="shared" si="24"/>
        <v>0</v>
      </c>
      <c r="AM122" s="16">
        <f t="shared" si="24"/>
        <v>0</v>
      </c>
      <c r="AN122" s="16">
        <f t="shared" si="24"/>
        <v>0</v>
      </c>
      <c r="AO122" s="16">
        <f t="shared" si="24"/>
        <v>0</v>
      </c>
      <c r="AP122" s="16">
        <f t="shared" si="24"/>
        <v>0</v>
      </c>
      <c r="AQ122" s="16">
        <f t="shared" si="24"/>
        <v>0</v>
      </c>
      <c r="AR122" s="16">
        <f t="shared" si="24"/>
        <v>0</v>
      </c>
      <c r="AS122" s="16">
        <f t="shared" si="24"/>
        <v>0</v>
      </c>
      <c r="AT122" s="16">
        <f t="shared" si="24"/>
        <v>0</v>
      </c>
      <c r="AU122" s="16">
        <f t="shared" si="24"/>
        <v>0</v>
      </c>
      <c r="AV122" s="16">
        <f t="shared" si="24"/>
        <v>0</v>
      </c>
      <c r="AW122" s="16">
        <f t="shared" si="24"/>
        <v>0</v>
      </c>
      <c r="AX122" s="16">
        <f t="shared" si="24"/>
        <v>0</v>
      </c>
      <c r="AY122" s="16">
        <f t="shared" si="24"/>
        <v>0</v>
      </c>
      <c r="AZ122" s="16">
        <f t="shared" si="24"/>
        <v>0</v>
      </c>
      <c r="BA122" s="16">
        <f t="shared" si="24"/>
        <v>0</v>
      </c>
      <c r="BB122" s="16">
        <f t="shared" si="24"/>
        <v>0</v>
      </c>
      <c r="BC122" s="16">
        <f t="shared" si="24"/>
        <v>0</v>
      </c>
      <c r="BD122" s="16">
        <f t="shared" si="24"/>
        <v>0</v>
      </c>
      <c r="BE122" s="16">
        <f t="shared" si="24"/>
        <v>0</v>
      </c>
      <c r="BF122" s="16">
        <f t="shared" si="24"/>
        <v>0</v>
      </c>
      <c r="BG122" s="16">
        <f t="shared" si="24"/>
        <v>0</v>
      </c>
      <c r="BH122" s="16">
        <f t="shared" si="24"/>
        <v>0</v>
      </c>
      <c r="BI122" s="16">
        <f t="shared" si="24"/>
        <v>0</v>
      </c>
      <c r="BJ122" s="16">
        <f t="shared" si="24"/>
        <v>0</v>
      </c>
      <c r="BK122" s="16">
        <f t="shared" si="24"/>
        <v>0</v>
      </c>
      <c r="BL122" s="16">
        <f t="shared" si="24"/>
        <v>0</v>
      </c>
      <c r="BM122" s="16">
        <f t="shared" si="24"/>
        <v>0</v>
      </c>
      <c r="BN122" s="16">
        <f t="shared" si="24"/>
        <v>0</v>
      </c>
      <c r="BO122" s="16">
        <f t="shared" si="24"/>
        <v>0</v>
      </c>
      <c r="BP122" s="16">
        <f t="shared" si="24"/>
        <v>0</v>
      </c>
      <c r="BQ122" s="16">
        <f t="shared" si="24"/>
        <v>0</v>
      </c>
    </row>
    <row r="123" spans="1:69" x14ac:dyDescent="0.35">
      <c r="A123" s="14">
        <v>33</v>
      </c>
      <c r="B123" s="15" t="s">
        <v>25</v>
      </c>
      <c r="C123" s="15" t="s">
        <v>49</v>
      </c>
      <c r="D123" s="14" t="s">
        <v>48</v>
      </c>
      <c r="E123" s="14" t="s">
        <v>28</v>
      </c>
      <c r="F123" s="16">
        <v>307357582.72000003</v>
      </c>
      <c r="G123" s="16">
        <v>156433440.61660001</v>
      </c>
      <c r="H123" s="16">
        <v>0</v>
      </c>
      <c r="I123" s="16">
        <v>0</v>
      </c>
      <c r="J123" s="121">
        <v>43465</v>
      </c>
      <c r="K123" s="122">
        <v>45453</v>
      </c>
      <c r="L123" s="14">
        <v>6</v>
      </c>
      <c r="M123" s="17">
        <v>12</v>
      </c>
      <c r="N123" s="14" t="s">
        <v>29</v>
      </c>
      <c r="O123" s="46">
        <v>0.06</v>
      </c>
      <c r="P123" s="14"/>
      <c r="Q123" s="24"/>
      <c r="R123" s="16">
        <v>229778548.31999999</v>
      </c>
      <c r="S123" s="19"/>
      <c r="T123" s="16">
        <f t="shared" si="22"/>
        <v>9386006.4369959999</v>
      </c>
      <c r="U123" s="16">
        <f t="shared" si="22"/>
        <v>7114300.9165679999</v>
      </c>
      <c r="V123" s="16">
        <f t="shared" si="22"/>
        <v>5442595.3679999998</v>
      </c>
      <c r="W123" s="16">
        <f t="shared" si="22"/>
        <v>4279223.9783999994</v>
      </c>
      <c r="X123" s="16">
        <f t="shared" si="22"/>
        <v>3145852.5888</v>
      </c>
      <c r="Y123" s="16">
        <f t="shared" si="22"/>
        <v>2122742.7792000002</v>
      </c>
      <c r="Z123" s="16">
        <f t="shared" si="22"/>
        <v>1019371.3896000005</v>
      </c>
      <c r="AA123" s="16">
        <f t="shared" si="22"/>
        <v>0</v>
      </c>
      <c r="AB123" s="16">
        <f t="shared" si="22"/>
        <v>0</v>
      </c>
      <c r="AC123" s="16">
        <f t="shared" si="22"/>
        <v>0</v>
      </c>
      <c r="AD123" s="16">
        <f t="shared" si="22"/>
        <v>0</v>
      </c>
      <c r="AE123" s="16">
        <f t="shared" si="22"/>
        <v>0</v>
      </c>
      <c r="AF123" s="16">
        <f t="shared" si="22"/>
        <v>0</v>
      </c>
      <c r="AG123" s="16">
        <f t="shared" si="22"/>
        <v>0</v>
      </c>
      <c r="AH123" s="16">
        <f t="shared" si="22"/>
        <v>0</v>
      </c>
      <c r="AI123" s="16">
        <f t="shared" si="22"/>
        <v>0</v>
      </c>
      <c r="AJ123" s="16">
        <f t="shared" si="24"/>
        <v>0</v>
      </c>
      <c r="AK123" s="16">
        <f t="shared" si="24"/>
        <v>0</v>
      </c>
      <c r="AL123" s="16">
        <f t="shared" si="24"/>
        <v>0</v>
      </c>
      <c r="AM123" s="16">
        <f t="shared" si="24"/>
        <v>0</v>
      </c>
      <c r="AN123" s="16">
        <f t="shared" si="24"/>
        <v>0</v>
      </c>
      <c r="AO123" s="16">
        <f t="shared" si="24"/>
        <v>0</v>
      </c>
      <c r="AP123" s="16">
        <f t="shared" si="24"/>
        <v>0</v>
      </c>
      <c r="AQ123" s="16">
        <f t="shared" si="24"/>
        <v>0</v>
      </c>
      <c r="AR123" s="16">
        <f t="shared" si="24"/>
        <v>0</v>
      </c>
      <c r="AS123" s="16">
        <f t="shared" si="24"/>
        <v>0</v>
      </c>
      <c r="AT123" s="16">
        <f t="shared" si="24"/>
        <v>0</v>
      </c>
      <c r="AU123" s="16">
        <f t="shared" si="24"/>
        <v>0</v>
      </c>
      <c r="AV123" s="16">
        <f t="shared" si="24"/>
        <v>0</v>
      </c>
      <c r="AW123" s="16">
        <f t="shared" si="24"/>
        <v>0</v>
      </c>
      <c r="AX123" s="16">
        <f t="shared" si="24"/>
        <v>0</v>
      </c>
      <c r="AY123" s="16">
        <f t="shared" si="24"/>
        <v>0</v>
      </c>
      <c r="AZ123" s="16">
        <f t="shared" si="24"/>
        <v>0</v>
      </c>
      <c r="BA123" s="16">
        <f t="shared" si="24"/>
        <v>0</v>
      </c>
      <c r="BB123" s="16">
        <f t="shared" si="24"/>
        <v>0</v>
      </c>
      <c r="BC123" s="16">
        <f t="shared" si="24"/>
        <v>0</v>
      </c>
      <c r="BD123" s="16">
        <f t="shared" si="24"/>
        <v>0</v>
      </c>
      <c r="BE123" s="16">
        <f t="shared" si="24"/>
        <v>0</v>
      </c>
      <c r="BF123" s="16">
        <f t="shared" si="24"/>
        <v>0</v>
      </c>
      <c r="BG123" s="16">
        <f t="shared" si="24"/>
        <v>0</v>
      </c>
      <c r="BH123" s="16">
        <f t="shared" si="24"/>
        <v>0</v>
      </c>
      <c r="BI123" s="16">
        <f t="shared" si="24"/>
        <v>0</v>
      </c>
      <c r="BJ123" s="16">
        <f t="shared" si="24"/>
        <v>0</v>
      </c>
      <c r="BK123" s="16">
        <f t="shared" si="24"/>
        <v>0</v>
      </c>
      <c r="BL123" s="16">
        <f t="shared" si="24"/>
        <v>0</v>
      </c>
      <c r="BM123" s="16">
        <f t="shared" si="24"/>
        <v>0</v>
      </c>
      <c r="BN123" s="16">
        <f t="shared" si="24"/>
        <v>0</v>
      </c>
      <c r="BO123" s="16">
        <f t="shared" si="24"/>
        <v>0</v>
      </c>
      <c r="BP123" s="16">
        <f t="shared" si="24"/>
        <v>0</v>
      </c>
      <c r="BQ123" s="16">
        <f t="shared" si="24"/>
        <v>0</v>
      </c>
    </row>
    <row r="124" spans="1:69" x14ac:dyDescent="0.35">
      <c r="A124" s="14">
        <v>34</v>
      </c>
      <c r="B124" s="15" t="s">
        <v>25</v>
      </c>
      <c r="C124" s="15" t="s">
        <v>50</v>
      </c>
      <c r="D124" s="14" t="s">
        <v>43</v>
      </c>
      <c r="E124" s="14" t="s">
        <v>28</v>
      </c>
      <c r="F124" s="16">
        <v>200000000</v>
      </c>
      <c r="G124" s="16">
        <v>182010912.84999999</v>
      </c>
      <c r="H124" s="18">
        <v>0</v>
      </c>
      <c r="I124" s="18">
        <v>0</v>
      </c>
      <c r="J124" s="121">
        <v>42999</v>
      </c>
      <c r="K124" s="121">
        <v>44641</v>
      </c>
      <c r="L124" s="14">
        <v>4</v>
      </c>
      <c r="M124" s="17">
        <v>9</v>
      </c>
      <c r="N124" s="14" t="s">
        <v>29</v>
      </c>
      <c r="O124" s="46">
        <v>0.03</v>
      </c>
      <c r="P124" s="14"/>
      <c r="Q124" s="24"/>
      <c r="R124" s="16">
        <v>200000000</v>
      </c>
      <c r="S124" s="19"/>
      <c r="T124" s="16">
        <f t="shared" si="22"/>
        <v>5460327.3854999999</v>
      </c>
      <c r="U124" s="16">
        <f t="shared" si="22"/>
        <v>4200000</v>
      </c>
      <c r="V124" s="16">
        <f t="shared" si="22"/>
        <v>3000000</v>
      </c>
      <c r="W124" s="16">
        <f t="shared" si="22"/>
        <v>1800000</v>
      </c>
      <c r="X124" s="16">
        <f t="shared" si="22"/>
        <v>600000</v>
      </c>
      <c r="Y124" s="16">
        <f t="shared" si="22"/>
        <v>0</v>
      </c>
      <c r="Z124" s="16">
        <f t="shared" si="22"/>
        <v>0</v>
      </c>
      <c r="AA124" s="16">
        <f t="shared" si="22"/>
        <v>0</v>
      </c>
      <c r="AB124" s="16">
        <f t="shared" si="22"/>
        <v>0</v>
      </c>
      <c r="AC124" s="16">
        <f t="shared" si="22"/>
        <v>0</v>
      </c>
      <c r="AD124" s="16">
        <f t="shared" si="22"/>
        <v>0</v>
      </c>
      <c r="AE124" s="16">
        <f t="shared" si="22"/>
        <v>0</v>
      </c>
      <c r="AF124" s="16">
        <f t="shared" si="22"/>
        <v>0</v>
      </c>
      <c r="AG124" s="16">
        <f t="shared" si="22"/>
        <v>0</v>
      </c>
      <c r="AH124" s="16">
        <f t="shared" si="22"/>
        <v>0</v>
      </c>
      <c r="AI124" s="16">
        <f t="shared" si="22"/>
        <v>0</v>
      </c>
      <c r="AJ124" s="16">
        <f t="shared" si="24"/>
        <v>0</v>
      </c>
      <c r="AK124" s="16">
        <f t="shared" si="24"/>
        <v>0</v>
      </c>
      <c r="AL124" s="16">
        <f t="shared" si="24"/>
        <v>0</v>
      </c>
      <c r="AM124" s="16">
        <f t="shared" si="24"/>
        <v>0</v>
      </c>
      <c r="AN124" s="16">
        <f t="shared" si="24"/>
        <v>0</v>
      </c>
      <c r="AO124" s="16">
        <f t="shared" si="24"/>
        <v>0</v>
      </c>
      <c r="AP124" s="16">
        <f t="shared" si="24"/>
        <v>0</v>
      </c>
      <c r="AQ124" s="16">
        <f t="shared" si="24"/>
        <v>0</v>
      </c>
      <c r="AR124" s="16">
        <f t="shared" si="24"/>
        <v>0</v>
      </c>
      <c r="AS124" s="16">
        <f t="shared" si="24"/>
        <v>0</v>
      </c>
      <c r="AT124" s="16">
        <f t="shared" si="24"/>
        <v>0</v>
      </c>
      <c r="AU124" s="16">
        <f t="shared" si="24"/>
        <v>0</v>
      </c>
      <c r="AV124" s="16">
        <f t="shared" si="24"/>
        <v>0</v>
      </c>
      <c r="AW124" s="16">
        <f t="shared" si="24"/>
        <v>0</v>
      </c>
      <c r="AX124" s="16">
        <f t="shared" si="24"/>
        <v>0</v>
      </c>
      <c r="AY124" s="16">
        <f t="shared" si="24"/>
        <v>0</v>
      </c>
      <c r="AZ124" s="16">
        <f t="shared" si="24"/>
        <v>0</v>
      </c>
      <c r="BA124" s="16">
        <f t="shared" si="24"/>
        <v>0</v>
      </c>
      <c r="BB124" s="16">
        <f t="shared" si="24"/>
        <v>0</v>
      </c>
      <c r="BC124" s="16">
        <f t="shared" si="24"/>
        <v>0</v>
      </c>
      <c r="BD124" s="16">
        <f t="shared" si="24"/>
        <v>0</v>
      </c>
      <c r="BE124" s="16">
        <f t="shared" si="24"/>
        <v>0</v>
      </c>
      <c r="BF124" s="16">
        <f t="shared" si="24"/>
        <v>0</v>
      </c>
      <c r="BG124" s="16">
        <f t="shared" si="24"/>
        <v>0</v>
      </c>
      <c r="BH124" s="16">
        <f t="shared" si="24"/>
        <v>0</v>
      </c>
      <c r="BI124" s="16">
        <f t="shared" si="24"/>
        <v>0</v>
      </c>
      <c r="BJ124" s="16">
        <f t="shared" si="24"/>
        <v>0</v>
      </c>
      <c r="BK124" s="16">
        <f t="shared" si="24"/>
        <v>0</v>
      </c>
      <c r="BL124" s="16">
        <f t="shared" si="24"/>
        <v>0</v>
      </c>
      <c r="BM124" s="16">
        <f t="shared" si="24"/>
        <v>0</v>
      </c>
      <c r="BN124" s="16">
        <f t="shared" si="24"/>
        <v>0</v>
      </c>
      <c r="BO124" s="16">
        <f t="shared" si="24"/>
        <v>0</v>
      </c>
      <c r="BP124" s="16">
        <f t="shared" si="24"/>
        <v>0</v>
      </c>
      <c r="BQ124" s="16">
        <f t="shared" si="24"/>
        <v>0</v>
      </c>
    </row>
    <row r="125" spans="1:69" x14ac:dyDescent="0.35">
      <c r="A125" s="14">
        <v>35</v>
      </c>
      <c r="B125" s="15" t="s">
        <v>25</v>
      </c>
      <c r="C125" s="15" t="s">
        <v>130</v>
      </c>
      <c r="D125" s="14" t="s">
        <v>27</v>
      </c>
      <c r="E125" s="14" t="s">
        <v>52</v>
      </c>
      <c r="F125" s="16">
        <v>20700000</v>
      </c>
      <c r="G125" s="16">
        <v>2564956.5199999837</v>
      </c>
      <c r="H125" s="18">
        <v>0</v>
      </c>
      <c r="I125" s="18">
        <v>0</v>
      </c>
      <c r="J125" s="121">
        <v>44377</v>
      </c>
      <c r="K125" s="121">
        <v>50770</v>
      </c>
      <c r="L125" s="14">
        <v>7</v>
      </c>
      <c r="M125" s="17">
        <v>21</v>
      </c>
      <c r="N125" s="14" t="s">
        <v>29</v>
      </c>
      <c r="O125" s="46">
        <v>7.4900000000000008E-2</v>
      </c>
      <c r="P125" s="14"/>
      <c r="Q125" s="24"/>
      <c r="R125" s="16">
        <v>20700000</v>
      </c>
      <c r="S125" s="19"/>
      <c r="T125" s="16">
        <f t="shared" si="22"/>
        <v>192115.2433479988</v>
      </c>
      <c r="U125" s="16">
        <f t="shared" si="22"/>
        <v>192115.2433479988</v>
      </c>
      <c r="V125" s="16">
        <f t="shared" si="22"/>
        <v>192115.2433479988</v>
      </c>
      <c r="W125" s="16">
        <f t="shared" si="22"/>
        <v>192115.2433479988</v>
      </c>
      <c r="X125" s="16">
        <f t="shared" si="22"/>
        <v>181442.17427310994</v>
      </c>
      <c r="Y125" s="16">
        <f t="shared" si="22"/>
        <v>170769.10519822108</v>
      </c>
      <c r="Z125" s="16">
        <f t="shared" si="22"/>
        <v>160096.03612333219</v>
      </c>
      <c r="AA125" s="16">
        <f t="shared" si="22"/>
        <v>149422.96704844333</v>
      </c>
      <c r="AB125" s="16">
        <f t="shared" si="22"/>
        <v>138749.8979735545</v>
      </c>
      <c r="AC125" s="16">
        <f t="shared" si="22"/>
        <v>128076.82889866564</v>
      </c>
      <c r="AD125" s="16">
        <f t="shared" si="22"/>
        <v>117403.7598237768</v>
      </c>
      <c r="AE125" s="16">
        <f t="shared" si="22"/>
        <v>106730.69074888794</v>
      </c>
      <c r="AF125" s="16">
        <f t="shared" si="22"/>
        <v>96057.621673999092</v>
      </c>
      <c r="AG125" s="16">
        <f t="shared" si="22"/>
        <v>85384.552599110233</v>
      </c>
      <c r="AH125" s="16">
        <f t="shared" si="22"/>
        <v>74711.483524221389</v>
      </c>
      <c r="AI125" s="16">
        <f t="shared" si="22"/>
        <v>64038.414449332529</v>
      </c>
      <c r="AJ125" s="16">
        <f t="shared" si="24"/>
        <v>53365.345374443685</v>
      </c>
      <c r="AK125" s="16">
        <f t="shared" si="24"/>
        <v>42692.276299554833</v>
      </c>
      <c r="AL125" s="16">
        <f t="shared" si="24"/>
        <v>32019.207224665974</v>
      </c>
      <c r="AM125" s="16">
        <f t="shared" si="24"/>
        <v>21346.138149777118</v>
      </c>
      <c r="AN125" s="16">
        <f t="shared" si="24"/>
        <v>10673.069074888263</v>
      </c>
      <c r="AO125" s="16">
        <f t="shared" si="24"/>
        <v>0</v>
      </c>
      <c r="AP125" s="16">
        <f t="shared" si="24"/>
        <v>0</v>
      </c>
      <c r="AQ125" s="16">
        <f t="shared" si="24"/>
        <v>0</v>
      </c>
      <c r="AR125" s="16">
        <f t="shared" si="24"/>
        <v>0</v>
      </c>
      <c r="AS125" s="16">
        <f t="shared" si="24"/>
        <v>0</v>
      </c>
      <c r="AT125" s="16">
        <f t="shared" si="24"/>
        <v>0</v>
      </c>
      <c r="AU125" s="16">
        <f t="shared" si="24"/>
        <v>0</v>
      </c>
      <c r="AV125" s="16">
        <f t="shared" si="24"/>
        <v>0</v>
      </c>
      <c r="AW125" s="16">
        <f t="shared" si="24"/>
        <v>0</v>
      </c>
      <c r="AX125" s="16">
        <f t="shared" si="24"/>
        <v>0</v>
      </c>
      <c r="AY125" s="16">
        <f t="shared" si="24"/>
        <v>0</v>
      </c>
      <c r="AZ125" s="16">
        <f t="shared" si="24"/>
        <v>0</v>
      </c>
      <c r="BA125" s="16">
        <f t="shared" si="24"/>
        <v>0</v>
      </c>
      <c r="BB125" s="16">
        <f t="shared" si="24"/>
        <v>0</v>
      </c>
      <c r="BC125" s="16">
        <f t="shared" si="24"/>
        <v>0</v>
      </c>
      <c r="BD125" s="16">
        <f t="shared" si="24"/>
        <v>0</v>
      </c>
      <c r="BE125" s="16">
        <f t="shared" si="24"/>
        <v>0</v>
      </c>
      <c r="BF125" s="16">
        <f t="shared" si="24"/>
        <v>0</v>
      </c>
      <c r="BG125" s="16">
        <f t="shared" si="24"/>
        <v>0</v>
      </c>
      <c r="BH125" s="16">
        <f t="shared" si="24"/>
        <v>0</v>
      </c>
      <c r="BI125" s="16">
        <f t="shared" si="24"/>
        <v>0</v>
      </c>
      <c r="BJ125" s="16">
        <f t="shared" si="24"/>
        <v>0</v>
      </c>
      <c r="BK125" s="16">
        <f t="shared" si="24"/>
        <v>0</v>
      </c>
      <c r="BL125" s="16">
        <f t="shared" si="24"/>
        <v>0</v>
      </c>
      <c r="BM125" s="16">
        <f t="shared" si="24"/>
        <v>0</v>
      </c>
      <c r="BN125" s="16">
        <f t="shared" si="24"/>
        <v>0</v>
      </c>
      <c r="BO125" s="16">
        <f t="shared" si="24"/>
        <v>0</v>
      </c>
      <c r="BP125" s="16">
        <f t="shared" si="24"/>
        <v>0</v>
      </c>
      <c r="BQ125" s="16">
        <f t="shared" si="24"/>
        <v>0</v>
      </c>
    </row>
    <row r="126" spans="1:69" x14ac:dyDescent="0.35">
      <c r="A126" s="14">
        <v>36</v>
      </c>
      <c r="B126" s="27" t="s">
        <v>53</v>
      </c>
      <c r="C126" s="28" t="s">
        <v>53</v>
      </c>
      <c r="D126" s="142" t="s">
        <v>54</v>
      </c>
      <c r="E126" s="29" t="s">
        <v>55</v>
      </c>
      <c r="F126" s="30"/>
      <c r="G126" s="30">
        <v>591700000</v>
      </c>
      <c r="H126" s="31"/>
      <c r="I126" s="31"/>
      <c r="J126" s="121"/>
      <c r="K126" s="123">
        <v>46752</v>
      </c>
      <c r="L126" s="29">
        <v>9</v>
      </c>
      <c r="M126" s="31">
        <v>10</v>
      </c>
      <c r="N126" s="29" t="s">
        <v>29</v>
      </c>
      <c r="O126" s="47">
        <v>0.16500000000000001</v>
      </c>
      <c r="P126" s="29"/>
      <c r="Q126" s="44"/>
      <c r="R126" s="31"/>
      <c r="S126" s="19"/>
      <c r="T126" s="16">
        <f t="shared" si="22"/>
        <v>97630500</v>
      </c>
      <c r="U126" s="16">
        <f t="shared" si="22"/>
        <v>97630500</v>
      </c>
      <c r="V126" s="16">
        <f t="shared" si="22"/>
        <v>97630500</v>
      </c>
      <c r="W126" s="16">
        <f t="shared" si="22"/>
        <v>97630500</v>
      </c>
      <c r="X126" s="16">
        <f t="shared" si="22"/>
        <v>97630500</v>
      </c>
      <c r="Y126" s="16">
        <f t="shared" si="22"/>
        <v>97630500</v>
      </c>
      <c r="Z126" s="16">
        <f t="shared" si="22"/>
        <v>97630500</v>
      </c>
      <c r="AA126" s="16">
        <f t="shared" si="22"/>
        <v>97630500</v>
      </c>
      <c r="AB126" s="16">
        <f t="shared" si="22"/>
        <v>97630500</v>
      </c>
      <c r="AC126" s="16">
        <f t="shared" si="22"/>
        <v>97630500</v>
      </c>
      <c r="AD126" s="16">
        <f t="shared" si="22"/>
        <v>0</v>
      </c>
      <c r="AE126" s="16">
        <f t="shared" si="22"/>
        <v>0</v>
      </c>
      <c r="AF126" s="16">
        <f t="shared" si="22"/>
        <v>0</v>
      </c>
      <c r="AG126" s="16">
        <f t="shared" si="22"/>
        <v>0</v>
      </c>
      <c r="AH126" s="16">
        <f t="shared" si="22"/>
        <v>0</v>
      </c>
      <c r="AI126" s="16">
        <f t="shared" si="22"/>
        <v>0</v>
      </c>
      <c r="AJ126" s="16">
        <f t="shared" si="24"/>
        <v>0</v>
      </c>
      <c r="AK126" s="16">
        <f t="shared" si="24"/>
        <v>0</v>
      </c>
      <c r="AL126" s="16">
        <f t="shared" si="24"/>
        <v>0</v>
      </c>
      <c r="AM126" s="16">
        <f t="shared" si="24"/>
        <v>0</v>
      </c>
      <c r="AN126" s="16">
        <f t="shared" si="24"/>
        <v>0</v>
      </c>
      <c r="AO126" s="16">
        <f t="shared" si="24"/>
        <v>0</v>
      </c>
      <c r="AP126" s="16">
        <f t="shared" si="24"/>
        <v>0</v>
      </c>
      <c r="AQ126" s="16">
        <f t="shared" si="24"/>
        <v>0</v>
      </c>
      <c r="AR126" s="16">
        <f t="shared" si="24"/>
        <v>0</v>
      </c>
      <c r="AS126" s="16">
        <f t="shared" si="24"/>
        <v>0</v>
      </c>
      <c r="AT126" s="16">
        <f t="shared" si="24"/>
        <v>0</v>
      </c>
      <c r="AU126" s="16">
        <f t="shared" si="24"/>
        <v>0</v>
      </c>
      <c r="AV126" s="16">
        <f t="shared" si="24"/>
        <v>0</v>
      </c>
      <c r="AW126" s="16">
        <f t="shared" si="24"/>
        <v>0</v>
      </c>
      <c r="AX126" s="16">
        <f t="shared" si="24"/>
        <v>0</v>
      </c>
      <c r="AY126" s="16">
        <f t="shared" si="24"/>
        <v>0</v>
      </c>
      <c r="AZ126" s="16">
        <f t="shared" si="24"/>
        <v>0</v>
      </c>
      <c r="BA126" s="16">
        <f t="shared" si="24"/>
        <v>0</v>
      </c>
      <c r="BB126" s="16">
        <f t="shared" si="24"/>
        <v>0</v>
      </c>
      <c r="BC126" s="16">
        <f t="shared" si="24"/>
        <v>0</v>
      </c>
      <c r="BD126" s="16">
        <f t="shared" si="24"/>
        <v>0</v>
      </c>
      <c r="BE126" s="16">
        <f t="shared" si="24"/>
        <v>0</v>
      </c>
      <c r="BF126" s="16">
        <f t="shared" si="24"/>
        <v>0</v>
      </c>
      <c r="BG126" s="16">
        <f t="shared" si="24"/>
        <v>0</v>
      </c>
      <c r="BH126" s="16">
        <f t="shared" si="24"/>
        <v>0</v>
      </c>
      <c r="BI126" s="16">
        <f t="shared" si="24"/>
        <v>0</v>
      </c>
      <c r="BJ126" s="16">
        <f t="shared" si="24"/>
        <v>0</v>
      </c>
      <c r="BK126" s="16">
        <f t="shared" si="24"/>
        <v>0</v>
      </c>
      <c r="BL126" s="16">
        <f t="shared" si="24"/>
        <v>0</v>
      </c>
      <c r="BM126" s="16">
        <f t="shared" si="24"/>
        <v>0</v>
      </c>
      <c r="BN126" s="16">
        <f t="shared" si="24"/>
        <v>0</v>
      </c>
      <c r="BO126" s="16">
        <f t="shared" si="24"/>
        <v>0</v>
      </c>
      <c r="BP126" s="16">
        <f t="shared" si="24"/>
        <v>0</v>
      </c>
      <c r="BQ126" s="16">
        <f t="shared" si="24"/>
        <v>0</v>
      </c>
    </row>
    <row r="127" spans="1:69" x14ac:dyDescent="0.35">
      <c r="A127" s="14">
        <v>37</v>
      </c>
      <c r="B127" s="27" t="s">
        <v>56</v>
      </c>
      <c r="C127" s="28" t="s">
        <v>56</v>
      </c>
      <c r="D127" s="142" t="s">
        <v>54</v>
      </c>
      <c r="E127" s="29" t="s">
        <v>55</v>
      </c>
      <c r="F127" s="30"/>
      <c r="G127" s="30">
        <v>100370650</v>
      </c>
      <c r="H127" s="31"/>
      <c r="I127" s="31"/>
      <c r="J127" s="121"/>
      <c r="K127" s="123">
        <v>43830</v>
      </c>
      <c r="L127" s="29">
        <v>1</v>
      </c>
      <c r="M127" s="31">
        <v>2</v>
      </c>
      <c r="N127" s="29" t="s">
        <v>29</v>
      </c>
      <c r="O127" s="47">
        <v>0.13600000000000001</v>
      </c>
      <c r="P127" s="29"/>
      <c r="Q127" s="44"/>
      <c r="R127" s="31"/>
      <c r="S127" s="19"/>
      <c r="T127" s="16">
        <f t="shared" si="22"/>
        <v>13650408.4</v>
      </c>
      <c r="U127" s="16">
        <f t="shared" si="22"/>
        <v>13650408.4</v>
      </c>
      <c r="V127" s="16">
        <f t="shared" si="22"/>
        <v>0</v>
      </c>
      <c r="W127" s="16">
        <f t="shared" si="22"/>
        <v>0</v>
      </c>
      <c r="X127" s="16">
        <f t="shared" si="22"/>
        <v>0</v>
      </c>
      <c r="Y127" s="16">
        <f t="shared" si="22"/>
        <v>0</v>
      </c>
      <c r="Z127" s="16">
        <f t="shared" si="22"/>
        <v>0</v>
      </c>
      <c r="AA127" s="16">
        <f t="shared" si="22"/>
        <v>0</v>
      </c>
      <c r="AB127" s="16">
        <f t="shared" si="22"/>
        <v>0</v>
      </c>
      <c r="AC127" s="16">
        <f t="shared" si="22"/>
        <v>0</v>
      </c>
      <c r="AD127" s="16">
        <f t="shared" si="22"/>
        <v>0</v>
      </c>
      <c r="AE127" s="16">
        <f t="shared" si="22"/>
        <v>0</v>
      </c>
      <c r="AF127" s="16">
        <f t="shared" si="22"/>
        <v>0</v>
      </c>
      <c r="AG127" s="16">
        <f t="shared" si="22"/>
        <v>0</v>
      </c>
      <c r="AH127" s="16">
        <f t="shared" si="22"/>
        <v>0</v>
      </c>
      <c r="AI127" s="16">
        <f t="shared" si="22"/>
        <v>0</v>
      </c>
      <c r="AJ127" s="16">
        <f t="shared" si="24"/>
        <v>0</v>
      </c>
      <c r="AK127" s="16">
        <f t="shared" si="24"/>
        <v>0</v>
      </c>
      <c r="AL127" s="16">
        <f t="shared" si="24"/>
        <v>0</v>
      </c>
      <c r="AM127" s="16">
        <f t="shared" si="24"/>
        <v>0</v>
      </c>
      <c r="AN127" s="16">
        <f t="shared" si="24"/>
        <v>0</v>
      </c>
      <c r="AO127" s="16">
        <f t="shared" si="24"/>
        <v>0</v>
      </c>
      <c r="AP127" s="16">
        <f t="shared" si="24"/>
        <v>0</v>
      </c>
      <c r="AQ127" s="16">
        <f t="shared" si="24"/>
        <v>0</v>
      </c>
      <c r="AR127" s="16">
        <f t="shared" si="24"/>
        <v>0</v>
      </c>
      <c r="AS127" s="16">
        <f t="shared" si="24"/>
        <v>0</v>
      </c>
      <c r="AT127" s="16">
        <f t="shared" si="24"/>
        <v>0</v>
      </c>
      <c r="AU127" s="16">
        <f t="shared" si="24"/>
        <v>0</v>
      </c>
      <c r="AV127" s="16">
        <f t="shared" si="24"/>
        <v>0</v>
      </c>
      <c r="AW127" s="16">
        <f t="shared" si="24"/>
        <v>0</v>
      </c>
      <c r="AX127" s="16">
        <f t="shared" si="24"/>
        <v>0</v>
      </c>
      <c r="AY127" s="16">
        <f t="shared" si="24"/>
        <v>0</v>
      </c>
      <c r="AZ127" s="16">
        <f t="shared" si="24"/>
        <v>0</v>
      </c>
      <c r="BA127" s="16">
        <f t="shared" ref="BA127:BQ127" si="25">IF($N127="Fixed",$O127,$Q127)*AZ84</f>
        <v>0</v>
      </c>
      <c r="BB127" s="16">
        <f t="shared" si="25"/>
        <v>0</v>
      </c>
      <c r="BC127" s="16">
        <f t="shared" si="25"/>
        <v>0</v>
      </c>
      <c r="BD127" s="16">
        <f t="shared" si="25"/>
        <v>0</v>
      </c>
      <c r="BE127" s="16">
        <f t="shared" si="25"/>
        <v>0</v>
      </c>
      <c r="BF127" s="16">
        <f t="shared" si="25"/>
        <v>0</v>
      </c>
      <c r="BG127" s="16">
        <f t="shared" si="25"/>
        <v>0</v>
      </c>
      <c r="BH127" s="16">
        <f t="shared" si="25"/>
        <v>0</v>
      </c>
      <c r="BI127" s="16">
        <f t="shared" si="25"/>
        <v>0</v>
      </c>
      <c r="BJ127" s="16">
        <f t="shared" si="25"/>
        <v>0</v>
      </c>
      <c r="BK127" s="16">
        <f t="shared" si="25"/>
        <v>0</v>
      </c>
      <c r="BL127" s="16">
        <f t="shared" si="25"/>
        <v>0</v>
      </c>
      <c r="BM127" s="16">
        <f t="shared" si="25"/>
        <v>0</v>
      </c>
      <c r="BN127" s="16">
        <f t="shared" si="25"/>
        <v>0</v>
      </c>
      <c r="BO127" s="16">
        <f t="shared" si="25"/>
        <v>0</v>
      </c>
      <c r="BP127" s="16">
        <f t="shared" si="25"/>
        <v>0</v>
      </c>
      <c r="BQ127" s="16">
        <f t="shared" si="25"/>
        <v>0</v>
      </c>
    </row>
    <row r="128" spans="1:69" x14ac:dyDescent="0.35">
      <c r="A128" s="14">
        <v>38</v>
      </c>
      <c r="B128" s="27" t="s">
        <v>57</v>
      </c>
      <c r="C128" s="28" t="s">
        <v>57</v>
      </c>
      <c r="D128" s="142" t="s">
        <v>54</v>
      </c>
      <c r="E128" s="29" t="s">
        <v>55</v>
      </c>
      <c r="F128" s="30"/>
      <c r="G128" s="30">
        <v>125317630</v>
      </c>
      <c r="H128" s="31"/>
      <c r="I128" s="31"/>
      <c r="J128" s="121"/>
      <c r="K128" s="123">
        <v>44196</v>
      </c>
      <c r="L128" s="29">
        <v>2</v>
      </c>
      <c r="M128" s="31">
        <v>3</v>
      </c>
      <c r="N128" s="29" t="s">
        <v>29</v>
      </c>
      <c r="O128" s="47">
        <v>0.14199999999999999</v>
      </c>
      <c r="P128" s="29"/>
      <c r="Q128" s="44"/>
      <c r="R128" s="31"/>
      <c r="S128" s="19"/>
      <c r="T128" s="16">
        <f t="shared" si="22"/>
        <v>17795103.459999997</v>
      </c>
      <c r="U128" s="16">
        <f t="shared" si="22"/>
        <v>17795103.459999997</v>
      </c>
      <c r="V128" s="16">
        <f t="shared" si="22"/>
        <v>17795103.459999997</v>
      </c>
      <c r="W128" s="16">
        <f t="shared" si="22"/>
        <v>0</v>
      </c>
      <c r="X128" s="16">
        <f t="shared" si="22"/>
        <v>0</v>
      </c>
      <c r="Y128" s="16">
        <f t="shared" si="22"/>
        <v>0</v>
      </c>
      <c r="Z128" s="16">
        <f t="shared" si="22"/>
        <v>0</v>
      </c>
      <c r="AA128" s="16">
        <f t="shared" si="22"/>
        <v>0</v>
      </c>
      <c r="AB128" s="16">
        <f t="shared" si="22"/>
        <v>0</v>
      </c>
      <c r="AC128" s="16">
        <f t="shared" si="22"/>
        <v>0</v>
      </c>
      <c r="AD128" s="16">
        <f t="shared" si="22"/>
        <v>0</v>
      </c>
      <c r="AE128" s="16">
        <f t="shared" si="22"/>
        <v>0</v>
      </c>
      <c r="AF128" s="16">
        <f t="shared" si="22"/>
        <v>0</v>
      </c>
      <c r="AG128" s="16">
        <f t="shared" si="22"/>
        <v>0</v>
      </c>
      <c r="AH128" s="16">
        <f t="shared" si="22"/>
        <v>0</v>
      </c>
      <c r="AI128" s="16">
        <f t="shared" ref="AI128:BQ131" si="26">IF($N128="Fixed",$O128,$Q128)*AH85</f>
        <v>0</v>
      </c>
      <c r="AJ128" s="16">
        <f t="shared" si="26"/>
        <v>0</v>
      </c>
      <c r="AK128" s="16">
        <f t="shared" si="26"/>
        <v>0</v>
      </c>
      <c r="AL128" s="16">
        <f t="shared" si="26"/>
        <v>0</v>
      </c>
      <c r="AM128" s="16">
        <f t="shared" si="26"/>
        <v>0</v>
      </c>
      <c r="AN128" s="16">
        <f t="shared" si="26"/>
        <v>0</v>
      </c>
      <c r="AO128" s="16">
        <f t="shared" si="26"/>
        <v>0</v>
      </c>
      <c r="AP128" s="16">
        <f t="shared" si="26"/>
        <v>0</v>
      </c>
      <c r="AQ128" s="16">
        <f t="shared" si="26"/>
        <v>0</v>
      </c>
      <c r="AR128" s="16">
        <f t="shared" si="26"/>
        <v>0</v>
      </c>
      <c r="AS128" s="16">
        <f t="shared" si="26"/>
        <v>0</v>
      </c>
      <c r="AT128" s="16">
        <f t="shared" si="26"/>
        <v>0</v>
      </c>
      <c r="AU128" s="16">
        <f t="shared" si="26"/>
        <v>0</v>
      </c>
      <c r="AV128" s="16">
        <f t="shared" si="26"/>
        <v>0</v>
      </c>
      <c r="AW128" s="16">
        <f t="shared" si="26"/>
        <v>0</v>
      </c>
      <c r="AX128" s="16">
        <f t="shared" si="26"/>
        <v>0</v>
      </c>
      <c r="AY128" s="16">
        <f t="shared" si="26"/>
        <v>0</v>
      </c>
      <c r="AZ128" s="16">
        <f t="shared" si="26"/>
        <v>0</v>
      </c>
      <c r="BA128" s="16">
        <f t="shared" si="26"/>
        <v>0</v>
      </c>
      <c r="BB128" s="16">
        <f t="shared" si="26"/>
        <v>0</v>
      </c>
      <c r="BC128" s="16">
        <f t="shared" si="26"/>
        <v>0</v>
      </c>
      <c r="BD128" s="16">
        <f t="shared" si="26"/>
        <v>0</v>
      </c>
      <c r="BE128" s="16">
        <f t="shared" si="26"/>
        <v>0</v>
      </c>
      <c r="BF128" s="16">
        <f t="shared" si="26"/>
        <v>0</v>
      </c>
      <c r="BG128" s="16">
        <f t="shared" si="26"/>
        <v>0</v>
      </c>
      <c r="BH128" s="16">
        <f t="shared" si="26"/>
        <v>0</v>
      </c>
      <c r="BI128" s="16">
        <f t="shared" si="26"/>
        <v>0</v>
      </c>
      <c r="BJ128" s="16">
        <f t="shared" si="26"/>
        <v>0</v>
      </c>
      <c r="BK128" s="16">
        <f t="shared" si="26"/>
        <v>0</v>
      </c>
      <c r="BL128" s="16">
        <f t="shared" si="26"/>
        <v>0</v>
      </c>
      <c r="BM128" s="16">
        <f t="shared" si="26"/>
        <v>0</v>
      </c>
      <c r="BN128" s="16">
        <f t="shared" si="26"/>
        <v>0</v>
      </c>
      <c r="BO128" s="16">
        <f t="shared" si="26"/>
        <v>0</v>
      </c>
      <c r="BP128" s="16">
        <f t="shared" si="26"/>
        <v>0</v>
      </c>
      <c r="BQ128" s="16">
        <f t="shared" si="26"/>
        <v>0</v>
      </c>
    </row>
    <row r="129" spans="1:69" x14ac:dyDescent="0.35">
      <c r="A129" s="14">
        <v>39</v>
      </c>
      <c r="B129" s="27" t="s">
        <v>58</v>
      </c>
      <c r="C129" s="28" t="s">
        <v>58</v>
      </c>
      <c r="D129" s="142" t="s">
        <v>54</v>
      </c>
      <c r="E129" s="29" t="s">
        <v>55</v>
      </c>
      <c r="F129" s="30"/>
      <c r="G129" s="35">
        <v>2541526802</v>
      </c>
      <c r="H129" s="31"/>
      <c r="I129" s="31"/>
      <c r="J129" s="121"/>
      <c r="K129" s="123">
        <v>44926</v>
      </c>
      <c r="L129" s="29">
        <v>4</v>
      </c>
      <c r="M129" s="31">
        <v>5</v>
      </c>
      <c r="N129" s="29" t="s">
        <v>29</v>
      </c>
      <c r="O129" s="47">
        <v>0.14799999999999999</v>
      </c>
      <c r="P129" s="29"/>
      <c r="Q129" s="44"/>
      <c r="R129" s="31"/>
      <c r="S129" s="19"/>
      <c r="T129" s="16">
        <f t="shared" ref="T129:AI131" si="27">IF($N129="Fixed",$O129,$Q129)*S86</f>
        <v>376145966.69599998</v>
      </c>
      <c r="U129" s="16">
        <f t="shared" si="27"/>
        <v>376145966.69599998</v>
      </c>
      <c r="V129" s="16">
        <f t="shared" si="27"/>
        <v>376145966.69599998</v>
      </c>
      <c r="W129" s="16">
        <f t="shared" si="27"/>
        <v>376145966.69599998</v>
      </c>
      <c r="X129" s="16">
        <f t="shared" si="27"/>
        <v>376145966.69599998</v>
      </c>
      <c r="Y129" s="16">
        <f t="shared" si="27"/>
        <v>0</v>
      </c>
      <c r="Z129" s="16">
        <f t="shared" si="27"/>
        <v>0</v>
      </c>
      <c r="AA129" s="16">
        <f t="shared" si="27"/>
        <v>0</v>
      </c>
      <c r="AB129" s="16">
        <f t="shared" si="27"/>
        <v>0</v>
      </c>
      <c r="AC129" s="16">
        <f t="shared" si="27"/>
        <v>0</v>
      </c>
      <c r="AD129" s="16">
        <f t="shared" si="27"/>
        <v>0</v>
      </c>
      <c r="AE129" s="16">
        <f t="shared" si="27"/>
        <v>0</v>
      </c>
      <c r="AF129" s="16">
        <f t="shared" si="27"/>
        <v>0</v>
      </c>
      <c r="AG129" s="16">
        <f t="shared" si="27"/>
        <v>0</v>
      </c>
      <c r="AH129" s="16">
        <f t="shared" si="27"/>
        <v>0</v>
      </c>
      <c r="AI129" s="16">
        <f t="shared" si="27"/>
        <v>0</v>
      </c>
      <c r="AJ129" s="16">
        <f t="shared" si="26"/>
        <v>0</v>
      </c>
      <c r="AK129" s="16">
        <f t="shared" si="26"/>
        <v>0</v>
      </c>
      <c r="AL129" s="16">
        <f t="shared" si="26"/>
        <v>0</v>
      </c>
      <c r="AM129" s="16">
        <f t="shared" si="26"/>
        <v>0</v>
      </c>
      <c r="AN129" s="16">
        <f t="shared" si="26"/>
        <v>0</v>
      </c>
      <c r="AO129" s="16">
        <f t="shared" si="26"/>
        <v>0</v>
      </c>
      <c r="AP129" s="16">
        <f t="shared" si="26"/>
        <v>0</v>
      </c>
      <c r="AQ129" s="16">
        <f t="shared" si="26"/>
        <v>0</v>
      </c>
      <c r="AR129" s="16">
        <f t="shared" si="26"/>
        <v>0</v>
      </c>
      <c r="AS129" s="16">
        <f t="shared" si="26"/>
        <v>0</v>
      </c>
      <c r="AT129" s="16">
        <f t="shared" si="26"/>
        <v>0</v>
      </c>
      <c r="AU129" s="16">
        <f t="shared" si="26"/>
        <v>0</v>
      </c>
      <c r="AV129" s="16">
        <f t="shared" si="26"/>
        <v>0</v>
      </c>
      <c r="AW129" s="16">
        <f t="shared" si="26"/>
        <v>0</v>
      </c>
      <c r="AX129" s="16">
        <f t="shared" si="26"/>
        <v>0</v>
      </c>
      <c r="AY129" s="16">
        <f t="shared" si="26"/>
        <v>0</v>
      </c>
      <c r="AZ129" s="16">
        <f t="shared" si="26"/>
        <v>0</v>
      </c>
      <c r="BA129" s="16">
        <f t="shared" si="26"/>
        <v>0</v>
      </c>
      <c r="BB129" s="16">
        <f t="shared" si="26"/>
        <v>0</v>
      </c>
      <c r="BC129" s="16">
        <f t="shared" si="26"/>
        <v>0</v>
      </c>
      <c r="BD129" s="16">
        <f t="shared" si="26"/>
        <v>0</v>
      </c>
      <c r="BE129" s="16">
        <f t="shared" si="26"/>
        <v>0</v>
      </c>
      <c r="BF129" s="16">
        <f t="shared" si="26"/>
        <v>0</v>
      </c>
      <c r="BG129" s="16">
        <f t="shared" si="26"/>
        <v>0</v>
      </c>
      <c r="BH129" s="16">
        <f t="shared" si="26"/>
        <v>0</v>
      </c>
      <c r="BI129" s="16">
        <f t="shared" si="26"/>
        <v>0</v>
      </c>
      <c r="BJ129" s="16">
        <f t="shared" si="26"/>
        <v>0</v>
      </c>
      <c r="BK129" s="16">
        <f t="shared" si="26"/>
        <v>0</v>
      </c>
      <c r="BL129" s="16">
        <f t="shared" si="26"/>
        <v>0</v>
      </c>
      <c r="BM129" s="16">
        <f t="shared" si="26"/>
        <v>0</v>
      </c>
      <c r="BN129" s="16">
        <f t="shared" si="26"/>
        <v>0</v>
      </c>
      <c r="BO129" s="16">
        <f t="shared" si="26"/>
        <v>0</v>
      </c>
      <c r="BP129" s="16">
        <f t="shared" si="26"/>
        <v>0</v>
      </c>
      <c r="BQ129" s="16">
        <f t="shared" si="26"/>
        <v>0</v>
      </c>
    </row>
    <row r="130" spans="1:69" x14ac:dyDescent="0.35">
      <c r="A130" s="14">
        <v>40</v>
      </c>
      <c r="B130" s="27" t="s">
        <v>59</v>
      </c>
      <c r="C130" s="28" t="s">
        <v>59</v>
      </c>
      <c r="D130" s="142" t="s">
        <v>54</v>
      </c>
      <c r="E130" s="29" t="s">
        <v>55</v>
      </c>
      <c r="F130" s="35"/>
      <c r="G130" s="35">
        <v>2548629874</v>
      </c>
      <c r="H130" s="36"/>
      <c r="I130" s="36"/>
      <c r="J130" s="121"/>
      <c r="K130" s="123">
        <v>45657</v>
      </c>
      <c r="L130" s="29">
        <v>6</v>
      </c>
      <c r="M130" s="31">
        <v>7</v>
      </c>
      <c r="N130" s="29" t="s">
        <v>29</v>
      </c>
      <c r="O130" s="47">
        <v>0.1535</v>
      </c>
      <c r="P130" s="29"/>
      <c r="Q130" s="44"/>
      <c r="R130" s="36"/>
      <c r="S130" s="19"/>
      <c r="T130" s="16">
        <f t="shared" si="27"/>
        <v>391214685.65899998</v>
      </c>
      <c r="U130" s="16">
        <f t="shared" si="27"/>
        <v>391214685.65899998</v>
      </c>
      <c r="V130" s="16">
        <f t="shared" si="27"/>
        <v>391214685.65899998</v>
      </c>
      <c r="W130" s="16">
        <f t="shared" si="27"/>
        <v>391214685.65899998</v>
      </c>
      <c r="X130" s="16">
        <f t="shared" si="27"/>
        <v>391214685.65899998</v>
      </c>
      <c r="Y130" s="16">
        <f t="shared" si="27"/>
        <v>391214685.65899998</v>
      </c>
      <c r="Z130" s="16">
        <f t="shared" si="27"/>
        <v>391214685.65899998</v>
      </c>
      <c r="AA130" s="16">
        <f t="shared" si="27"/>
        <v>0</v>
      </c>
      <c r="AB130" s="16">
        <f t="shared" si="27"/>
        <v>0</v>
      </c>
      <c r="AC130" s="16">
        <f t="shared" si="27"/>
        <v>0</v>
      </c>
      <c r="AD130" s="16">
        <f t="shared" si="27"/>
        <v>0</v>
      </c>
      <c r="AE130" s="16">
        <f t="shared" si="27"/>
        <v>0</v>
      </c>
      <c r="AF130" s="16">
        <f t="shared" si="27"/>
        <v>0</v>
      </c>
      <c r="AG130" s="16">
        <f t="shared" si="27"/>
        <v>0</v>
      </c>
      <c r="AH130" s="16">
        <f t="shared" si="27"/>
        <v>0</v>
      </c>
      <c r="AI130" s="16">
        <f t="shared" si="27"/>
        <v>0</v>
      </c>
      <c r="AJ130" s="16">
        <f t="shared" si="26"/>
        <v>0</v>
      </c>
      <c r="AK130" s="16">
        <f t="shared" si="26"/>
        <v>0</v>
      </c>
      <c r="AL130" s="16">
        <f t="shared" si="26"/>
        <v>0</v>
      </c>
      <c r="AM130" s="16">
        <f t="shared" si="26"/>
        <v>0</v>
      </c>
      <c r="AN130" s="16">
        <f t="shared" si="26"/>
        <v>0</v>
      </c>
      <c r="AO130" s="16">
        <f t="shared" si="26"/>
        <v>0</v>
      </c>
      <c r="AP130" s="16">
        <f t="shared" si="26"/>
        <v>0</v>
      </c>
      <c r="AQ130" s="16">
        <f t="shared" si="26"/>
        <v>0</v>
      </c>
      <c r="AR130" s="16">
        <f t="shared" si="26"/>
        <v>0</v>
      </c>
      <c r="AS130" s="16">
        <f t="shared" si="26"/>
        <v>0</v>
      </c>
      <c r="AT130" s="16">
        <f t="shared" si="26"/>
        <v>0</v>
      </c>
      <c r="AU130" s="16">
        <f t="shared" si="26"/>
        <v>0</v>
      </c>
      <c r="AV130" s="16">
        <f t="shared" si="26"/>
        <v>0</v>
      </c>
      <c r="AW130" s="16">
        <f t="shared" si="26"/>
        <v>0</v>
      </c>
      <c r="AX130" s="16">
        <f t="shared" si="26"/>
        <v>0</v>
      </c>
      <c r="AY130" s="16">
        <f t="shared" si="26"/>
        <v>0</v>
      </c>
      <c r="AZ130" s="16">
        <f t="shared" si="26"/>
        <v>0</v>
      </c>
      <c r="BA130" s="16">
        <f t="shared" si="26"/>
        <v>0</v>
      </c>
      <c r="BB130" s="16">
        <f t="shared" si="26"/>
        <v>0</v>
      </c>
      <c r="BC130" s="16">
        <f t="shared" si="26"/>
        <v>0</v>
      </c>
      <c r="BD130" s="16">
        <f t="shared" si="26"/>
        <v>0</v>
      </c>
      <c r="BE130" s="16">
        <f t="shared" si="26"/>
        <v>0</v>
      </c>
      <c r="BF130" s="16">
        <f t="shared" si="26"/>
        <v>0</v>
      </c>
      <c r="BG130" s="16">
        <f t="shared" si="26"/>
        <v>0</v>
      </c>
      <c r="BH130" s="16">
        <f t="shared" si="26"/>
        <v>0</v>
      </c>
      <c r="BI130" s="16">
        <f t="shared" si="26"/>
        <v>0</v>
      </c>
      <c r="BJ130" s="16">
        <f t="shared" si="26"/>
        <v>0</v>
      </c>
      <c r="BK130" s="16">
        <f t="shared" si="26"/>
        <v>0</v>
      </c>
      <c r="BL130" s="16">
        <f t="shared" si="26"/>
        <v>0</v>
      </c>
      <c r="BM130" s="16">
        <f t="shared" si="26"/>
        <v>0</v>
      </c>
      <c r="BN130" s="16">
        <f t="shared" si="26"/>
        <v>0</v>
      </c>
      <c r="BO130" s="16">
        <f t="shared" si="26"/>
        <v>0</v>
      </c>
      <c r="BP130" s="16">
        <f t="shared" si="26"/>
        <v>0</v>
      </c>
      <c r="BQ130" s="16">
        <f t="shared" si="26"/>
        <v>0</v>
      </c>
    </row>
    <row r="131" spans="1:69" x14ac:dyDescent="0.35">
      <c r="A131" s="14">
        <v>41</v>
      </c>
      <c r="B131" s="39" t="s">
        <v>64</v>
      </c>
      <c r="C131" s="39" t="s">
        <v>64</v>
      </c>
      <c r="D131" s="29" t="s">
        <v>54</v>
      </c>
      <c r="E131" s="29" t="s">
        <v>55</v>
      </c>
      <c r="F131" s="35"/>
      <c r="G131" s="35">
        <v>3831304677</v>
      </c>
      <c r="H131" s="36"/>
      <c r="I131" s="36"/>
      <c r="J131" s="121"/>
      <c r="K131" s="123">
        <v>43465</v>
      </c>
      <c r="L131" s="29">
        <v>0</v>
      </c>
      <c r="M131" s="31">
        <v>1</v>
      </c>
      <c r="N131" s="29" t="s">
        <v>29</v>
      </c>
      <c r="O131" s="47">
        <v>0.13</v>
      </c>
      <c r="P131" s="29"/>
      <c r="Q131" s="29"/>
      <c r="R131" s="29"/>
      <c r="S131" s="19"/>
      <c r="T131" s="16">
        <f t="shared" si="27"/>
        <v>498069608.00999999</v>
      </c>
      <c r="U131" s="16">
        <f t="shared" si="27"/>
        <v>0</v>
      </c>
      <c r="V131" s="16">
        <f t="shared" si="27"/>
        <v>0</v>
      </c>
      <c r="W131" s="16">
        <f t="shared" si="27"/>
        <v>0</v>
      </c>
      <c r="X131" s="16">
        <f t="shared" si="27"/>
        <v>0</v>
      </c>
      <c r="Y131" s="16">
        <f t="shared" si="27"/>
        <v>0</v>
      </c>
      <c r="Z131" s="16">
        <f t="shared" si="27"/>
        <v>0</v>
      </c>
      <c r="AA131" s="16">
        <f t="shared" si="27"/>
        <v>0</v>
      </c>
      <c r="AB131" s="16">
        <f t="shared" si="27"/>
        <v>0</v>
      </c>
      <c r="AC131" s="16">
        <f t="shared" si="27"/>
        <v>0</v>
      </c>
      <c r="AD131" s="16">
        <f t="shared" si="27"/>
        <v>0</v>
      </c>
      <c r="AE131" s="16">
        <f t="shared" si="27"/>
        <v>0</v>
      </c>
      <c r="AF131" s="16">
        <f t="shared" si="27"/>
        <v>0</v>
      </c>
      <c r="AG131" s="16">
        <f t="shared" si="27"/>
        <v>0</v>
      </c>
      <c r="AH131" s="16">
        <f t="shared" si="27"/>
        <v>0</v>
      </c>
      <c r="AI131" s="16">
        <f t="shared" si="27"/>
        <v>0</v>
      </c>
      <c r="AJ131" s="16">
        <f t="shared" si="26"/>
        <v>0</v>
      </c>
      <c r="AK131" s="16">
        <f t="shared" si="26"/>
        <v>0</v>
      </c>
      <c r="AL131" s="16">
        <f t="shared" si="26"/>
        <v>0</v>
      </c>
      <c r="AM131" s="16">
        <f t="shared" si="26"/>
        <v>0</v>
      </c>
      <c r="AN131" s="16">
        <f t="shared" si="26"/>
        <v>0</v>
      </c>
      <c r="AO131" s="16">
        <f t="shared" si="26"/>
        <v>0</v>
      </c>
      <c r="AP131" s="16">
        <f t="shared" si="26"/>
        <v>0</v>
      </c>
      <c r="AQ131" s="16">
        <f t="shared" si="26"/>
        <v>0</v>
      </c>
      <c r="AR131" s="16">
        <f t="shared" si="26"/>
        <v>0</v>
      </c>
      <c r="AS131" s="16">
        <f t="shared" si="26"/>
        <v>0</v>
      </c>
      <c r="AT131" s="16">
        <f t="shared" si="26"/>
        <v>0</v>
      </c>
      <c r="AU131" s="16">
        <f t="shared" si="26"/>
        <v>0</v>
      </c>
      <c r="AV131" s="16">
        <f t="shared" si="26"/>
        <v>0</v>
      </c>
      <c r="AW131" s="16">
        <f t="shared" si="26"/>
        <v>0</v>
      </c>
      <c r="AX131" s="16">
        <f t="shared" si="26"/>
        <v>0</v>
      </c>
      <c r="AY131" s="16">
        <f t="shared" si="26"/>
        <v>0</v>
      </c>
      <c r="AZ131" s="16">
        <f t="shared" si="26"/>
        <v>0</v>
      </c>
      <c r="BA131" s="16">
        <f t="shared" si="26"/>
        <v>0</v>
      </c>
      <c r="BB131" s="16">
        <f t="shared" si="26"/>
        <v>0</v>
      </c>
      <c r="BC131" s="16">
        <f t="shared" si="26"/>
        <v>0</v>
      </c>
      <c r="BD131" s="16">
        <f t="shared" si="26"/>
        <v>0</v>
      </c>
      <c r="BE131" s="16">
        <f t="shared" si="26"/>
        <v>0</v>
      </c>
      <c r="BF131" s="16">
        <f t="shared" si="26"/>
        <v>0</v>
      </c>
      <c r="BG131" s="16">
        <f t="shared" si="26"/>
        <v>0</v>
      </c>
      <c r="BH131" s="16">
        <f t="shared" si="26"/>
        <v>0</v>
      </c>
      <c r="BI131" s="16">
        <f t="shared" si="26"/>
        <v>0</v>
      </c>
      <c r="BJ131" s="16">
        <f t="shared" si="26"/>
        <v>0</v>
      </c>
      <c r="BK131" s="16">
        <f t="shared" si="26"/>
        <v>0</v>
      </c>
      <c r="BL131" s="16">
        <f t="shared" si="26"/>
        <v>0</v>
      </c>
      <c r="BM131" s="16">
        <f t="shared" si="26"/>
        <v>0</v>
      </c>
      <c r="BN131" s="16">
        <f t="shared" si="26"/>
        <v>0</v>
      </c>
      <c r="BO131" s="16">
        <f t="shared" si="26"/>
        <v>0</v>
      </c>
      <c r="BP131" s="16">
        <f t="shared" si="26"/>
        <v>0</v>
      </c>
      <c r="BQ131" s="16">
        <f t="shared" si="26"/>
        <v>0</v>
      </c>
    </row>
  </sheetData>
  <pageMargins left="0.7" right="0.7" top="0.75" bottom="0.75" header="0.3" footer="0.3"/>
  <pageSetup paperSize="8" scale="10" orientation="landscape" horizontalDpi="300" verticalDpi="300" r:id="rId1"/>
  <colBreaks count="1" manualBreakCount="1">
    <brk id="6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64"/>
  <sheetViews>
    <sheetView workbookViewId="0">
      <selection activeCell="A5" sqref="A5"/>
    </sheetView>
  </sheetViews>
  <sheetFormatPr defaultRowHeight="14.5" x14ac:dyDescent="0.35"/>
  <cols>
    <col min="1" max="1" width="14.453125" customWidth="1"/>
    <col min="2" max="2" width="23.7265625" bestFit="1" customWidth="1"/>
    <col min="3" max="3" width="13.1796875" bestFit="1" customWidth="1"/>
  </cols>
  <sheetData>
    <row r="1" spans="1:23" x14ac:dyDescent="0.35">
      <c r="A1" s="153" t="s">
        <v>141</v>
      </c>
      <c r="B1" s="153"/>
      <c r="C1" s="153"/>
      <c r="D1" s="153"/>
      <c r="E1" s="153"/>
      <c r="F1" s="153"/>
      <c r="G1" s="153"/>
      <c r="H1" s="153"/>
      <c r="I1" s="153"/>
      <c r="J1" s="153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</row>
    <row r="4" spans="1:23" x14ac:dyDescent="0.35">
      <c r="A4" s="156" t="s">
        <v>72</v>
      </c>
      <c r="B4" s="152" t="s">
        <v>134</v>
      </c>
      <c r="C4" s="152" t="s">
        <v>145</v>
      </c>
    </row>
    <row r="5" spans="1:23" x14ac:dyDescent="0.35">
      <c r="A5" s="103" t="s">
        <v>28</v>
      </c>
      <c r="B5" s="144">
        <f>SUMIF('Debt _UTP'!$H$5:$H$45,A5,'Debt _UTP'!$K$5:$K$45)</f>
        <v>8112962831.7961206</v>
      </c>
      <c r="C5" s="147">
        <f>+B5/$B$14*100</f>
        <v>29.667567912889531</v>
      </c>
    </row>
    <row r="6" spans="1:23" x14ac:dyDescent="0.35">
      <c r="A6" s="103" t="s">
        <v>30</v>
      </c>
      <c r="B6" s="144">
        <f>SUMIF('Debt _UTP'!$H$5:$H$45,A6,'Debt _UTP'!$K$5:$K$45)</f>
        <v>6733079343.4303694</v>
      </c>
      <c r="C6" s="147">
        <f t="shared" ref="C6:C14" si="0">+B6/$B$14*100</f>
        <v>24.621595442447106</v>
      </c>
    </row>
    <row r="7" spans="1:23" x14ac:dyDescent="0.35">
      <c r="A7" s="103" t="s">
        <v>32</v>
      </c>
      <c r="B7" s="144">
        <f>SUMIF('Debt _UTP'!$H$5:$H$45,A7,'Debt _UTP'!$K$5:$K$45)</f>
        <v>2546342166.9215212</v>
      </c>
      <c r="C7" s="147">
        <f t="shared" si="0"/>
        <v>9.3114908490063861</v>
      </c>
    </row>
    <row r="8" spans="1:23" x14ac:dyDescent="0.35">
      <c r="A8" s="103" t="s">
        <v>116</v>
      </c>
      <c r="B8" s="144">
        <f>SUMIF('Debt _UTP'!$H$5:$H$45,A8,'Debt _UTP'!$K$5:$K$45)</f>
        <v>1676920.0392969376</v>
      </c>
      <c r="C8" s="147">
        <f t="shared" si="0"/>
        <v>6.1321788576853544E-3</v>
      </c>
    </row>
    <row r="9" spans="1:23" x14ac:dyDescent="0.35">
      <c r="A9" s="103" t="s">
        <v>117</v>
      </c>
      <c r="B9" s="144">
        <f>SUMIF('Debt _UTP'!$H$5:$H$45,A9,'Debt _UTP'!$K$5:$K$45)</f>
        <v>44015972.939527266</v>
      </c>
      <c r="C9" s="147">
        <f t="shared" si="0"/>
        <v>0.16095807333388618</v>
      </c>
    </row>
    <row r="10" spans="1:23" x14ac:dyDescent="0.35">
      <c r="A10" s="103" t="s">
        <v>36</v>
      </c>
      <c r="B10" s="144">
        <f>SUMIF('Debt _UTP'!$H$5:$H$45,A10,'Debt _UTP'!$K$5:$K$45)</f>
        <v>114470544.63765529</v>
      </c>
      <c r="C10" s="147">
        <f t="shared" si="0"/>
        <v>0.41859709300692549</v>
      </c>
    </row>
    <row r="11" spans="1:23" x14ac:dyDescent="0.35">
      <c r="A11" s="103" t="s">
        <v>52</v>
      </c>
      <c r="B11" s="144">
        <f>SUMIF('Debt _UTP'!$H$5:$H$45,A11,'Debt _UTP'!$K$5:$K$45)</f>
        <v>54817096.515005656</v>
      </c>
      <c r="C11" s="147">
        <f t="shared" si="0"/>
        <v>0.2004557357606318</v>
      </c>
    </row>
    <row r="12" spans="1:23" x14ac:dyDescent="0.35">
      <c r="A12" s="103" t="s">
        <v>118</v>
      </c>
      <c r="B12" s="144">
        <f>SUMIF('Debt _UTP'!$H$5:$H$45,A12,'Debt _UTP'!$K$5:$K$45)</f>
        <v>20462.247508139724</v>
      </c>
      <c r="C12" s="147">
        <f t="shared" si="0"/>
        <v>7.4826562155430501E-5</v>
      </c>
    </row>
    <row r="13" spans="1:23" x14ac:dyDescent="0.35">
      <c r="A13" s="103" t="s">
        <v>55</v>
      </c>
      <c r="B13" s="144">
        <f>SUMIF('Debt _UTP'!$H$5:$H$45,A13,'Debt _UTP'!$K$5:$K$45)</f>
        <v>9738849633</v>
      </c>
      <c r="C13" s="147">
        <f t="shared" si="0"/>
        <v>35.613127888135693</v>
      </c>
    </row>
    <row r="14" spans="1:23" x14ac:dyDescent="0.35">
      <c r="A14" s="145" t="s">
        <v>135</v>
      </c>
      <c r="B14" s="146">
        <f>SUM(B5:B13)</f>
        <v>27346234971.527004</v>
      </c>
      <c r="C14" s="148">
        <f t="shared" si="0"/>
        <v>100</v>
      </c>
    </row>
    <row r="17" spans="1:23" x14ac:dyDescent="0.35">
      <c r="A17" t="s">
        <v>144</v>
      </c>
      <c r="B17" s="135">
        <f>B13</f>
        <v>9738849633</v>
      </c>
      <c r="C17" s="155">
        <f>C13</f>
        <v>35.613127888135693</v>
      </c>
    </row>
    <row r="18" spans="1:23" x14ac:dyDescent="0.35">
      <c r="A18" t="s">
        <v>143</v>
      </c>
      <c r="B18" s="135">
        <f>SUM(B5:B12)</f>
        <v>17607385338.527004</v>
      </c>
      <c r="C18" s="155">
        <f>SUM(C5:C12)</f>
        <v>64.386872111864307</v>
      </c>
    </row>
    <row r="22" spans="1:23" x14ac:dyDescent="0.35">
      <c r="A22" s="153" t="s">
        <v>142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</row>
    <row r="25" spans="1:23" x14ac:dyDescent="0.35">
      <c r="A25" s="152" t="s">
        <v>18</v>
      </c>
      <c r="B25" s="152" t="s">
        <v>134</v>
      </c>
      <c r="C25" s="152" t="s">
        <v>145</v>
      </c>
    </row>
    <row r="26" spans="1:23" x14ac:dyDescent="0.35">
      <c r="A26" s="15" t="s">
        <v>29</v>
      </c>
      <c r="B26" s="144">
        <f>SUMIF('Debt _UTP'!$T$5:$T$45,A26,'Debt _UTP'!$K$5:$K$45)</f>
        <v>26196760898.747787</v>
      </c>
      <c r="C26" s="149">
        <f>+B26/$B$28*100</f>
        <v>95.796591106687785</v>
      </c>
    </row>
    <row r="27" spans="1:23" x14ac:dyDescent="0.35">
      <c r="A27" s="15" t="s">
        <v>38</v>
      </c>
      <c r="B27" s="144">
        <f>SUMIF('Debt _UTP'!$T$5:$T$45,A27,'Debt _UTP'!$K$5:$K$45)</f>
        <v>1149474072.7792201</v>
      </c>
      <c r="C27" s="149">
        <f>+B27/$B$28*100</f>
        <v>4.2034088933122105</v>
      </c>
    </row>
    <row r="28" spans="1:23" x14ac:dyDescent="0.35">
      <c r="A28" s="145" t="s">
        <v>135</v>
      </c>
      <c r="B28" s="146">
        <f>SUM(B26:B27)</f>
        <v>27346234971.527008</v>
      </c>
      <c r="C28" s="148">
        <f t="shared" ref="C28" si="1">+B28/$B$14*100</f>
        <v>100.00000000000003</v>
      </c>
    </row>
    <row r="39" spans="1:23" x14ac:dyDescent="0.35">
      <c r="A39" s="153" t="s">
        <v>136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</row>
    <row r="42" spans="1:23" x14ac:dyDescent="0.35">
      <c r="A42" s="152" t="s">
        <v>5</v>
      </c>
      <c r="B42" s="152" t="s">
        <v>134</v>
      </c>
      <c r="C42" s="152" t="s">
        <v>145</v>
      </c>
    </row>
    <row r="43" spans="1:23" x14ac:dyDescent="0.35">
      <c r="A43" s="15" t="s">
        <v>62</v>
      </c>
      <c r="B43" s="144">
        <f>+B55</f>
        <v>6953092931.7445488</v>
      </c>
      <c r="C43" s="149">
        <f>+B43/$B$50*100</f>
        <v>25.426143448939616</v>
      </c>
    </row>
    <row r="44" spans="1:23" x14ac:dyDescent="0.35">
      <c r="A44" s="15" t="s">
        <v>63</v>
      </c>
      <c r="B44" s="144">
        <f t="shared" ref="B44:B47" si="2">+B56</f>
        <v>1738665741.5782256</v>
      </c>
      <c r="C44" s="149">
        <f>+B44/$B$50*100</f>
        <v>6.3579711919704129</v>
      </c>
    </row>
    <row r="45" spans="1:23" x14ac:dyDescent="0.35">
      <c r="A45" s="15" t="s">
        <v>35</v>
      </c>
      <c r="B45" s="144">
        <f t="shared" si="2"/>
        <v>3133924187.0577216</v>
      </c>
      <c r="C45" s="149">
        <f>+B45/$B$50*100</f>
        <v>11.460166967484826</v>
      </c>
    </row>
    <row r="46" spans="1:23" x14ac:dyDescent="0.35">
      <c r="A46" s="15" t="s">
        <v>43</v>
      </c>
      <c r="B46" s="144">
        <f t="shared" si="2"/>
        <v>2730184154.997508</v>
      </c>
      <c r="C46" s="149">
        <f>+B46/$B$50*100</f>
        <v>9.9837661668605744</v>
      </c>
    </row>
    <row r="47" spans="1:23" x14ac:dyDescent="0.35">
      <c r="A47" s="15" t="s">
        <v>48</v>
      </c>
      <c r="B47" s="144">
        <f t="shared" si="2"/>
        <v>3051518323.1490002</v>
      </c>
      <c r="C47" s="149">
        <f>+B47/$B$50*100</f>
        <v>11.158824336608864</v>
      </c>
    </row>
    <row r="48" spans="1:23" x14ac:dyDescent="0.35">
      <c r="A48" s="15" t="s">
        <v>101</v>
      </c>
      <c r="B48" s="144">
        <f>+B60</f>
        <v>3831304677</v>
      </c>
      <c r="C48" s="149">
        <f t="shared" ref="C48:C49" si="3">+B48/$B$50*100</f>
        <v>14.010355286529085</v>
      </c>
    </row>
    <row r="49" spans="1:3" x14ac:dyDescent="0.35">
      <c r="A49" s="15" t="s">
        <v>137</v>
      </c>
      <c r="B49" s="144">
        <f>SUM(B61:B63)</f>
        <v>5907544956</v>
      </c>
      <c r="C49" s="149">
        <f t="shared" si="3"/>
        <v>21.602772601606603</v>
      </c>
    </row>
    <row r="50" spans="1:3" x14ac:dyDescent="0.35">
      <c r="A50" s="145" t="s">
        <v>135</v>
      </c>
      <c r="B50" s="146">
        <f>SUM(B43:B49)</f>
        <v>27346234971.527008</v>
      </c>
      <c r="C50" s="148">
        <f>SUM(C43:C49)</f>
        <v>99.999999999999986</v>
      </c>
    </row>
    <row r="54" spans="1:3" x14ac:dyDescent="0.35">
      <c r="A54" s="152" t="s">
        <v>5</v>
      </c>
      <c r="B54" s="152" t="s">
        <v>134</v>
      </c>
      <c r="C54" s="152" t="s">
        <v>145</v>
      </c>
    </row>
    <row r="55" spans="1:3" x14ac:dyDescent="0.35">
      <c r="A55" s="15" t="s">
        <v>62</v>
      </c>
      <c r="B55" s="144">
        <f>SUMIF('Debt _UTP'!$E$5:$E$45,A55,'Debt _UTP'!$K$5:$K$45)</f>
        <v>6953092931.7445488</v>
      </c>
      <c r="C55" s="149">
        <f t="shared" ref="C55:C63" si="4">+B55/$B$50*100</f>
        <v>25.426143448939616</v>
      </c>
    </row>
    <row r="56" spans="1:3" x14ac:dyDescent="0.35">
      <c r="A56" s="15" t="s">
        <v>63</v>
      </c>
      <c r="B56" s="144">
        <f>SUMIF('Debt _UTP'!$E$5:$E$45,A56,'Debt _UTP'!$K$5:$K$45)</f>
        <v>1738665741.5782256</v>
      </c>
      <c r="C56" s="149">
        <f t="shared" si="4"/>
        <v>6.3579711919704129</v>
      </c>
    </row>
    <row r="57" spans="1:3" x14ac:dyDescent="0.35">
      <c r="A57" s="15" t="s">
        <v>35</v>
      </c>
      <c r="B57" s="144">
        <f>SUMIF('Debt _UTP'!$E$5:$E$45,A57,'Debt _UTP'!$K$5:$K$45)</f>
        <v>3133924187.0577216</v>
      </c>
      <c r="C57" s="149">
        <f t="shared" si="4"/>
        <v>11.460166967484826</v>
      </c>
    </row>
    <row r="58" spans="1:3" x14ac:dyDescent="0.35">
      <c r="A58" s="15" t="s">
        <v>43</v>
      </c>
      <c r="B58" s="144">
        <f>SUMIF('Debt _UTP'!$E$5:$E$45,A58,'Debt _UTP'!$K$5:$K$45)</f>
        <v>2730184154.997508</v>
      </c>
      <c r="C58" s="149">
        <f t="shared" si="4"/>
        <v>9.9837661668605744</v>
      </c>
    </row>
    <row r="59" spans="1:3" x14ac:dyDescent="0.35">
      <c r="A59" s="15" t="s">
        <v>48</v>
      </c>
      <c r="B59" s="144">
        <f>SUMIF('Debt _UTP'!$E$5:$E$45,A59,'Debt _UTP'!$K$5:$K$45)</f>
        <v>3051518323.1490002</v>
      </c>
      <c r="C59" s="149">
        <f t="shared" si="4"/>
        <v>11.158824336608864</v>
      </c>
    </row>
    <row r="60" spans="1:3" x14ac:dyDescent="0.35">
      <c r="A60" s="15" t="s">
        <v>101</v>
      </c>
      <c r="B60" s="144">
        <f>SUMIF('Debt _UTP'!$E$5:$E$45,A60,'Debt _UTP'!$K$5:$K$45)</f>
        <v>3831304677</v>
      </c>
      <c r="C60" s="149">
        <f t="shared" si="4"/>
        <v>14.010355286529085</v>
      </c>
    </row>
    <row r="61" spans="1:3" x14ac:dyDescent="0.35">
      <c r="A61" s="15" t="s">
        <v>102</v>
      </c>
      <c r="B61" s="144">
        <f>SUMIF('Debt _UTP'!$E$5:$E$45,A61,'Debt _UTP'!$K$5:$K$45)</f>
        <v>591700000</v>
      </c>
      <c r="C61" s="149">
        <f t="shared" si="4"/>
        <v>2.163734790606751</v>
      </c>
    </row>
    <row r="62" spans="1:3" x14ac:dyDescent="0.35">
      <c r="A62" s="15" t="s">
        <v>103</v>
      </c>
      <c r="B62" s="144">
        <f>SUMIF('Debt _UTP'!$E$5:$E$45,A62,'Debt _UTP'!$K$5:$K$45)</f>
        <v>225688280</v>
      </c>
      <c r="C62" s="149">
        <f t="shared" si="4"/>
        <v>0.82529927880378195</v>
      </c>
    </row>
    <row r="63" spans="1:3" x14ac:dyDescent="0.35">
      <c r="A63" s="15" t="s">
        <v>104</v>
      </c>
      <c r="B63" s="144">
        <f>SUMIF('Debt _UTP'!$E$5:$E$45,A63,'Debt _UTP'!$K$5:$K$45)</f>
        <v>5090156676</v>
      </c>
      <c r="C63" s="149">
        <f t="shared" si="4"/>
        <v>18.613738532196074</v>
      </c>
    </row>
    <row r="64" spans="1:3" x14ac:dyDescent="0.35">
      <c r="A64" s="145" t="s">
        <v>135</v>
      </c>
      <c r="B64" s="146">
        <f>SUM(B55:B63)</f>
        <v>27346234971.527008</v>
      </c>
      <c r="C64" s="148">
        <f>SUM(C55:C63)</f>
        <v>100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31"/>
  <sheetViews>
    <sheetView zoomScaleNormal="100" zoomScaleSheetLayoutView="100" workbookViewId="0">
      <selection activeCell="G40" sqref="G40"/>
    </sheetView>
  </sheetViews>
  <sheetFormatPr defaultRowHeight="14.5" x14ac:dyDescent="0.35"/>
  <cols>
    <col min="1" max="1" width="14.26953125" style="41" customWidth="1"/>
    <col min="2" max="2" width="30.453125" style="42" customWidth="1"/>
    <col min="3" max="3" width="45.54296875" style="42" customWidth="1"/>
    <col min="4" max="5" width="18.54296875" style="43" customWidth="1"/>
    <col min="6" max="6" width="20.81640625" style="43" customWidth="1"/>
    <col min="7" max="7" width="18.54296875" style="43" customWidth="1"/>
    <col min="8" max="8" width="11.7265625" style="43" customWidth="1"/>
    <col min="9" max="9" width="11.7265625" style="113" customWidth="1"/>
    <col min="10" max="10" width="16.1796875" style="41" customWidth="1"/>
    <col min="11" max="11" width="19.81640625" style="41" customWidth="1"/>
    <col min="12" max="12" width="15.1796875" style="41" customWidth="1"/>
    <col min="13" max="13" width="11.7265625" style="41" customWidth="1"/>
    <col min="14" max="14" width="16.81640625" style="43" customWidth="1"/>
    <col min="15" max="15" width="11.453125" style="43" customWidth="1"/>
    <col min="16" max="16" width="10.1796875" style="43" customWidth="1"/>
    <col min="17" max="17" width="10.453125" style="41" customWidth="1"/>
    <col min="18" max="18" width="12.1796875" style="41" customWidth="1"/>
    <col min="19" max="19" width="11.26953125" style="41" customWidth="1"/>
    <col min="20" max="20" width="9.7265625" style="43" customWidth="1"/>
    <col min="21" max="21" width="10.81640625" style="48" customWidth="1"/>
    <col min="22" max="22" width="11.26953125" style="43" bestFit="1" customWidth="1"/>
    <col min="23" max="23" width="14.7265625" style="43" customWidth="1"/>
    <col min="24" max="24" width="16.81640625" style="41" customWidth="1"/>
    <col min="25" max="25" width="19.54296875" style="41" customWidth="1"/>
    <col min="26" max="26" width="18.453125" style="41" customWidth="1"/>
    <col min="27" max="27" width="21.54296875" style="41" customWidth="1"/>
    <col min="28" max="28" width="15.81640625" style="41" customWidth="1"/>
    <col min="29" max="29" width="16" style="41" customWidth="1"/>
    <col min="30" max="30" width="17.54296875" style="41" customWidth="1"/>
    <col min="31" max="31" width="15.81640625" style="41" customWidth="1"/>
    <col min="32" max="32" width="16.26953125" style="41" customWidth="1"/>
    <col min="33" max="33" width="16.81640625" style="41" customWidth="1"/>
    <col min="34" max="34" width="15.26953125" style="41" customWidth="1"/>
    <col min="35" max="35" width="16.81640625" style="41" customWidth="1"/>
    <col min="36" max="36" width="13.1796875" style="41" customWidth="1"/>
    <col min="37" max="37" width="12.1796875" style="41" customWidth="1"/>
    <col min="38" max="38" width="13" style="41" customWidth="1"/>
    <col min="39" max="40" width="13.54296875" style="41" customWidth="1"/>
    <col min="41" max="45" width="18.54296875" style="41" customWidth="1"/>
    <col min="46" max="58" width="14.26953125" style="41" bestFit="1" customWidth="1"/>
    <col min="59" max="75" width="14.81640625" style="41" customWidth="1"/>
    <col min="76" max="78" width="14.81640625" style="40" customWidth="1"/>
    <col min="79" max="79" width="14.81640625" style="41" customWidth="1"/>
    <col min="80" max="131" width="17.81640625" style="41" customWidth="1"/>
  </cols>
  <sheetData>
    <row r="1" spans="1:256" s="66" customFormat="1" ht="12.75" customHeight="1" x14ac:dyDescent="0.35">
      <c r="A1" s="58" t="s">
        <v>121</v>
      </c>
      <c r="B1" s="59"/>
      <c r="C1" s="60"/>
      <c r="D1" s="61"/>
      <c r="E1" s="61"/>
      <c r="F1" s="61"/>
      <c r="G1" s="61"/>
      <c r="H1" s="62"/>
      <c r="I1" s="105"/>
      <c r="J1" s="105"/>
      <c r="K1" s="62"/>
      <c r="L1" s="51"/>
      <c r="M1" s="51"/>
      <c r="N1" s="60"/>
      <c r="O1" s="60"/>
      <c r="P1" s="60"/>
      <c r="Q1" s="60"/>
      <c r="R1" s="60"/>
      <c r="S1" s="60"/>
      <c r="T1" s="60"/>
      <c r="U1" s="63"/>
      <c r="V1" s="64"/>
      <c r="W1" s="64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65"/>
      <c r="BY1" s="65"/>
      <c r="BZ1" s="65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x14ac:dyDescent="0.35">
      <c r="A2" s="67" t="s">
        <v>0</v>
      </c>
      <c r="B2" s="69"/>
      <c r="C2" s="68"/>
      <c r="D2" s="68"/>
      <c r="E2" s="68"/>
      <c r="F2" s="68"/>
      <c r="G2" s="68"/>
      <c r="H2" s="68"/>
      <c r="I2" s="110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70"/>
      <c r="V2" s="71"/>
      <c r="W2" s="71"/>
      <c r="Z2" s="120" t="s">
        <v>1</v>
      </c>
      <c r="AA2" s="75"/>
      <c r="AB2" s="75"/>
      <c r="CB2" s="160">
        <f>RIGHT(A1,4)+1</f>
        <v>2018</v>
      </c>
      <c r="CC2" s="41" t="s">
        <v>2</v>
      </c>
    </row>
    <row r="3" spans="1:256" ht="25" customHeight="1" thickBot="1" x14ac:dyDescent="0.4">
      <c r="A3" s="153" t="s">
        <v>61</v>
      </c>
      <c r="B3" s="153"/>
      <c r="C3" s="153"/>
      <c r="D3" s="157"/>
      <c r="E3" s="158"/>
      <c r="F3" s="153"/>
      <c r="G3" s="153"/>
      <c r="H3" s="153"/>
      <c r="I3" s="153"/>
      <c r="J3" s="153"/>
      <c r="K3" s="153"/>
      <c r="L3" s="153"/>
      <c r="M3" s="153"/>
      <c r="N3" s="153"/>
      <c r="O3" s="159"/>
      <c r="P3" s="157"/>
      <c r="Q3" s="157"/>
      <c r="R3" s="153">
        <v>2017</v>
      </c>
      <c r="S3" s="153">
        <v>2017</v>
      </c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</row>
    <row r="4" spans="1:256" s="13" customFormat="1" ht="52.5" customHeight="1" thickTop="1" thickBot="1" x14ac:dyDescent="0.4">
      <c r="A4" s="1" t="s">
        <v>3</v>
      </c>
      <c r="B4" s="3" t="s">
        <v>4</v>
      </c>
      <c r="C4" s="2" t="s">
        <v>5</v>
      </c>
      <c r="D4" s="2" t="s">
        <v>6</v>
      </c>
      <c r="E4" s="49" t="s">
        <v>65</v>
      </c>
      <c r="F4" s="49" t="s">
        <v>66</v>
      </c>
      <c r="G4" s="49" t="s">
        <v>67</v>
      </c>
      <c r="H4" s="4" t="s">
        <v>7</v>
      </c>
      <c r="I4" s="111" t="s">
        <v>86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14</v>
      </c>
      <c r="Q4" s="4" t="s">
        <v>15</v>
      </c>
      <c r="R4" s="49" t="s">
        <v>16</v>
      </c>
      <c r="S4" s="49" t="s">
        <v>17</v>
      </c>
      <c r="T4" s="4" t="s">
        <v>18</v>
      </c>
      <c r="U4" s="45" t="s">
        <v>19</v>
      </c>
      <c r="V4" s="2" t="s">
        <v>20</v>
      </c>
      <c r="W4" s="5" t="s">
        <v>21</v>
      </c>
      <c r="X4" s="6" t="s">
        <v>22</v>
      </c>
      <c r="Y4" s="7" t="s">
        <v>23</v>
      </c>
      <c r="Z4" s="8">
        <v>2018</v>
      </c>
      <c r="AA4" s="9">
        <f>Z4+1</f>
        <v>2019</v>
      </c>
      <c r="AB4" s="9">
        <f t="shared" ref="AB4:BW4" si="0">AA4+1</f>
        <v>2020</v>
      </c>
      <c r="AC4" s="9">
        <f t="shared" si="0"/>
        <v>2021</v>
      </c>
      <c r="AD4" s="9">
        <f t="shared" si="0"/>
        <v>2022</v>
      </c>
      <c r="AE4" s="9">
        <f t="shared" si="0"/>
        <v>2023</v>
      </c>
      <c r="AF4" s="9">
        <f t="shared" si="0"/>
        <v>2024</v>
      </c>
      <c r="AG4" s="9">
        <f t="shared" si="0"/>
        <v>2025</v>
      </c>
      <c r="AH4" s="9">
        <f t="shared" si="0"/>
        <v>2026</v>
      </c>
      <c r="AI4" s="9">
        <f t="shared" si="0"/>
        <v>2027</v>
      </c>
      <c r="AJ4" s="9">
        <f t="shared" si="0"/>
        <v>2028</v>
      </c>
      <c r="AK4" s="9">
        <f t="shared" si="0"/>
        <v>2029</v>
      </c>
      <c r="AL4" s="9">
        <f t="shared" si="0"/>
        <v>2030</v>
      </c>
      <c r="AM4" s="9">
        <f t="shared" si="0"/>
        <v>2031</v>
      </c>
      <c r="AN4" s="9">
        <f t="shared" si="0"/>
        <v>2032</v>
      </c>
      <c r="AO4" s="9">
        <f t="shared" si="0"/>
        <v>2033</v>
      </c>
      <c r="AP4" s="9">
        <f t="shared" si="0"/>
        <v>2034</v>
      </c>
      <c r="AQ4" s="9">
        <f t="shared" si="0"/>
        <v>2035</v>
      </c>
      <c r="AR4" s="9">
        <f t="shared" si="0"/>
        <v>2036</v>
      </c>
      <c r="AS4" s="9">
        <f t="shared" si="0"/>
        <v>2037</v>
      </c>
      <c r="AT4" s="9">
        <f t="shared" si="0"/>
        <v>2038</v>
      </c>
      <c r="AU4" s="9">
        <f t="shared" si="0"/>
        <v>2039</v>
      </c>
      <c r="AV4" s="9">
        <f t="shared" si="0"/>
        <v>2040</v>
      </c>
      <c r="AW4" s="9">
        <f t="shared" si="0"/>
        <v>2041</v>
      </c>
      <c r="AX4" s="9">
        <f t="shared" si="0"/>
        <v>2042</v>
      </c>
      <c r="AY4" s="9">
        <f t="shared" si="0"/>
        <v>2043</v>
      </c>
      <c r="AZ4" s="9">
        <f t="shared" si="0"/>
        <v>2044</v>
      </c>
      <c r="BA4" s="9">
        <f t="shared" si="0"/>
        <v>2045</v>
      </c>
      <c r="BB4" s="9">
        <f t="shared" si="0"/>
        <v>2046</v>
      </c>
      <c r="BC4" s="9">
        <f t="shared" si="0"/>
        <v>2047</v>
      </c>
      <c r="BD4" s="9">
        <f t="shared" si="0"/>
        <v>2048</v>
      </c>
      <c r="BE4" s="9">
        <f t="shared" si="0"/>
        <v>2049</v>
      </c>
      <c r="BF4" s="9">
        <f t="shared" si="0"/>
        <v>2050</v>
      </c>
      <c r="BG4" s="9">
        <f t="shared" si="0"/>
        <v>2051</v>
      </c>
      <c r="BH4" s="9">
        <f t="shared" si="0"/>
        <v>2052</v>
      </c>
      <c r="BI4" s="9">
        <f t="shared" si="0"/>
        <v>2053</v>
      </c>
      <c r="BJ4" s="9">
        <f t="shared" si="0"/>
        <v>2054</v>
      </c>
      <c r="BK4" s="9">
        <f t="shared" si="0"/>
        <v>2055</v>
      </c>
      <c r="BL4" s="9">
        <f t="shared" si="0"/>
        <v>2056</v>
      </c>
      <c r="BM4" s="9">
        <f t="shared" si="0"/>
        <v>2057</v>
      </c>
      <c r="BN4" s="9">
        <f t="shared" si="0"/>
        <v>2058</v>
      </c>
      <c r="BO4" s="9">
        <f t="shared" si="0"/>
        <v>2059</v>
      </c>
      <c r="BP4" s="9">
        <f t="shared" si="0"/>
        <v>2060</v>
      </c>
      <c r="BQ4" s="9">
        <f t="shared" si="0"/>
        <v>2061</v>
      </c>
      <c r="BR4" s="9">
        <f t="shared" si="0"/>
        <v>2062</v>
      </c>
      <c r="BS4" s="9">
        <f t="shared" si="0"/>
        <v>2063</v>
      </c>
      <c r="BT4" s="9">
        <f t="shared" si="0"/>
        <v>2064</v>
      </c>
      <c r="BU4" s="9">
        <f t="shared" si="0"/>
        <v>2065</v>
      </c>
      <c r="BV4" s="9">
        <f t="shared" si="0"/>
        <v>2066</v>
      </c>
      <c r="BW4" s="9">
        <f t="shared" si="0"/>
        <v>2067</v>
      </c>
      <c r="BX4" s="10"/>
      <c r="BY4" s="10"/>
      <c r="BZ4" s="10"/>
      <c r="CA4" s="11" t="s">
        <v>109</v>
      </c>
      <c r="CB4" s="12" t="s">
        <v>24</v>
      </c>
      <c r="CC4" s="11">
        <v>2018</v>
      </c>
      <c r="CD4" s="11">
        <f>CC4+1</f>
        <v>2019</v>
      </c>
      <c r="CE4" s="11">
        <f t="shared" ref="CE4:DZ4" si="1">CD4+1</f>
        <v>2020</v>
      </c>
      <c r="CF4" s="11">
        <f t="shared" si="1"/>
        <v>2021</v>
      </c>
      <c r="CG4" s="11">
        <f t="shared" si="1"/>
        <v>2022</v>
      </c>
      <c r="CH4" s="11">
        <f t="shared" si="1"/>
        <v>2023</v>
      </c>
      <c r="CI4" s="11">
        <f t="shared" si="1"/>
        <v>2024</v>
      </c>
      <c r="CJ4" s="11">
        <f t="shared" si="1"/>
        <v>2025</v>
      </c>
      <c r="CK4" s="11">
        <f t="shared" si="1"/>
        <v>2026</v>
      </c>
      <c r="CL4" s="11">
        <f t="shared" si="1"/>
        <v>2027</v>
      </c>
      <c r="CM4" s="11">
        <f t="shared" si="1"/>
        <v>2028</v>
      </c>
      <c r="CN4" s="11">
        <f t="shared" si="1"/>
        <v>2029</v>
      </c>
      <c r="CO4" s="11">
        <f t="shared" si="1"/>
        <v>2030</v>
      </c>
      <c r="CP4" s="11">
        <f t="shared" si="1"/>
        <v>2031</v>
      </c>
      <c r="CQ4" s="11">
        <f t="shared" si="1"/>
        <v>2032</v>
      </c>
      <c r="CR4" s="11">
        <f t="shared" si="1"/>
        <v>2033</v>
      </c>
      <c r="CS4" s="11">
        <f t="shared" si="1"/>
        <v>2034</v>
      </c>
      <c r="CT4" s="11">
        <f t="shared" si="1"/>
        <v>2035</v>
      </c>
      <c r="CU4" s="11">
        <f t="shared" si="1"/>
        <v>2036</v>
      </c>
      <c r="CV4" s="11">
        <f t="shared" si="1"/>
        <v>2037</v>
      </c>
      <c r="CW4" s="11">
        <f t="shared" si="1"/>
        <v>2038</v>
      </c>
      <c r="CX4" s="11">
        <f t="shared" si="1"/>
        <v>2039</v>
      </c>
      <c r="CY4" s="11">
        <f t="shared" si="1"/>
        <v>2040</v>
      </c>
      <c r="CZ4" s="11">
        <f t="shared" si="1"/>
        <v>2041</v>
      </c>
      <c r="DA4" s="11">
        <f t="shared" si="1"/>
        <v>2042</v>
      </c>
      <c r="DB4" s="11">
        <f t="shared" si="1"/>
        <v>2043</v>
      </c>
      <c r="DC4" s="11">
        <f t="shared" si="1"/>
        <v>2044</v>
      </c>
      <c r="DD4" s="11">
        <f t="shared" si="1"/>
        <v>2045</v>
      </c>
      <c r="DE4" s="11">
        <f t="shared" si="1"/>
        <v>2046</v>
      </c>
      <c r="DF4" s="11">
        <f t="shared" si="1"/>
        <v>2047</v>
      </c>
      <c r="DG4" s="11">
        <f t="shared" si="1"/>
        <v>2048</v>
      </c>
      <c r="DH4" s="11">
        <f t="shared" si="1"/>
        <v>2049</v>
      </c>
      <c r="DI4" s="11">
        <f t="shared" si="1"/>
        <v>2050</v>
      </c>
      <c r="DJ4" s="11">
        <f t="shared" si="1"/>
        <v>2051</v>
      </c>
      <c r="DK4" s="11">
        <f t="shared" si="1"/>
        <v>2052</v>
      </c>
      <c r="DL4" s="11">
        <f t="shared" si="1"/>
        <v>2053</v>
      </c>
      <c r="DM4" s="11">
        <f t="shared" si="1"/>
        <v>2054</v>
      </c>
      <c r="DN4" s="11">
        <f t="shared" si="1"/>
        <v>2055</v>
      </c>
      <c r="DO4" s="11">
        <f t="shared" si="1"/>
        <v>2056</v>
      </c>
      <c r="DP4" s="11">
        <f t="shared" si="1"/>
        <v>2057</v>
      </c>
      <c r="DQ4" s="11">
        <f t="shared" si="1"/>
        <v>2058</v>
      </c>
      <c r="DR4" s="11">
        <f t="shared" si="1"/>
        <v>2059</v>
      </c>
      <c r="DS4" s="11">
        <f t="shared" si="1"/>
        <v>2060</v>
      </c>
      <c r="DT4" s="11">
        <f t="shared" si="1"/>
        <v>2061</v>
      </c>
      <c r="DU4" s="11">
        <f t="shared" si="1"/>
        <v>2062</v>
      </c>
      <c r="DV4" s="11">
        <f t="shared" si="1"/>
        <v>2063</v>
      </c>
      <c r="DW4" s="11">
        <f t="shared" si="1"/>
        <v>2064</v>
      </c>
      <c r="DX4" s="11">
        <f t="shared" si="1"/>
        <v>2065</v>
      </c>
      <c r="DY4" s="11">
        <f t="shared" si="1"/>
        <v>2066</v>
      </c>
      <c r="DZ4" s="11">
        <f t="shared" si="1"/>
        <v>2067</v>
      </c>
      <c r="EA4" s="11" t="s">
        <v>23</v>
      </c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x14ac:dyDescent="0.35">
      <c r="A5" s="14">
        <v>1</v>
      </c>
      <c r="B5" s="15" t="s">
        <v>25</v>
      </c>
      <c r="C5" s="15" t="s">
        <v>26</v>
      </c>
      <c r="D5" s="14" t="s">
        <v>27</v>
      </c>
      <c r="E5" s="50" t="str">
        <f>VLOOKUP(C5,'Represenative Instruments_FX'!$B$5:$C$24,2,FALSE)</f>
        <v>IDA/IFAD/EDF</v>
      </c>
      <c r="F5" s="50" t="str">
        <f>CONCATENATE(E5,"_",T5)</f>
        <v>IDA/IFAD/EDF_Fixed</v>
      </c>
      <c r="G5" s="50">
        <f>VLOOKUP(F5,'Represenative Instruments_FX'!$E$5:$F$14,2,FALSE)</f>
        <v>2</v>
      </c>
      <c r="H5" s="14" t="s">
        <v>28</v>
      </c>
      <c r="I5" s="112">
        <f>VLOOKUP(H5,'Represenative Instruments_FX'!$H$5:$I$13,2,FALSE)</f>
        <v>15</v>
      </c>
      <c r="J5" s="16">
        <v>15940329.868000001</v>
      </c>
      <c r="K5" s="16">
        <v>674539.98400000005</v>
      </c>
      <c r="L5" s="16">
        <v>0</v>
      </c>
      <c r="M5" s="16">
        <v>0</v>
      </c>
      <c r="N5" s="121">
        <v>35841</v>
      </c>
      <c r="O5" s="121">
        <v>46980</v>
      </c>
      <c r="P5" s="14">
        <v>10</v>
      </c>
      <c r="Q5" s="17">
        <v>50</v>
      </c>
      <c r="R5" s="50">
        <f>IF(YEAR($N5)-$R$3&gt;0,YEAR($N5)-$R$3,0)</f>
        <v>0</v>
      </c>
      <c r="S5" s="50">
        <f>YEAR(O5)-$S$3</f>
        <v>11</v>
      </c>
      <c r="T5" s="14" t="s">
        <v>29</v>
      </c>
      <c r="U5" s="46">
        <v>7.4999999999999997E-3</v>
      </c>
      <c r="V5" s="14"/>
      <c r="W5" s="24"/>
      <c r="X5" s="16">
        <v>2851720.7893333337</v>
      </c>
      <c r="Y5" s="19">
        <f>K5-SUM(Z5:BW5)</f>
        <v>0</v>
      </c>
      <c r="Z5" s="124">
        <v>60000</v>
      </c>
      <c r="AA5" s="124">
        <v>60000</v>
      </c>
      <c r="AB5" s="124">
        <v>60000</v>
      </c>
      <c r="AC5" s="124">
        <v>60000</v>
      </c>
      <c r="AD5" s="124">
        <v>60000</v>
      </c>
      <c r="AE5" s="124">
        <v>60000</v>
      </c>
      <c r="AF5" s="124">
        <v>60000</v>
      </c>
      <c r="AG5" s="124">
        <v>60000</v>
      </c>
      <c r="AH5" s="124">
        <v>60000</v>
      </c>
      <c r="AI5" s="124">
        <v>60000</v>
      </c>
      <c r="AJ5" s="124">
        <v>74539.983999999997</v>
      </c>
      <c r="AK5" s="124">
        <v>0</v>
      </c>
      <c r="AL5" s="124">
        <v>0</v>
      </c>
      <c r="AM5" s="124">
        <v>0</v>
      </c>
      <c r="AN5" s="124">
        <v>0</v>
      </c>
      <c r="AO5" s="124">
        <v>0</v>
      </c>
      <c r="AP5" s="124">
        <v>0</v>
      </c>
      <c r="AQ5" s="124">
        <v>0</v>
      </c>
      <c r="AR5" s="124">
        <v>0</v>
      </c>
      <c r="AS5" s="124">
        <v>0</v>
      </c>
      <c r="AT5" s="124">
        <v>0</v>
      </c>
      <c r="AU5" s="124">
        <v>0</v>
      </c>
      <c r="AV5" s="124">
        <v>0</v>
      </c>
      <c r="AW5" s="124">
        <v>0</v>
      </c>
      <c r="AX5" s="124">
        <v>0</v>
      </c>
      <c r="AY5" s="124">
        <v>0</v>
      </c>
      <c r="AZ5" s="124">
        <v>0</v>
      </c>
      <c r="BA5" s="124">
        <v>0</v>
      </c>
      <c r="BB5" s="124">
        <v>0</v>
      </c>
      <c r="BC5" s="124">
        <v>0</v>
      </c>
      <c r="BD5" s="124">
        <v>0</v>
      </c>
      <c r="BE5" s="124">
        <v>0</v>
      </c>
      <c r="BF5" s="124">
        <v>0</v>
      </c>
      <c r="BG5" s="124">
        <v>0</v>
      </c>
      <c r="BH5" s="124">
        <v>0</v>
      </c>
      <c r="BI5" s="124">
        <v>0</v>
      </c>
      <c r="BJ5" s="124">
        <v>0</v>
      </c>
      <c r="BK5" s="124">
        <v>0</v>
      </c>
      <c r="BL5" s="124">
        <v>0</v>
      </c>
      <c r="BM5" s="124">
        <v>0</v>
      </c>
      <c r="BN5" s="124">
        <v>0</v>
      </c>
      <c r="BO5" s="124">
        <v>0</v>
      </c>
      <c r="BP5" s="124">
        <v>0</v>
      </c>
      <c r="BQ5" s="124">
        <v>0</v>
      </c>
      <c r="BR5" s="124">
        <v>0</v>
      </c>
      <c r="BS5" s="124">
        <v>0</v>
      </c>
      <c r="BT5" s="124">
        <v>0</v>
      </c>
      <c r="BU5" s="124">
        <v>0</v>
      </c>
      <c r="BV5" s="124">
        <v>0</v>
      </c>
      <c r="BW5" s="125">
        <v>0</v>
      </c>
      <c r="BX5" s="20"/>
      <c r="BY5" s="20"/>
      <c r="BZ5" s="20"/>
      <c r="CA5" s="21">
        <f>CB5-SUM(CC5:DZ5)</f>
        <v>0</v>
      </c>
      <c r="CB5" s="21">
        <f>K5</f>
        <v>674539.98400000005</v>
      </c>
      <c r="CC5" s="21">
        <f>IF($CB5&gt;0,IF(AND(CC$4-$CB$2&gt;=$R5,YEAR($O5)&gt;=CC$4),$CB5/($S5-$R5),0),0)</f>
        <v>61321.81672727273</v>
      </c>
      <c r="CD5" s="21">
        <f t="shared" ref="CD5:DZ10" si="2">IF($CB5&gt;0,IF(AND(CD$4-$CB$2&gt;=$R5,YEAR($O5)&gt;=CD$4),$CB5/($S5-$R5),0),0)</f>
        <v>61321.81672727273</v>
      </c>
      <c r="CE5" s="21">
        <f t="shared" si="2"/>
        <v>61321.81672727273</v>
      </c>
      <c r="CF5" s="21">
        <f t="shared" si="2"/>
        <v>61321.81672727273</v>
      </c>
      <c r="CG5" s="21">
        <f t="shared" si="2"/>
        <v>61321.81672727273</v>
      </c>
      <c r="CH5" s="21">
        <f t="shared" si="2"/>
        <v>61321.81672727273</v>
      </c>
      <c r="CI5" s="21">
        <f t="shared" si="2"/>
        <v>61321.81672727273</v>
      </c>
      <c r="CJ5" s="21">
        <f t="shared" si="2"/>
        <v>61321.81672727273</v>
      </c>
      <c r="CK5" s="21">
        <f t="shared" si="2"/>
        <v>61321.81672727273</v>
      </c>
      <c r="CL5" s="21">
        <f t="shared" si="2"/>
        <v>61321.81672727273</v>
      </c>
      <c r="CM5" s="21">
        <f t="shared" si="2"/>
        <v>61321.81672727273</v>
      </c>
      <c r="CN5" s="21">
        <f t="shared" si="2"/>
        <v>0</v>
      </c>
      <c r="CO5" s="21">
        <f t="shared" si="2"/>
        <v>0</v>
      </c>
      <c r="CP5" s="21">
        <f t="shared" si="2"/>
        <v>0</v>
      </c>
      <c r="CQ5" s="21">
        <f t="shared" si="2"/>
        <v>0</v>
      </c>
      <c r="CR5" s="21">
        <f t="shared" si="2"/>
        <v>0</v>
      </c>
      <c r="CS5" s="21">
        <f t="shared" si="2"/>
        <v>0</v>
      </c>
      <c r="CT5" s="21">
        <f t="shared" si="2"/>
        <v>0</v>
      </c>
      <c r="CU5" s="21">
        <f t="shared" si="2"/>
        <v>0</v>
      </c>
      <c r="CV5" s="21">
        <f t="shared" si="2"/>
        <v>0</v>
      </c>
      <c r="CW5" s="21">
        <f t="shared" si="2"/>
        <v>0</v>
      </c>
      <c r="CX5" s="21">
        <f t="shared" si="2"/>
        <v>0</v>
      </c>
      <c r="CY5" s="21">
        <f t="shared" si="2"/>
        <v>0</v>
      </c>
      <c r="CZ5" s="21">
        <f t="shared" si="2"/>
        <v>0</v>
      </c>
      <c r="DA5" s="21">
        <f t="shared" si="2"/>
        <v>0</v>
      </c>
      <c r="DB5" s="21">
        <f t="shared" si="2"/>
        <v>0</v>
      </c>
      <c r="DC5" s="21">
        <f t="shared" si="2"/>
        <v>0</v>
      </c>
      <c r="DD5" s="21">
        <f t="shared" si="2"/>
        <v>0</v>
      </c>
      <c r="DE5" s="21">
        <f t="shared" si="2"/>
        <v>0</v>
      </c>
      <c r="DF5" s="21">
        <f t="shared" si="2"/>
        <v>0</v>
      </c>
      <c r="DG5" s="21">
        <f t="shared" si="2"/>
        <v>0</v>
      </c>
      <c r="DH5" s="21">
        <f t="shared" si="2"/>
        <v>0</v>
      </c>
      <c r="DI5" s="21">
        <f t="shared" si="2"/>
        <v>0</v>
      </c>
      <c r="DJ5" s="21">
        <f t="shared" si="2"/>
        <v>0</v>
      </c>
      <c r="DK5" s="21">
        <f t="shared" si="2"/>
        <v>0</v>
      </c>
      <c r="DL5" s="21">
        <f t="shared" si="2"/>
        <v>0</v>
      </c>
      <c r="DM5" s="21">
        <f t="shared" si="2"/>
        <v>0</v>
      </c>
      <c r="DN5" s="21">
        <f t="shared" si="2"/>
        <v>0</v>
      </c>
      <c r="DO5" s="21">
        <f t="shared" si="2"/>
        <v>0</v>
      </c>
      <c r="DP5" s="21">
        <f t="shared" si="2"/>
        <v>0</v>
      </c>
      <c r="DQ5" s="21">
        <f t="shared" si="2"/>
        <v>0</v>
      </c>
      <c r="DR5" s="21">
        <f t="shared" si="2"/>
        <v>0</v>
      </c>
      <c r="DS5" s="21">
        <f t="shared" si="2"/>
        <v>0</v>
      </c>
      <c r="DT5" s="21">
        <f t="shared" si="2"/>
        <v>0</v>
      </c>
      <c r="DU5" s="21">
        <f t="shared" si="2"/>
        <v>0</v>
      </c>
      <c r="DV5" s="21">
        <f t="shared" si="2"/>
        <v>0</v>
      </c>
      <c r="DW5" s="21">
        <f t="shared" si="2"/>
        <v>0</v>
      </c>
      <c r="DX5" s="21">
        <f t="shared" si="2"/>
        <v>0</v>
      </c>
      <c r="DY5" s="21">
        <f t="shared" si="2"/>
        <v>0</v>
      </c>
      <c r="DZ5" s="21">
        <f t="shared" si="2"/>
        <v>0</v>
      </c>
      <c r="EA5" s="21">
        <f t="shared" ref="EA5" si="3">CB5-SUM(CC5:DZ5)</f>
        <v>0</v>
      </c>
    </row>
    <row r="6" spans="1:256" x14ac:dyDescent="0.35">
      <c r="A6" s="14">
        <v>2</v>
      </c>
      <c r="B6" s="15" t="s">
        <v>25</v>
      </c>
      <c r="C6" s="15" t="s">
        <v>26</v>
      </c>
      <c r="D6" s="14" t="s">
        <v>27</v>
      </c>
      <c r="E6" s="50" t="str">
        <f>VLOOKUP(C6,'Represenative Instruments_FX'!$B$5:$C$24,2,FALSE)</f>
        <v>IDA/IFAD/EDF</v>
      </c>
      <c r="F6" s="50" t="str">
        <f t="shared" ref="F6:F45" si="4">CONCATENATE(E6,"_",T6)</f>
        <v>IDA/IFAD/EDF_Fixed</v>
      </c>
      <c r="G6" s="50">
        <f>VLOOKUP(F6,'Represenative Instruments_FX'!$E$5:$F$14,2,FALSE)</f>
        <v>2</v>
      </c>
      <c r="H6" s="14" t="s">
        <v>30</v>
      </c>
      <c r="I6" s="112">
        <f>VLOOKUP(H6,'Represenative Instruments_FX'!$H$5:$I$13,2,FALSE)</f>
        <v>21.371550000000003</v>
      </c>
      <c r="J6" s="16">
        <v>1242298608.3651199</v>
      </c>
      <c r="K6" s="16">
        <v>250848543.15895501</v>
      </c>
      <c r="L6" s="16">
        <v>0</v>
      </c>
      <c r="M6" s="16">
        <v>0</v>
      </c>
      <c r="N6" s="121">
        <v>38946</v>
      </c>
      <c r="O6" s="121">
        <v>49747</v>
      </c>
      <c r="P6" s="14">
        <v>10</v>
      </c>
      <c r="Q6" s="17">
        <v>40</v>
      </c>
      <c r="R6" s="50">
        <f t="shared" ref="R6:R45" si="5">IF(YEAR($N6)-$R$3&gt;0,YEAR($N6)-$R$3,0)</f>
        <v>0</v>
      </c>
      <c r="S6" s="50">
        <f t="shared" ref="S6:S45" si="6">YEAR(O6)-$S$3</f>
        <v>19</v>
      </c>
      <c r="T6" s="14" t="s">
        <v>29</v>
      </c>
      <c r="U6" s="46">
        <v>7.4999999999999997E-3</v>
      </c>
      <c r="V6" s="14"/>
      <c r="W6" s="24"/>
      <c r="X6" s="16">
        <v>301061674.76202708</v>
      </c>
      <c r="Y6" s="19">
        <f t="shared" ref="Y6:Y45" si="7">K6-SUM(Z6:BW6)</f>
        <v>0</v>
      </c>
      <c r="Z6" s="124">
        <v>13202554.903102892</v>
      </c>
      <c r="AA6" s="124">
        <v>13202554.903102892</v>
      </c>
      <c r="AB6" s="124">
        <v>13202554.903102892</v>
      </c>
      <c r="AC6" s="124">
        <v>13202554.903102892</v>
      </c>
      <c r="AD6" s="124">
        <v>13202554.903102892</v>
      </c>
      <c r="AE6" s="124">
        <v>13202554.903102892</v>
      </c>
      <c r="AF6" s="124">
        <v>13202554.903102892</v>
      </c>
      <c r="AG6" s="124">
        <v>13202554.903102892</v>
      </c>
      <c r="AH6" s="124">
        <v>13202554.903102892</v>
      </c>
      <c r="AI6" s="124">
        <v>13202554.903102892</v>
      </c>
      <c r="AJ6" s="124">
        <v>13202554.903102892</v>
      </c>
      <c r="AK6" s="124">
        <v>13202554.903102892</v>
      </c>
      <c r="AL6" s="124">
        <v>13202554.903102892</v>
      </c>
      <c r="AM6" s="124">
        <v>13202554.903102892</v>
      </c>
      <c r="AN6" s="124">
        <v>13202554.903102892</v>
      </c>
      <c r="AO6" s="124">
        <v>13202554.903102892</v>
      </c>
      <c r="AP6" s="124">
        <v>13202554.903102892</v>
      </c>
      <c r="AQ6" s="124">
        <v>13202554.903102892</v>
      </c>
      <c r="AR6" s="124">
        <v>13202554.903102892</v>
      </c>
      <c r="AS6" s="124">
        <v>0</v>
      </c>
      <c r="AT6" s="124">
        <v>0</v>
      </c>
      <c r="AU6" s="124">
        <v>0</v>
      </c>
      <c r="AV6" s="124">
        <v>0</v>
      </c>
      <c r="AW6" s="124">
        <v>0</v>
      </c>
      <c r="AX6" s="124">
        <v>0</v>
      </c>
      <c r="AY6" s="124">
        <v>0</v>
      </c>
      <c r="AZ6" s="124">
        <v>0</v>
      </c>
      <c r="BA6" s="124">
        <v>0</v>
      </c>
      <c r="BB6" s="124">
        <v>0</v>
      </c>
      <c r="BC6" s="124">
        <v>0</v>
      </c>
      <c r="BD6" s="124">
        <v>0</v>
      </c>
      <c r="BE6" s="124">
        <v>0</v>
      </c>
      <c r="BF6" s="124">
        <v>0</v>
      </c>
      <c r="BG6" s="124">
        <v>0</v>
      </c>
      <c r="BH6" s="124">
        <v>0</v>
      </c>
      <c r="BI6" s="124">
        <v>0</v>
      </c>
      <c r="BJ6" s="124">
        <v>0</v>
      </c>
      <c r="BK6" s="124">
        <v>0</v>
      </c>
      <c r="BL6" s="124">
        <v>0</v>
      </c>
      <c r="BM6" s="124">
        <v>0</v>
      </c>
      <c r="BN6" s="124">
        <v>0</v>
      </c>
      <c r="BO6" s="124">
        <v>0</v>
      </c>
      <c r="BP6" s="124">
        <v>0</v>
      </c>
      <c r="BQ6" s="124">
        <v>0</v>
      </c>
      <c r="BR6" s="124">
        <v>0</v>
      </c>
      <c r="BS6" s="124">
        <v>0</v>
      </c>
      <c r="BT6" s="124">
        <v>0</v>
      </c>
      <c r="BU6" s="124">
        <v>0</v>
      </c>
      <c r="BV6" s="124">
        <v>0</v>
      </c>
      <c r="BW6" s="125">
        <v>0</v>
      </c>
      <c r="BX6" s="20"/>
      <c r="BY6" s="20"/>
      <c r="BZ6" s="20"/>
      <c r="CA6" s="21">
        <f t="shared" ref="CA6:CA45" si="8">CB6-SUM(CC6:DZ6)</f>
        <v>0</v>
      </c>
      <c r="CB6" s="21">
        <f t="shared" ref="CB6:CB45" si="9">K6</f>
        <v>250848543.15895501</v>
      </c>
      <c r="CC6" s="21">
        <f t="shared" ref="CC6:CR26" si="10">IF($CB6&gt;0,IF(AND(CC$4-$CB$2&gt;=$R6,YEAR($O6)&gt;=CC$4),$CB6/($S6-$R6),0),0)</f>
        <v>13202554.903102895</v>
      </c>
      <c r="CD6" s="21">
        <f t="shared" si="2"/>
        <v>13202554.903102895</v>
      </c>
      <c r="CE6" s="21">
        <f t="shared" si="2"/>
        <v>13202554.903102895</v>
      </c>
      <c r="CF6" s="21">
        <f t="shared" si="2"/>
        <v>13202554.903102895</v>
      </c>
      <c r="CG6" s="21">
        <f t="shared" si="2"/>
        <v>13202554.903102895</v>
      </c>
      <c r="CH6" s="21">
        <f t="shared" si="2"/>
        <v>13202554.903102895</v>
      </c>
      <c r="CI6" s="21">
        <f t="shared" si="2"/>
        <v>13202554.903102895</v>
      </c>
      <c r="CJ6" s="21">
        <f t="shared" si="2"/>
        <v>13202554.903102895</v>
      </c>
      <c r="CK6" s="21">
        <f t="shared" si="2"/>
        <v>13202554.903102895</v>
      </c>
      <c r="CL6" s="21">
        <f t="shared" si="2"/>
        <v>13202554.903102895</v>
      </c>
      <c r="CM6" s="21">
        <f t="shared" si="2"/>
        <v>13202554.903102895</v>
      </c>
      <c r="CN6" s="21">
        <f t="shared" si="2"/>
        <v>13202554.903102895</v>
      </c>
      <c r="CO6" s="21">
        <f t="shared" si="2"/>
        <v>13202554.903102895</v>
      </c>
      <c r="CP6" s="21">
        <f t="shared" si="2"/>
        <v>13202554.903102895</v>
      </c>
      <c r="CQ6" s="21">
        <f t="shared" si="2"/>
        <v>13202554.903102895</v>
      </c>
      <c r="CR6" s="21">
        <f t="shared" si="2"/>
        <v>13202554.903102895</v>
      </c>
      <c r="CS6" s="21">
        <f t="shared" si="2"/>
        <v>13202554.903102895</v>
      </c>
      <c r="CT6" s="21">
        <f t="shared" si="2"/>
        <v>13202554.903102895</v>
      </c>
      <c r="CU6" s="21">
        <f t="shared" si="2"/>
        <v>13202554.903102895</v>
      </c>
      <c r="CV6" s="21">
        <f t="shared" si="2"/>
        <v>0</v>
      </c>
      <c r="CW6" s="21">
        <f t="shared" si="2"/>
        <v>0</v>
      </c>
      <c r="CX6" s="21">
        <f t="shared" si="2"/>
        <v>0</v>
      </c>
      <c r="CY6" s="21">
        <f t="shared" si="2"/>
        <v>0</v>
      </c>
      <c r="CZ6" s="21">
        <f t="shared" si="2"/>
        <v>0</v>
      </c>
      <c r="DA6" s="21">
        <f t="shared" si="2"/>
        <v>0</v>
      </c>
      <c r="DB6" s="21">
        <f t="shared" si="2"/>
        <v>0</v>
      </c>
      <c r="DC6" s="21">
        <f t="shared" si="2"/>
        <v>0</v>
      </c>
      <c r="DD6" s="21">
        <f t="shared" si="2"/>
        <v>0</v>
      </c>
      <c r="DE6" s="21">
        <f t="shared" si="2"/>
        <v>0</v>
      </c>
      <c r="DF6" s="21">
        <f t="shared" si="2"/>
        <v>0</v>
      </c>
      <c r="DG6" s="21">
        <f t="shared" si="2"/>
        <v>0</v>
      </c>
      <c r="DH6" s="21">
        <f t="shared" si="2"/>
        <v>0</v>
      </c>
      <c r="DI6" s="21">
        <f t="shared" si="2"/>
        <v>0</v>
      </c>
      <c r="DJ6" s="21">
        <f t="shared" si="2"/>
        <v>0</v>
      </c>
      <c r="DK6" s="21">
        <f t="shared" si="2"/>
        <v>0</v>
      </c>
      <c r="DL6" s="21">
        <f t="shared" si="2"/>
        <v>0</v>
      </c>
      <c r="DM6" s="21">
        <f t="shared" si="2"/>
        <v>0</v>
      </c>
      <c r="DN6" s="21">
        <f t="shared" si="2"/>
        <v>0</v>
      </c>
      <c r="DO6" s="21">
        <f t="shared" si="2"/>
        <v>0</v>
      </c>
      <c r="DP6" s="21">
        <f t="shared" si="2"/>
        <v>0</v>
      </c>
      <c r="DQ6" s="21">
        <f t="shared" si="2"/>
        <v>0</v>
      </c>
      <c r="DR6" s="21">
        <f t="shared" si="2"/>
        <v>0</v>
      </c>
      <c r="DS6" s="21">
        <f t="shared" si="2"/>
        <v>0</v>
      </c>
      <c r="DT6" s="21">
        <f t="shared" si="2"/>
        <v>0</v>
      </c>
      <c r="DU6" s="21">
        <f t="shared" si="2"/>
        <v>0</v>
      </c>
      <c r="DV6" s="21">
        <f t="shared" si="2"/>
        <v>0</v>
      </c>
      <c r="DW6" s="21">
        <f t="shared" si="2"/>
        <v>0</v>
      </c>
      <c r="DX6" s="21">
        <f t="shared" si="2"/>
        <v>0</v>
      </c>
      <c r="DY6" s="21">
        <f t="shared" si="2"/>
        <v>0</v>
      </c>
      <c r="DZ6" s="21">
        <f t="shared" si="2"/>
        <v>0</v>
      </c>
      <c r="EA6" s="21">
        <f t="shared" ref="EA6:EA45" si="11">CB6-SUM(CC6:DZ6)</f>
        <v>0</v>
      </c>
    </row>
    <row r="7" spans="1:256" x14ac:dyDescent="0.35">
      <c r="A7" s="14">
        <v>3</v>
      </c>
      <c r="B7" s="15" t="s">
        <v>25</v>
      </c>
      <c r="C7" s="15" t="s">
        <v>31</v>
      </c>
      <c r="D7" s="14" t="s">
        <v>27</v>
      </c>
      <c r="E7" s="50" t="str">
        <f>VLOOKUP(C7,'Represenative Instruments_FX'!$B$5:$C$24,2,FALSE)</f>
        <v>IDA/IFAD/EDF</v>
      </c>
      <c r="F7" s="50" t="str">
        <f t="shared" si="4"/>
        <v>IDA/IFAD/EDF_Fixed</v>
      </c>
      <c r="G7" s="50">
        <f>VLOOKUP(F7,'Represenative Instruments_FX'!$E$5:$F$14,2,FALSE)</f>
        <v>2</v>
      </c>
      <c r="H7" s="14" t="s">
        <v>32</v>
      </c>
      <c r="I7" s="112">
        <f>VLOOKUP(H7,'Represenative Instruments_FX'!$H$5:$I$13,2,FALSE)</f>
        <v>18.031499999999998</v>
      </c>
      <c r="J7" s="16">
        <v>51082576.571999997</v>
      </c>
      <c r="K7" s="16">
        <v>11640489.618399998</v>
      </c>
      <c r="L7" s="16">
        <v>0</v>
      </c>
      <c r="M7" s="16">
        <v>0</v>
      </c>
      <c r="N7" s="121">
        <v>39284</v>
      </c>
      <c r="O7" s="121">
        <v>50219</v>
      </c>
      <c r="P7" s="14">
        <v>10</v>
      </c>
      <c r="Q7" s="17">
        <v>40</v>
      </c>
      <c r="R7" s="50">
        <f t="shared" si="5"/>
        <v>0</v>
      </c>
      <c r="S7" s="50">
        <f t="shared" si="6"/>
        <v>20</v>
      </c>
      <c r="T7" s="14" t="s">
        <v>29</v>
      </c>
      <c r="U7" s="46">
        <v>0.01</v>
      </c>
      <c r="V7" s="14"/>
      <c r="W7" s="24"/>
      <c r="X7" s="16">
        <v>12268026.846376812</v>
      </c>
      <c r="Y7" s="19">
        <f t="shared" si="7"/>
        <v>0</v>
      </c>
      <c r="Z7" s="124">
        <v>543200.16498666664</v>
      </c>
      <c r="AA7" s="124">
        <v>550011.41712</v>
      </c>
      <c r="AB7" s="124">
        <v>553417.04349333339</v>
      </c>
      <c r="AC7" s="124">
        <v>560228.34561333328</v>
      </c>
      <c r="AD7" s="124">
        <v>565336.81674666668</v>
      </c>
      <c r="AE7" s="124">
        <v>570445.29029333324</v>
      </c>
      <c r="AF7" s="124">
        <v>577256.55917333334</v>
      </c>
      <c r="AG7" s="124">
        <v>584067.87330666662</v>
      </c>
      <c r="AH7" s="124">
        <v>587473.4847733333</v>
      </c>
      <c r="AI7" s="124">
        <v>594284.78727999993</v>
      </c>
      <c r="AJ7" s="124">
        <v>601096.11337333336</v>
      </c>
      <c r="AK7" s="124">
        <v>606204.57160000002</v>
      </c>
      <c r="AL7" s="124">
        <v>611313.01540000003</v>
      </c>
      <c r="AM7" s="124">
        <v>618124.3131733333</v>
      </c>
      <c r="AN7" s="124">
        <v>624935.55342666665</v>
      </c>
      <c r="AO7" s="124">
        <v>631746.85589333333</v>
      </c>
      <c r="AP7" s="124">
        <v>638558.18094666663</v>
      </c>
      <c r="AQ7" s="124">
        <v>645369.40080000006</v>
      </c>
      <c r="AR7" s="124">
        <v>648775.08997333341</v>
      </c>
      <c r="AS7" s="124">
        <v>328644.74102666479</v>
      </c>
      <c r="AT7" s="124">
        <v>0</v>
      </c>
      <c r="AU7" s="124">
        <v>0</v>
      </c>
      <c r="AV7" s="124">
        <v>0</v>
      </c>
      <c r="AW7" s="124">
        <v>0</v>
      </c>
      <c r="AX7" s="124">
        <v>0</v>
      </c>
      <c r="AY7" s="124">
        <v>0</v>
      </c>
      <c r="AZ7" s="124">
        <v>0</v>
      </c>
      <c r="BA7" s="124">
        <v>0</v>
      </c>
      <c r="BB7" s="124">
        <v>0</v>
      </c>
      <c r="BC7" s="124">
        <v>0</v>
      </c>
      <c r="BD7" s="124">
        <v>0</v>
      </c>
      <c r="BE7" s="124">
        <v>0</v>
      </c>
      <c r="BF7" s="124">
        <v>0</v>
      </c>
      <c r="BG7" s="124">
        <v>0</v>
      </c>
      <c r="BH7" s="124">
        <v>0</v>
      </c>
      <c r="BI7" s="124">
        <v>0</v>
      </c>
      <c r="BJ7" s="124">
        <v>0</v>
      </c>
      <c r="BK7" s="124">
        <v>0</v>
      </c>
      <c r="BL7" s="124">
        <v>0</v>
      </c>
      <c r="BM7" s="124">
        <v>0</v>
      </c>
      <c r="BN7" s="124">
        <v>0</v>
      </c>
      <c r="BO7" s="124">
        <v>0</v>
      </c>
      <c r="BP7" s="124">
        <v>0</v>
      </c>
      <c r="BQ7" s="124">
        <v>0</v>
      </c>
      <c r="BR7" s="124">
        <v>0</v>
      </c>
      <c r="BS7" s="124">
        <v>0</v>
      </c>
      <c r="BT7" s="124">
        <v>0</v>
      </c>
      <c r="BU7" s="124">
        <v>0</v>
      </c>
      <c r="BV7" s="124">
        <v>0</v>
      </c>
      <c r="BW7" s="125">
        <v>0</v>
      </c>
      <c r="BX7" s="20"/>
      <c r="BY7" s="20"/>
      <c r="BZ7" s="20"/>
      <c r="CA7" s="21">
        <f t="shared" si="8"/>
        <v>0</v>
      </c>
      <c r="CB7" s="21">
        <f t="shared" si="9"/>
        <v>11640489.618399998</v>
      </c>
      <c r="CC7" s="21">
        <f t="shared" si="10"/>
        <v>582024.48091999989</v>
      </c>
      <c r="CD7" s="21">
        <f t="shared" si="2"/>
        <v>582024.48091999989</v>
      </c>
      <c r="CE7" s="21">
        <f t="shared" si="2"/>
        <v>582024.48091999989</v>
      </c>
      <c r="CF7" s="21">
        <f t="shared" si="2"/>
        <v>582024.48091999989</v>
      </c>
      <c r="CG7" s="21">
        <f t="shared" si="2"/>
        <v>582024.48091999989</v>
      </c>
      <c r="CH7" s="21">
        <f t="shared" si="2"/>
        <v>582024.48091999989</v>
      </c>
      <c r="CI7" s="21">
        <f t="shared" si="2"/>
        <v>582024.48091999989</v>
      </c>
      <c r="CJ7" s="21">
        <f t="shared" si="2"/>
        <v>582024.48091999989</v>
      </c>
      <c r="CK7" s="21">
        <f t="shared" si="2"/>
        <v>582024.48091999989</v>
      </c>
      <c r="CL7" s="21">
        <f t="shared" si="2"/>
        <v>582024.48091999989</v>
      </c>
      <c r="CM7" s="21">
        <f t="shared" si="2"/>
        <v>582024.48091999989</v>
      </c>
      <c r="CN7" s="21">
        <f t="shared" si="2"/>
        <v>582024.48091999989</v>
      </c>
      <c r="CO7" s="21">
        <f t="shared" si="2"/>
        <v>582024.48091999989</v>
      </c>
      <c r="CP7" s="21">
        <f t="shared" si="2"/>
        <v>582024.48091999989</v>
      </c>
      <c r="CQ7" s="21">
        <f t="shared" si="2"/>
        <v>582024.48091999989</v>
      </c>
      <c r="CR7" s="21">
        <f t="shared" si="2"/>
        <v>582024.48091999989</v>
      </c>
      <c r="CS7" s="21">
        <f t="shared" si="2"/>
        <v>582024.48091999989</v>
      </c>
      <c r="CT7" s="21">
        <f t="shared" si="2"/>
        <v>582024.48091999989</v>
      </c>
      <c r="CU7" s="21">
        <f t="shared" si="2"/>
        <v>582024.48091999989</v>
      </c>
      <c r="CV7" s="21">
        <f t="shared" si="2"/>
        <v>582024.48091999989</v>
      </c>
      <c r="CW7" s="21">
        <f t="shared" si="2"/>
        <v>0</v>
      </c>
      <c r="CX7" s="21">
        <f t="shared" si="2"/>
        <v>0</v>
      </c>
      <c r="CY7" s="21">
        <f t="shared" si="2"/>
        <v>0</v>
      </c>
      <c r="CZ7" s="21">
        <f t="shared" si="2"/>
        <v>0</v>
      </c>
      <c r="DA7" s="21">
        <f t="shared" si="2"/>
        <v>0</v>
      </c>
      <c r="DB7" s="21">
        <f t="shared" si="2"/>
        <v>0</v>
      </c>
      <c r="DC7" s="21">
        <f t="shared" si="2"/>
        <v>0</v>
      </c>
      <c r="DD7" s="21">
        <f t="shared" si="2"/>
        <v>0</v>
      </c>
      <c r="DE7" s="21">
        <f t="shared" si="2"/>
        <v>0</v>
      </c>
      <c r="DF7" s="21">
        <f t="shared" si="2"/>
        <v>0</v>
      </c>
      <c r="DG7" s="21">
        <f t="shared" si="2"/>
        <v>0</v>
      </c>
      <c r="DH7" s="21">
        <f t="shared" si="2"/>
        <v>0</v>
      </c>
      <c r="DI7" s="21">
        <f t="shared" si="2"/>
        <v>0</v>
      </c>
      <c r="DJ7" s="21">
        <f t="shared" si="2"/>
        <v>0</v>
      </c>
      <c r="DK7" s="21">
        <f t="shared" si="2"/>
        <v>0</v>
      </c>
      <c r="DL7" s="21">
        <f t="shared" si="2"/>
        <v>0</v>
      </c>
      <c r="DM7" s="21">
        <f t="shared" si="2"/>
        <v>0</v>
      </c>
      <c r="DN7" s="21">
        <f t="shared" si="2"/>
        <v>0</v>
      </c>
      <c r="DO7" s="21">
        <f t="shared" si="2"/>
        <v>0</v>
      </c>
      <c r="DP7" s="21">
        <f t="shared" si="2"/>
        <v>0</v>
      </c>
      <c r="DQ7" s="21">
        <f t="shared" si="2"/>
        <v>0</v>
      </c>
      <c r="DR7" s="21">
        <f t="shared" si="2"/>
        <v>0</v>
      </c>
      <c r="DS7" s="21">
        <f t="shared" si="2"/>
        <v>0</v>
      </c>
      <c r="DT7" s="21">
        <f t="shared" si="2"/>
        <v>0</v>
      </c>
      <c r="DU7" s="21">
        <f t="shared" si="2"/>
        <v>0</v>
      </c>
      <c r="DV7" s="21">
        <f t="shared" si="2"/>
        <v>0</v>
      </c>
      <c r="DW7" s="21">
        <f t="shared" si="2"/>
        <v>0</v>
      </c>
      <c r="DX7" s="21">
        <f t="shared" si="2"/>
        <v>0</v>
      </c>
      <c r="DY7" s="21">
        <f t="shared" si="2"/>
        <v>0</v>
      </c>
      <c r="DZ7" s="21">
        <f t="shared" si="2"/>
        <v>0</v>
      </c>
      <c r="EA7" s="21">
        <f t="shared" si="11"/>
        <v>0</v>
      </c>
    </row>
    <row r="8" spans="1:256" x14ac:dyDescent="0.35">
      <c r="A8" s="14">
        <v>4</v>
      </c>
      <c r="B8" s="15" t="s">
        <v>25</v>
      </c>
      <c r="C8" s="15" t="s">
        <v>33</v>
      </c>
      <c r="D8" s="14" t="s">
        <v>27</v>
      </c>
      <c r="E8" s="50" t="str">
        <f>VLOOKUP(C8,'Represenative Instruments_FX'!$B$5:$C$24,2,FALSE)</f>
        <v>IBRD/ADB/IDB</v>
      </c>
      <c r="F8" s="50" t="str">
        <f t="shared" si="4"/>
        <v>IBRD/ADB/IDB_Fixed</v>
      </c>
      <c r="G8" s="50">
        <f>VLOOKUP(F8,'Represenative Instruments_FX'!$E$5:$F$14,2,FALSE)</f>
        <v>3</v>
      </c>
      <c r="H8" s="14" t="s">
        <v>28</v>
      </c>
      <c r="I8" s="112">
        <f>VLOOKUP(H8,'Represenative Instruments_FX'!$H$5:$I$13,2,FALSE)</f>
        <v>15</v>
      </c>
      <c r="J8" s="16">
        <v>431253142.81</v>
      </c>
      <c r="K8" s="16">
        <v>35624971.485599995</v>
      </c>
      <c r="L8" s="16">
        <v>0</v>
      </c>
      <c r="M8" s="16">
        <v>0</v>
      </c>
      <c r="N8" s="121">
        <v>40098</v>
      </c>
      <c r="O8" s="121">
        <v>43612</v>
      </c>
      <c r="P8" s="14">
        <v>10</v>
      </c>
      <c r="Q8" s="17">
        <v>20</v>
      </c>
      <c r="R8" s="50">
        <f t="shared" si="5"/>
        <v>0</v>
      </c>
      <c r="S8" s="50">
        <f t="shared" si="6"/>
        <v>2</v>
      </c>
      <c r="T8" s="14" t="s">
        <v>29</v>
      </c>
      <c r="U8" s="46">
        <v>4.53E-2</v>
      </c>
      <c r="V8" s="14"/>
      <c r="W8" s="24"/>
      <c r="X8" s="16">
        <v>47907412</v>
      </c>
      <c r="Y8" s="19">
        <f t="shared" si="7"/>
        <v>0</v>
      </c>
      <c r="Z8" s="124">
        <v>29314990.841499999</v>
      </c>
      <c r="AA8" s="124">
        <v>6309980.6441000002</v>
      </c>
      <c r="AB8" s="124">
        <v>0</v>
      </c>
      <c r="AC8" s="124">
        <v>0</v>
      </c>
      <c r="AD8" s="124">
        <v>0</v>
      </c>
      <c r="AE8" s="124">
        <v>0</v>
      </c>
      <c r="AF8" s="124">
        <v>0</v>
      </c>
      <c r="AG8" s="124">
        <v>0</v>
      </c>
      <c r="AH8" s="124">
        <v>0</v>
      </c>
      <c r="AI8" s="124">
        <v>0</v>
      </c>
      <c r="AJ8" s="124">
        <v>0</v>
      </c>
      <c r="AK8" s="124">
        <v>0</v>
      </c>
      <c r="AL8" s="124">
        <v>0</v>
      </c>
      <c r="AM8" s="124">
        <v>0</v>
      </c>
      <c r="AN8" s="124">
        <v>0</v>
      </c>
      <c r="AO8" s="124">
        <v>0</v>
      </c>
      <c r="AP8" s="124">
        <v>0</v>
      </c>
      <c r="AQ8" s="124">
        <v>0</v>
      </c>
      <c r="AR8" s="124">
        <v>0</v>
      </c>
      <c r="AS8" s="124">
        <v>0</v>
      </c>
      <c r="AT8" s="124">
        <v>0</v>
      </c>
      <c r="AU8" s="124">
        <v>0</v>
      </c>
      <c r="AV8" s="124">
        <v>0</v>
      </c>
      <c r="AW8" s="124">
        <v>0</v>
      </c>
      <c r="AX8" s="124">
        <v>0</v>
      </c>
      <c r="AY8" s="124">
        <v>0</v>
      </c>
      <c r="AZ8" s="124">
        <v>0</v>
      </c>
      <c r="BA8" s="124">
        <v>0</v>
      </c>
      <c r="BB8" s="124">
        <v>0</v>
      </c>
      <c r="BC8" s="124">
        <v>0</v>
      </c>
      <c r="BD8" s="124">
        <v>0</v>
      </c>
      <c r="BE8" s="124">
        <v>0</v>
      </c>
      <c r="BF8" s="124">
        <v>0</v>
      </c>
      <c r="BG8" s="124">
        <v>0</v>
      </c>
      <c r="BH8" s="124">
        <v>0</v>
      </c>
      <c r="BI8" s="124">
        <v>0</v>
      </c>
      <c r="BJ8" s="124">
        <v>0</v>
      </c>
      <c r="BK8" s="124">
        <v>0</v>
      </c>
      <c r="BL8" s="124">
        <v>0</v>
      </c>
      <c r="BM8" s="124">
        <v>0</v>
      </c>
      <c r="BN8" s="124">
        <v>0</v>
      </c>
      <c r="BO8" s="124">
        <v>0</v>
      </c>
      <c r="BP8" s="124">
        <v>0</v>
      </c>
      <c r="BQ8" s="124">
        <v>0</v>
      </c>
      <c r="BR8" s="124">
        <v>0</v>
      </c>
      <c r="BS8" s="124">
        <v>0</v>
      </c>
      <c r="BT8" s="124">
        <v>0</v>
      </c>
      <c r="BU8" s="124">
        <v>0</v>
      </c>
      <c r="BV8" s="124">
        <v>0</v>
      </c>
      <c r="BW8" s="125">
        <v>0</v>
      </c>
      <c r="BX8" s="20"/>
      <c r="BY8" s="20"/>
      <c r="BZ8" s="20"/>
      <c r="CA8" s="21">
        <f t="shared" si="8"/>
        <v>0</v>
      </c>
      <c r="CB8" s="21">
        <f t="shared" si="9"/>
        <v>35624971.485599995</v>
      </c>
      <c r="CC8" s="21">
        <f t="shared" si="10"/>
        <v>17812485.742799997</v>
      </c>
      <c r="CD8" s="21">
        <f t="shared" si="2"/>
        <v>17812485.742799997</v>
      </c>
      <c r="CE8" s="21">
        <f t="shared" si="2"/>
        <v>0</v>
      </c>
      <c r="CF8" s="21">
        <f t="shared" si="2"/>
        <v>0</v>
      </c>
      <c r="CG8" s="21">
        <f t="shared" si="2"/>
        <v>0</v>
      </c>
      <c r="CH8" s="21">
        <f t="shared" si="2"/>
        <v>0</v>
      </c>
      <c r="CI8" s="21">
        <f t="shared" si="2"/>
        <v>0</v>
      </c>
      <c r="CJ8" s="21">
        <f t="shared" si="2"/>
        <v>0</v>
      </c>
      <c r="CK8" s="21">
        <f t="shared" si="2"/>
        <v>0</v>
      </c>
      <c r="CL8" s="21">
        <f t="shared" si="2"/>
        <v>0</v>
      </c>
      <c r="CM8" s="21">
        <f t="shared" si="2"/>
        <v>0</v>
      </c>
      <c r="CN8" s="21">
        <f t="shared" si="2"/>
        <v>0</v>
      </c>
      <c r="CO8" s="21">
        <f t="shared" si="2"/>
        <v>0</v>
      </c>
      <c r="CP8" s="21">
        <f t="shared" si="2"/>
        <v>0</v>
      </c>
      <c r="CQ8" s="21">
        <f t="shared" si="2"/>
        <v>0</v>
      </c>
      <c r="CR8" s="21">
        <f t="shared" si="2"/>
        <v>0</v>
      </c>
      <c r="CS8" s="21">
        <f t="shared" si="2"/>
        <v>0</v>
      </c>
      <c r="CT8" s="21">
        <f t="shared" si="2"/>
        <v>0</v>
      </c>
      <c r="CU8" s="21">
        <f t="shared" si="2"/>
        <v>0</v>
      </c>
      <c r="CV8" s="21">
        <f t="shared" si="2"/>
        <v>0</v>
      </c>
      <c r="CW8" s="21">
        <f t="shared" si="2"/>
        <v>0</v>
      </c>
      <c r="CX8" s="21">
        <f t="shared" si="2"/>
        <v>0</v>
      </c>
      <c r="CY8" s="21">
        <f t="shared" si="2"/>
        <v>0</v>
      </c>
      <c r="CZ8" s="21">
        <f t="shared" si="2"/>
        <v>0</v>
      </c>
      <c r="DA8" s="21">
        <f t="shared" si="2"/>
        <v>0</v>
      </c>
      <c r="DB8" s="21">
        <f t="shared" si="2"/>
        <v>0</v>
      </c>
      <c r="DC8" s="21">
        <f t="shared" si="2"/>
        <v>0</v>
      </c>
      <c r="DD8" s="21">
        <f t="shared" si="2"/>
        <v>0</v>
      </c>
      <c r="DE8" s="21">
        <f t="shared" si="2"/>
        <v>0</v>
      </c>
      <c r="DF8" s="21">
        <f t="shared" si="2"/>
        <v>0</v>
      </c>
      <c r="DG8" s="21">
        <f t="shared" si="2"/>
        <v>0</v>
      </c>
      <c r="DH8" s="21">
        <f t="shared" si="2"/>
        <v>0</v>
      </c>
      <c r="DI8" s="21">
        <f t="shared" si="2"/>
        <v>0</v>
      </c>
      <c r="DJ8" s="21">
        <f t="shared" si="2"/>
        <v>0</v>
      </c>
      <c r="DK8" s="21">
        <f t="shared" si="2"/>
        <v>0</v>
      </c>
      <c r="DL8" s="21">
        <f t="shared" si="2"/>
        <v>0</v>
      </c>
      <c r="DM8" s="21">
        <f t="shared" si="2"/>
        <v>0</v>
      </c>
      <c r="DN8" s="21">
        <f t="shared" si="2"/>
        <v>0</v>
      </c>
      <c r="DO8" s="21">
        <f t="shared" si="2"/>
        <v>0</v>
      </c>
      <c r="DP8" s="21">
        <f t="shared" si="2"/>
        <v>0</v>
      </c>
      <c r="DQ8" s="21">
        <f t="shared" si="2"/>
        <v>0</v>
      </c>
      <c r="DR8" s="21">
        <f t="shared" si="2"/>
        <v>0</v>
      </c>
      <c r="DS8" s="21">
        <f t="shared" si="2"/>
        <v>0</v>
      </c>
      <c r="DT8" s="21">
        <f t="shared" si="2"/>
        <v>0</v>
      </c>
      <c r="DU8" s="21">
        <f t="shared" si="2"/>
        <v>0</v>
      </c>
      <c r="DV8" s="21">
        <f t="shared" si="2"/>
        <v>0</v>
      </c>
      <c r="DW8" s="21">
        <f t="shared" si="2"/>
        <v>0</v>
      </c>
      <c r="DX8" s="21">
        <f t="shared" si="2"/>
        <v>0</v>
      </c>
      <c r="DY8" s="21">
        <f t="shared" si="2"/>
        <v>0</v>
      </c>
      <c r="DZ8" s="21">
        <f t="shared" si="2"/>
        <v>0</v>
      </c>
      <c r="EA8" s="21">
        <f t="shared" si="11"/>
        <v>0</v>
      </c>
    </row>
    <row r="9" spans="1:256" x14ac:dyDescent="0.35">
      <c r="A9" s="14">
        <v>5</v>
      </c>
      <c r="B9" s="15" t="s">
        <v>34</v>
      </c>
      <c r="C9" s="17" t="s">
        <v>35</v>
      </c>
      <c r="D9" s="14" t="s">
        <v>27</v>
      </c>
      <c r="E9" s="50" t="str">
        <f>VLOOKUP(C9,'Represenative Instruments_FX'!$B$5:$C$24,2,FALSE)</f>
        <v>ADF</v>
      </c>
      <c r="F9" s="50" t="str">
        <f t="shared" si="4"/>
        <v>ADF_Fixed</v>
      </c>
      <c r="G9" s="50">
        <f>VLOOKUP(F9,'Represenative Instruments_FX'!$E$5:$F$14,2,FALSE)</f>
        <v>1</v>
      </c>
      <c r="H9" s="14" t="s">
        <v>36</v>
      </c>
      <c r="I9" s="112">
        <f>VLOOKUP(H9,'Represenative Instruments_FX'!$H$5:$I$13,2,FALSE)</f>
        <v>15.39495</v>
      </c>
      <c r="J9" s="18">
        <v>15104955.153846152</v>
      </c>
      <c r="K9" s="16">
        <v>3505107.782800003</v>
      </c>
      <c r="L9" s="16">
        <v>0</v>
      </c>
      <c r="M9" s="16">
        <v>0</v>
      </c>
      <c r="N9" s="122">
        <v>41520</v>
      </c>
      <c r="O9" s="122">
        <v>55243</v>
      </c>
      <c r="P9" s="14">
        <v>10</v>
      </c>
      <c r="Q9" s="17">
        <v>50</v>
      </c>
      <c r="R9" s="50">
        <f t="shared" si="5"/>
        <v>0</v>
      </c>
      <c r="S9" s="50">
        <f t="shared" si="6"/>
        <v>34</v>
      </c>
      <c r="T9" s="14" t="s">
        <v>29</v>
      </c>
      <c r="U9" s="46">
        <v>7.4999999999999997E-3</v>
      </c>
      <c r="V9" s="14"/>
      <c r="W9" s="24"/>
      <c r="X9" s="16">
        <v>15104955.153846152</v>
      </c>
      <c r="Y9" s="19">
        <f t="shared" si="7"/>
        <v>0</v>
      </c>
      <c r="Z9" s="124">
        <v>77197.673999999999</v>
      </c>
      <c r="AA9" s="124">
        <v>97047.228000000003</v>
      </c>
      <c r="AB9" s="124">
        <v>115187.48939999999</v>
      </c>
      <c r="AC9" s="124">
        <v>115187.48939999999</v>
      </c>
      <c r="AD9" s="124">
        <v>115187.46799999999</v>
      </c>
      <c r="AE9" s="124">
        <v>115187.46799999999</v>
      </c>
      <c r="AF9" s="124">
        <v>115187.46799999999</v>
      </c>
      <c r="AG9" s="124">
        <v>115187.46799999999</v>
      </c>
      <c r="AH9" s="124">
        <v>115187.46799999999</v>
      </c>
      <c r="AI9" s="124">
        <v>115187.46799999999</v>
      </c>
      <c r="AJ9" s="124">
        <v>115187.46799999999</v>
      </c>
      <c r="AK9" s="124">
        <v>115187.46799999999</v>
      </c>
      <c r="AL9" s="124">
        <v>115187.46799999999</v>
      </c>
      <c r="AM9" s="124">
        <v>115187.46799999999</v>
      </c>
      <c r="AN9" s="124">
        <v>115187.46799999999</v>
      </c>
      <c r="AO9" s="124">
        <v>115187.46799999999</v>
      </c>
      <c r="AP9" s="124">
        <v>115187.46799999999</v>
      </c>
      <c r="AQ9" s="124">
        <v>115187.46799999999</v>
      </c>
      <c r="AR9" s="124">
        <v>115187.46799999999</v>
      </c>
      <c r="AS9" s="124">
        <v>115187.46799999999</v>
      </c>
      <c r="AT9" s="124">
        <v>115187.46799999999</v>
      </c>
      <c r="AU9" s="124">
        <v>115187.46799999999</v>
      </c>
      <c r="AV9" s="124">
        <v>115187.46799999999</v>
      </c>
      <c r="AW9" s="124">
        <v>115187.46799999999</v>
      </c>
      <c r="AX9" s="124">
        <v>115187.46799999999</v>
      </c>
      <c r="AY9" s="124">
        <v>115187.46799999999</v>
      </c>
      <c r="AZ9" s="124">
        <v>115187.46799999999</v>
      </c>
      <c r="BA9" s="124">
        <v>115187.46799999999</v>
      </c>
      <c r="BB9" s="124">
        <v>115187.46799999999</v>
      </c>
      <c r="BC9" s="124">
        <v>85768.058000000892</v>
      </c>
      <c r="BD9" s="124">
        <v>55460.744000000253</v>
      </c>
      <c r="BE9" s="124">
        <v>39786.519999999997</v>
      </c>
      <c r="BF9" s="124">
        <v>26523.919999999998</v>
      </c>
      <c r="BG9" s="124">
        <v>13261.960000000199</v>
      </c>
      <c r="BH9" s="124">
        <v>0</v>
      </c>
      <c r="BI9" s="124">
        <v>0</v>
      </c>
      <c r="BJ9" s="124">
        <v>0</v>
      </c>
      <c r="BK9" s="124">
        <v>0</v>
      </c>
      <c r="BL9" s="124">
        <v>0</v>
      </c>
      <c r="BM9" s="124">
        <v>0</v>
      </c>
      <c r="BN9" s="124">
        <v>0</v>
      </c>
      <c r="BO9" s="124">
        <v>0</v>
      </c>
      <c r="BP9" s="124">
        <v>0</v>
      </c>
      <c r="BQ9" s="124">
        <v>0</v>
      </c>
      <c r="BR9" s="124">
        <v>0</v>
      </c>
      <c r="BS9" s="124">
        <v>0</v>
      </c>
      <c r="BT9" s="124">
        <v>0</v>
      </c>
      <c r="BU9" s="124">
        <v>0</v>
      </c>
      <c r="BV9" s="124">
        <v>0</v>
      </c>
      <c r="BW9" s="125">
        <v>0</v>
      </c>
      <c r="BX9" s="20"/>
      <c r="BY9" s="20"/>
      <c r="BZ9" s="20"/>
      <c r="CA9" s="21">
        <f t="shared" si="8"/>
        <v>0</v>
      </c>
      <c r="CB9" s="21">
        <f t="shared" si="9"/>
        <v>3505107.782800003</v>
      </c>
      <c r="CC9" s="21">
        <f t="shared" si="10"/>
        <v>103091.40537647068</v>
      </c>
      <c r="CD9" s="21">
        <f t="shared" si="2"/>
        <v>103091.40537647068</v>
      </c>
      <c r="CE9" s="21">
        <f t="shared" si="2"/>
        <v>103091.40537647068</v>
      </c>
      <c r="CF9" s="21">
        <f t="shared" si="2"/>
        <v>103091.40537647068</v>
      </c>
      <c r="CG9" s="21">
        <f t="shared" si="2"/>
        <v>103091.40537647068</v>
      </c>
      <c r="CH9" s="21">
        <f t="shared" si="2"/>
        <v>103091.40537647068</v>
      </c>
      <c r="CI9" s="21">
        <f t="shared" si="2"/>
        <v>103091.40537647068</v>
      </c>
      <c r="CJ9" s="21">
        <f t="shared" si="2"/>
        <v>103091.40537647068</v>
      </c>
      <c r="CK9" s="21">
        <f t="shared" si="2"/>
        <v>103091.40537647068</v>
      </c>
      <c r="CL9" s="21">
        <f t="shared" si="2"/>
        <v>103091.40537647068</v>
      </c>
      <c r="CM9" s="21">
        <f t="shared" si="2"/>
        <v>103091.40537647068</v>
      </c>
      <c r="CN9" s="21">
        <f t="shared" si="2"/>
        <v>103091.40537647068</v>
      </c>
      <c r="CO9" s="21">
        <f t="shared" si="2"/>
        <v>103091.40537647068</v>
      </c>
      <c r="CP9" s="21">
        <f t="shared" si="2"/>
        <v>103091.40537647068</v>
      </c>
      <c r="CQ9" s="21">
        <f t="shared" si="2"/>
        <v>103091.40537647068</v>
      </c>
      <c r="CR9" s="21">
        <f t="shared" si="2"/>
        <v>103091.40537647068</v>
      </c>
      <c r="CS9" s="21">
        <f t="shared" si="2"/>
        <v>103091.40537647068</v>
      </c>
      <c r="CT9" s="21">
        <f t="shared" si="2"/>
        <v>103091.40537647068</v>
      </c>
      <c r="CU9" s="21">
        <f t="shared" si="2"/>
        <v>103091.40537647068</v>
      </c>
      <c r="CV9" s="21">
        <f t="shared" si="2"/>
        <v>103091.40537647068</v>
      </c>
      <c r="CW9" s="21">
        <f t="shared" si="2"/>
        <v>103091.40537647068</v>
      </c>
      <c r="CX9" s="21">
        <f t="shared" si="2"/>
        <v>103091.40537647068</v>
      </c>
      <c r="CY9" s="21">
        <f t="shared" si="2"/>
        <v>103091.40537647068</v>
      </c>
      <c r="CZ9" s="21">
        <f t="shared" si="2"/>
        <v>103091.40537647068</v>
      </c>
      <c r="DA9" s="21">
        <f t="shared" si="2"/>
        <v>103091.40537647068</v>
      </c>
      <c r="DB9" s="21">
        <f t="shared" si="2"/>
        <v>103091.40537647068</v>
      </c>
      <c r="DC9" s="21">
        <f t="shared" si="2"/>
        <v>103091.40537647068</v>
      </c>
      <c r="DD9" s="21">
        <f t="shared" si="2"/>
        <v>103091.40537647068</v>
      </c>
      <c r="DE9" s="21">
        <f t="shared" si="2"/>
        <v>103091.40537647068</v>
      </c>
      <c r="DF9" s="21">
        <f t="shared" si="2"/>
        <v>103091.40537647068</v>
      </c>
      <c r="DG9" s="21">
        <f t="shared" si="2"/>
        <v>103091.40537647068</v>
      </c>
      <c r="DH9" s="21">
        <f t="shared" si="2"/>
        <v>103091.40537647068</v>
      </c>
      <c r="DI9" s="21">
        <f t="shared" si="2"/>
        <v>103091.40537647068</v>
      </c>
      <c r="DJ9" s="21">
        <f t="shared" si="2"/>
        <v>103091.40537647068</v>
      </c>
      <c r="DK9" s="21">
        <f t="shared" si="2"/>
        <v>0</v>
      </c>
      <c r="DL9" s="21">
        <f t="shared" si="2"/>
        <v>0</v>
      </c>
      <c r="DM9" s="21">
        <f t="shared" si="2"/>
        <v>0</v>
      </c>
      <c r="DN9" s="21">
        <f t="shared" si="2"/>
        <v>0</v>
      </c>
      <c r="DO9" s="21">
        <f t="shared" si="2"/>
        <v>0</v>
      </c>
      <c r="DP9" s="21">
        <f t="shared" si="2"/>
        <v>0</v>
      </c>
      <c r="DQ9" s="21">
        <f t="shared" si="2"/>
        <v>0</v>
      </c>
      <c r="DR9" s="21">
        <f t="shared" si="2"/>
        <v>0</v>
      </c>
      <c r="DS9" s="21">
        <f t="shared" si="2"/>
        <v>0</v>
      </c>
      <c r="DT9" s="21">
        <f t="shared" si="2"/>
        <v>0</v>
      </c>
      <c r="DU9" s="21">
        <f t="shared" si="2"/>
        <v>0</v>
      </c>
      <c r="DV9" s="21">
        <f t="shared" si="2"/>
        <v>0</v>
      </c>
      <c r="DW9" s="21">
        <f t="shared" si="2"/>
        <v>0</v>
      </c>
      <c r="DX9" s="21">
        <f t="shared" si="2"/>
        <v>0</v>
      </c>
      <c r="DY9" s="21">
        <f t="shared" si="2"/>
        <v>0</v>
      </c>
      <c r="DZ9" s="21">
        <f t="shared" si="2"/>
        <v>0</v>
      </c>
      <c r="EA9" s="21">
        <f t="shared" si="11"/>
        <v>0</v>
      </c>
    </row>
    <row r="10" spans="1:256" x14ac:dyDescent="0.35">
      <c r="A10" s="14">
        <v>6</v>
      </c>
      <c r="B10" s="15" t="s">
        <v>34</v>
      </c>
      <c r="C10" s="17" t="s">
        <v>35</v>
      </c>
      <c r="D10" s="14" t="s">
        <v>27</v>
      </c>
      <c r="E10" s="50" t="str">
        <f>VLOOKUP(C10,'Represenative Instruments_FX'!$B$5:$C$24,2,FALSE)</f>
        <v>ADF</v>
      </c>
      <c r="F10" s="50" t="str">
        <f t="shared" si="4"/>
        <v>ADF_Fixed</v>
      </c>
      <c r="G10" s="50">
        <f>VLOOKUP(F10,'Represenative Instruments_FX'!$E$5:$F$14,2,FALSE)</f>
        <v>1</v>
      </c>
      <c r="H10" s="14" t="s">
        <v>28</v>
      </c>
      <c r="I10" s="112">
        <f>VLOOKUP(H10,'Represenative Instruments_FX'!$H$5:$I$13,2,FALSE)</f>
        <v>15</v>
      </c>
      <c r="J10" s="18">
        <v>44636691.520000003</v>
      </c>
      <c r="K10" s="16">
        <v>36869924.083999991</v>
      </c>
      <c r="L10" s="16">
        <v>0</v>
      </c>
      <c r="M10" s="16">
        <v>0</v>
      </c>
      <c r="N10" s="122">
        <v>42991</v>
      </c>
      <c r="O10" s="122">
        <v>57410</v>
      </c>
      <c r="P10" s="14">
        <v>10</v>
      </c>
      <c r="Q10" s="17">
        <v>50</v>
      </c>
      <c r="R10" s="50">
        <f t="shared" si="5"/>
        <v>0</v>
      </c>
      <c r="S10" s="50">
        <f t="shared" si="6"/>
        <v>40</v>
      </c>
      <c r="T10" s="14" t="s">
        <v>29</v>
      </c>
      <c r="U10" s="46">
        <v>7.4999999999999997E-3</v>
      </c>
      <c r="V10" s="14"/>
      <c r="W10" s="24"/>
      <c r="X10" s="16">
        <v>44636691.520000003</v>
      </c>
      <c r="Y10" s="19">
        <f t="shared" si="7"/>
        <v>0</v>
      </c>
      <c r="Z10" s="124">
        <v>2284301.6068000002</v>
      </c>
      <c r="AA10" s="124">
        <v>2127473.6653</v>
      </c>
      <c r="AB10" s="124">
        <v>1216383.8437999999</v>
      </c>
      <c r="AC10" s="124">
        <v>1216383.8437999999</v>
      </c>
      <c r="AD10" s="124">
        <v>1216383.8437999999</v>
      </c>
      <c r="AE10" s="124">
        <v>1216383.8437999999</v>
      </c>
      <c r="AF10" s="124">
        <v>1216383.8437999999</v>
      </c>
      <c r="AG10" s="124">
        <v>1216383.8437999999</v>
      </c>
      <c r="AH10" s="124">
        <v>1216383.8437999999</v>
      </c>
      <c r="AI10" s="124">
        <v>1216383.8437999999</v>
      </c>
      <c r="AJ10" s="124">
        <v>1216383.8437999999</v>
      </c>
      <c r="AK10" s="124">
        <v>1216383.8437999999</v>
      </c>
      <c r="AL10" s="124">
        <v>1216383.8437999999</v>
      </c>
      <c r="AM10" s="124">
        <v>1216383.8437999999</v>
      </c>
      <c r="AN10" s="124">
        <v>1216383.8437999999</v>
      </c>
      <c r="AO10" s="124">
        <v>1216383.8437999999</v>
      </c>
      <c r="AP10" s="124">
        <v>1216383.8437999999</v>
      </c>
      <c r="AQ10" s="124">
        <v>1216383.8437999999</v>
      </c>
      <c r="AR10" s="124">
        <v>1216383.8437999999</v>
      </c>
      <c r="AS10" s="124">
        <v>1216383.8437999999</v>
      </c>
      <c r="AT10" s="124">
        <v>1216383.8437999999</v>
      </c>
      <c r="AU10" s="124">
        <v>1216383.8437999999</v>
      </c>
      <c r="AV10" s="124">
        <v>1216383.8437999999</v>
      </c>
      <c r="AW10" s="124">
        <v>1216383.8437999999</v>
      </c>
      <c r="AX10" s="124">
        <v>1216383.8437999999</v>
      </c>
      <c r="AY10" s="124">
        <v>1216383.8437999999</v>
      </c>
      <c r="AZ10" s="124">
        <v>1216383.8437999999</v>
      </c>
      <c r="BA10" s="124">
        <v>882009.03379999602</v>
      </c>
      <c r="BB10" s="124">
        <v>432557.94230000413</v>
      </c>
      <c r="BC10" s="124">
        <v>194307.31079999771</v>
      </c>
      <c r="BD10" s="124">
        <v>53967.840799999998</v>
      </c>
      <c r="BE10" s="124">
        <v>53967.840799999998</v>
      </c>
      <c r="BF10" s="124">
        <v>53967.840799999998</v>
      </c>
      <c r="BG10" s="124">
        <v>53967.840799999998</v>
      </c>
      <c r="BH10" s="124">
        <v>53967.840799999998</v>
      </c>
      <c r="BI10" s="124">
        <v>53967.840799999998</v>
      </c>
      <c r="BJ10" s="124">
        <v>53967.840799999998</v>
      </c>
      <c r="BK10" s="124">
        <v>53967.840799999998</v>
      </c>
      <c r="BL10" s="124">
        <v>53967.840799999998</v>
      </c>
      <c r="BM10" s="124">
        <v>53967.862799998002</v>
      </c>
      <c r="BN10" s="124"/>
      <c r="BO10" s="124"/>
      <c r="BP10" s="124">
        <v>0</v>
      </c>
      <c r="BQ10" s="124">
        <v>0</v>
      </c>
      <c r="BR10" s="124">
        <v>0</v>
      </c>
      <c r="BS10" s="124">
        <v>0</v>
      </c>
      <c r="BT10" s="124">
        <v>0</v>
      </c>
      <c r="BU10" s="124">
        <v>0</v>
      </c>
      <c r="BV10" s="124">
        <v>0</v>
      </c>
      <c r="BW10" s="125">
        <v>0</v>
      </c>
      <c r="BX10" s="20"/>
      <c r="BY10" s="20"/>
      <c r="BZ10" s="20"/>
      <c r="CA10" s="21">
        <f t="shared" si="8"/>
        <v>0</v>
      </c>
      <c r="CB10" s="21">
        <f t="shared" si="9"/>
        <v>36869924.083999991</v>
      </c>
      <c r="CC10" s="21">
        <f t="shared" si="10"/>
        <v>921748.10209999979</v>
      </c>
      <c r="CD10" s="21">
        <f t="shared" si="2"/>
        <v>921748.10209999979</v>
      </c>
      <c r="CE10" s="21">
        <f t="shared" si="2"/>
        <v>921748.10209999979</v>
      </c>
      <c r="CF10" s="21">
        <f t="shared" si="2"/>
        <v>921748.10209999979</v>
      </c>
      <c r="CG10" s="21">
        <f t="shared" si="2"/>
        <v>921748.10209999979</v>
      </c>
      <c r="CH10" s="21">
        <f t="shared" si="2"/>
        <v>921748.10209999979</v>
      </c>
      <c r="CI10" s="21">
        <f t="shared" si="2"/>
        <v>921748.10209999979</v>
      </c>
      <c r="CJ10" s="21">
        <f t="shared" si="2"/>
        <v>921748.10209999979</v>
      </c>
      <c r="CK10" s="21">
        <f t="shared" si="2"/>
        <v>921748.10209999979</v>
      </c>
      <c r="CL10" s="21">
        <f t="shared" si="2"/>
        <v>921748.10209999979</v>
      </c>
      <c r="CM10" s="21">
        <f t="shared" ref="CM10:DB25" si="12">IF($CB10&gt;0,IF(AND(CM$4-$CB$2&gt;=$R10,YEAR($O10)&gt;=CM$4),$CB10/($S10-$R10),0),0)</f>
        <v>921748.10209999979</v>
      </c>
      <c r="CN10" s="21">
        <f t="shared" si="12"/>
        <v>921748.10209999979</v>
      </c>
      <c r="CO10" s="21">
        <f t="shared" si="12"/>
        <v>921748.10209999979</v>
      </c>
      <c r="CP10" s="21">
        <f t="shared" si="12"/>
        <v>921748.10209999979</v>
      </c>
      <c r="CQ10" s="21">
        <f t="shared" si="12"/>
        <v>921748.10209999979</v>
      </c>
      <c r="CR10" s="21">
        <f t="shared" si="12"/>
        <v>921748.10209999979</v>
      </c>
      <c r="CS10" s="21">
        <f t="shared" si="12"/>
        <v>921748.10209999979</v>
      </c>
      <c r="CT10" s="21">
        <f t="shared" si="12"/>
        <v>921748.10209999979</v>
      </c>
      <c r="CU10" s="21">
        <f t="shared" si="12"/>
        <v>921748.10209999979</v>
      </c>
      <c r="CV10" s="21">
        <f t="shared" si="12"/>
        <v>921748.10209999979</v>
      </c>
      <c r="CW10" s="21">
        <f t="shared" si="12"/>
        <v>921748.10209999979</v>
      </c>
      <c r="CX10" s="21">
        <f t="shared" si="12"/>
        <v>921748.10209999979</v>
      </c>
      <c r="CY10" s="21">
        <f t="shared" si="12"/>
        <v>921748.10209999979</v>
      </c>
      <c r="CZ10" s="21">
        <f t="shared" si="12"/>
        <v>921748.10209999979</v>
      </c>
      <c r="DA10" s="21">
        <f t="shared" si="12"/>
        <v>921748.10209999979</v>
      </c>
      <c r="DB10" s="21">
        <f t="shared" si="12"/>
        <v>921748.10209999979</v>
      </c>
      <c r="DC10" s="21">
        <f t="shared" ref="DC10:DR25" si="13">IF($CB10&gt;0,IF(AND(DC$4-$CB$2&gt;=$R10,YEAR($O10)&gt;=DC$4),$CB10/($S10-$R10),0),0)</f>
        <v>921748.10209999979</v>
      </c>
      <c r="DD10" s="21">
        <f t="shared" si="13"/>
        <v>921748.10209999979</v>
      </c>
      <c r="DE10" s="21">
        <f t="shared" si="13"/>
        <v>921748.10209999979</v>
      </c>
      <c r="DF10" s="21">
        <f t="shared" si="13"/>
        <v>921748.10209999979</v>
      </c>
      <c r="DG10" s="21">
        <f t="shared" si="13"/>
        <v>921748.10209999979</v>
      </c>
      <c r="DH10" s="21">
        <f t="shared" si="13"/>
        <v>921748.10209999979</v>
      </c>
      <c r="DI10" s="21">
        <f t="shared" si="13"/>
        <v>921748.10209999979</v>
      </c>
      <c r="DJ10" s="21">
        <f t="shared" si="13"/>
        <v>921748.10209999979</v>
      </c>
      <c r="DK10" s="21">
        <f t="shared" si="13"/>
        <v>921748.10209999979</v>
      </c>
      <c r="DL10" s="21">
        <f t="shared" si="13"/>
        <v>921748.10209999979</v>
      </c>
      <c r="DM10" s="21">
        <f t="shared" si="13"/>
        <v>921748.10209999979</v>
      </c>
      <c r="DN10" s="21">
        <f t="shared" si="13"/>
        <v>921748.10209999979</v>
      </c>
      <c r="DO10" s="21">
        <f t="shared" si="13"/>
        <v>921748.10209999979</v>
      </c>
      <c r="DP10" s="21">
        <f t="shared" si="13"/>
        <v>921748.10209999979</v>
      </c>
      <c r="DQ10" s="21">
        <f t="shared" si="13"/>
        <v>0</v>
      </c>
      <c r="DR10" s="21">
        <f t="shared" si="13"/>
        <v>0</v>
      </c>
      <c r="DS10" s="21">
        <f t="shared" ref="DS10:DZ24" si="14">IF($CB10&gt;0,IF(AND(DS$4-$CB$2&gt;=$R10,YEAR($O10)&gt;=DS$4),$CB10/($S10-$R10),0),0)</f>
        <v>0</v>
      </c>
      <c r="DT10" s="21">
        <f t="shared" si="14"/>
        <v>0</v>
      </c>
      <c r="DU10" s="21">
        <f t="shared" si="14"/>
        <v>0</v>
      </c>
      <c r="DV10" s="21">
        <f t="shared" si="14"/>
        <v>0</v>
      </c>
      <c r="DW10" s="21">
        <f t="shared" si="14"/>
        <v>0</v>
      </c>
      <c r="DX10" s="21">
        <f t="shared" si="14"/>
        <v>0</v>
      </c>
      <c r="DY10" s="21">
        <f t="shared" si="14"/>
        <v>0</v>
      </c>
      <c r="DZ10" s="21">
        <f t="shared" si="14"/>
        <v>0</v>
      </c>
      <c r="EA10" s="21">
        <f t="shared" si="11"/>
        <v>0</v>
      </c>
    </row>
    <row r="11" spans="1:256" x14ac:dyDescent="0.35">
      <c r="A11" s="14">
        <v>7</v>
      </c>
      <c r="B11" s="15" t="s">
        <v>34</v>
      </c>
      <c r="C11" s="17" t="s">
        <v>35</v>
      </c>
      <c r="D11" s="14" t="s">
        <v>27</v>
      </c>
      <c r="E11" s="50" t="str">
        <f>VLOOKUP(C11,'Represenative Instruments_FX'!$B$5:$C$24,2,FALSE)</f>
        <v>ADF</v>
      </c>
      <c r="F11" s="50" t="str">
        <f t="shared" si="4"/>
        <v>ADF_Fixed</v>
      </c>
      <c r="G11" s="50">
        <f>VLOOKUP(F11,'Represenative Instruments_FX'!$E$5:$F$14,2,FALSE)</f>
        <v>1</v>
      </c>
      <c r="H11" s="14" t="s">
        <v>32</v>
      </c>
      <c r="I11" s="112">
        <f>VLOOKUP(H11,'Represenative Instruments_FX'!$H$5:$I$13,2,FALSE)</f>
        <v>18.031499999999998</v>
      </c>
      <c r="J11" s="16">
        <v>269657.00799999997</v>
      </c>
      <c r="K11" s="16">
        <v>238613.508</v>
      </c>
      <c r="L11" s="18">
        <v>0</v>
      </c>
      <c r="M11" s="18">
        <v>0</v>
      </c>
      <c r="N11" s="122">
        <v>39372</v>
      </c>
      <c r="O11" s="122">
        <v>53951</v>
      </c>
      <c r="P11" s="14">
        <v>10</v>
      </c>
      <c r="Q11" s="17">
        <v>50</v>
      </c>
      <c r="R11" s="50">
        <f t="shared" si="5"/>
        <v>0</v>
      </c>
      <c r="S11" s="50">
        <f t="shared" si="6"/>
        <v>30</v>
      </c>
      <c r="T11" s="14" t="s">
        <v>29</v>
      </c>
      <c r="U11" s="46">
        <v>7.4999999999999997E-3</v>
      </c>
      <c r="V11" s="14"/>
      <c r="W11" s="24"/>
      <c r="X11" s="16">
        <v>269657.00799999997</v>
      </c>
      <c r="Y11" s="19">
        <f t="shared" si="7"/>
        <v>0</v>
      </c>
      <c r="Z11" s="124">
        <v>8089.72</v>
      </c>
      <c r="AA11" s="124">
        <v>8089.72</v>
      </c>
      <c r="AB11" s="124">
        <v>8089.72</v>
      </c>
      <c r="AC11" s="124">
        <v>8089.72</v>
      </c>
      <c r="AD11" s="124">
        <v>8089.72</v>
      </c>
      <c r="AE11" s="124">
        <v>8089.72</v>
      </c>
      <c r="AF11" s="124">
        <v>8089.72</v>
      </c>
      <c r="AG11" s="124">
        <v>8089.72</v>
      </c>
      <c r="AH11" s="124">
        <v>8089.72</v>
      </c>
      <c r="AI11" s="124">
        <v>8089.72</v>
      </c>
      <c r="AJ11" s="124">
        <v>8089.72</v>
      </c>
      <c r="AK11" s="124">
        <v>8089.72</v>
      </c>
      <c r="AL11" s="124">
        <v>8089.72</v>
      </c>
      <c r="AM11" s="124">
        <v>8089.72</v>
      </c>
      <c r="AN11" s="124">
        <v>8089.72</v>
      </c>
      <c r="AO11" s="124">
        <v>8089.72</v>
      </c>
      <c r="AP11" s="124">
        <v>8089.72</v>
      </c>
      <c r="AQ11" s="124">
        <v>8089.72</v>
      </c>
      <c r="AR11" s="124">
        <v>8089.72</v>
      </c>
      <c r="AS11" s="124">
        <v>8089.72</v>
      </c>
      <c r="AT11" s="124">
        <v>8089.72</v>
      </c>
      <c r="AU11" s="124">
        <v>8089.72</v>
      </c>
      <c r="AV11" s="124">
        <v>8089.72</v>
      </c>
      <c r="AW11" s="124">
        <v>8089.72</v>
      </c>
      <c r="AX11" s="124">
        <v>8089.72</v>
      </c>
      <c r="AY11" s="124">
        <v>8089.72</v>
      </c>
      <c r="AZ11" s="124">
        <v>8089.72</v>
      </c>
      <c r="BA11" s="124">
        <v>8089.72</v>
      </c>
      <c r="BB11" s="124">
        <v>8089.72</v>
      </c>
      <c r="BC11" s="124">
        <v>4011.6280000000002</v>
      </c>
      <c r="BD11" s="126">
        <v>0</v>
      </c>
      <c r="BE11" s="126">
        <v>0</v>
      </c>
      <c r="BF11" s="126">
        <v>0</v>
      </c>
      <c r="BG11" s="126">
        <v>0</v>
      </c>
      <c r="BH11" s="126">
        <v>0</v>
      </c>
      <c r="BI11" s="126">
        <v>0</v>
      </c>
      <c r="BJ11" s="126">
        <v>0</v>
      </c>
      <c r="BK11" s="126">
        <v>0</v>
      </c>
      <c r="BL11" s="126">
        <v>0</v>
      </c>
      <c r="BM11" s="126">
        <v>0</v>
      </c>
      <c r="BN11" s="126">
        <v>0</v>
      </c>
      <c r="BO11" s="126">
        <v>0</v>
      </c>
      <c r="BP11" s="126">
        <v>0</v>
      </c>
      <c r="BQ11" s="126">
        <v>0</v>
      </c>
      <c r="BR11" s="126">
        <v>0</v>
      </c>
      <c r="BS11" s="126">
        <v>0</v>
      </c>
      <c r="BT11" s="126">
        <v>0</v>
      </c>
      <c r="BU11" s="126">
        <v>0</v>
      </c>
      <c r="BV11" s="126">
        <v>0</v>
      </c>
      <c r="BW11" s="127">
        <v>0</v>
      </c>
      <c r="BX11" s="25"/>
      <c r="BY11" s="20"/>
      <c r="BZ11" s="25"/>
      <c r="CA11" s="21">
        <f t="shared" si="8"/>
        <v>0</v>
      </c>
      <c r="CB11" s="21">
        <f t="shared" si="9"/>
        <v>238613.508</v>
      </c>
      <c r="CC11" s="21">
        <f t="shared" si="10"/>
        <v>7953.7835999999998</v>
      </c>
      <c r="CD11" s="21">
        <f t="shared" si="10"/>
        <v>7953.7835999999998</v>
      </c>
      <c r="CE11" s="21">
        <f t="shared" si="10"/>
        <v>7953.7835999999998</v>
      </c>
      <c r="CF11" s="21">
        <f t="shared" si="10"/>
        <v>7953.7835999999998</v>
      </c>
      <c r="CG11" s="21">
        <f t="shared" si="10"/>
        <v>7953.7835999999998</v>
      </c>
      <c r="CH11" s="21">
        <f t="shared" si="10"/>
        <v>7953.7835999999998</v>
      </c>
      <c r="CI11" s="21">
        <f t="shared" si="10"/>
        <v>7953.7835999999998</v>
      </c>
      <c r="CJ11" s="21">
        <f t="shared" si="10"/>
        <v>7953.7835999999998</v>
      </c>
      <c r="CK11" s="21">
        <f t="shared" si="10"/>
        <v>7953.7835999999998</v>
      </c>
      <c r="CL11" s="21">
        <f t="shared" si="10"/>
        <v>7953.7835999999998</v>
      </c>
      <c r="CM11" s="21">
        <f t="shared" si="10"/>
        <v>7953.7835999999998</v>
      </c>
      <c r="CN11" s="21">
        <f t="shared" si="10"/>
        <v>7953.7835999999998</v>
      </c>
      <c r="CO11" s="21">
        <f t="shared" si="10"/>
        <v>7953.7835999999998</v>
      </c>
      <c r="CP11" s="21">
        <f t="shared" si="10"/>
        <v>7953.7835999999998</v>
      </c>
      <c r="CQ11" s="21">
        <f t="shared" si="10"/>
        <v>7953.7835999999998</v>
      </c>
      <c r="CR11" s="21">
        <f t="shared" si="10"/>
        <v>7953.7835999999998</v>
      </c>
      <c r="CS11" s="21">
        <f t="shared" si="12"/>
        <v>7953.7835999999998</v>
      </c>
      <c r="CT11" s="21">
        <f t="shared" si="12"/>
        <v>7953.7835999999998</v>
      </c>
      <c r="CU11" s="21">
        <f t="shared" si="12"/>
        <v>7953.7835999999998</v>
      </c>
      <c r="CV11" s="21">
        <f t="shared" si="12"/>
        <v>7953.7835999999998</v>
      </c>
      <c r="CW11" s="21">
        <f t="shared" si="12"/>
        <v>7953.7835999999998</v>
      </c>
      <c r="CX11" s="21">
        <f t="shared" si="12"/>
        <v>7953.7835999999998</v>
      </c>
      <c r="CY11" s="21">
        <f t="shared" si="12"/>
        <v>7953.7835999999998</v>
      </c>
      <c r="CZ11" s="21">
        <f t="shared" si="12"/>
        <v>7953.7835999999998</v>
      </c>
      <c r="DA11" s="21">
        <f t="shared" si="12"/>
        <v>7953.7835999999998</v>
      </c>
      <c r="DB11" s="21">
        <f t="shared" si="12"/>
        <v>7953.7835999999998</v>
      </c>
      <c r="DC11" s="21">
        <f t="shared" si="13"/>
        <v>7953.7835999999998</v>
      </c>
      <c r="DD11" s="21">
        <f t="shared" si="13"/>
        <v>7953.7835999999998</v>
      </c>
      <c r="DE11" s="21">
        <f t="shared" si="13"/>
        <v>7953.7835999999998</v>
      </c>
      <c r="DF11" s="21">
        <f t="shared" si="13"/>
        <v>7953.7835999999998</v>
      </c>
      <c r="DG11" s="21">
        <f t="shared" si="13"/>
        <v>0</v>
      </c>
      <c r="DH11" s="21">
        <f t="shared" si="13"/>
        <v>0</v>
      </c>
      <c r="DI11" s="21">
        <f t="shared" si="13"/>
        <v>0</v>
      </c>
      <c r="DJ11" s="21">
        <f t="shared" si="13"/>
        <v>0</v>
      </c>
      <c r="DK11" s="21">
        <f t="shared" si="13"/>
        <v>0</v>
      </c>
      <c r="DL11" s="21">
        <f t="shared" si="13"/>
        <v>0</v>
      </c>
      <c r="DM11" s="21">
        <f t="shared" si="13"/>
        <v>0</v>
      </c>
      <c r="DN11" s="21">
        <f t="shared" si="13"/>
        <v>0</v>
      </c>
      <c r="DO11" s="21">
        <f t="shared" si="13"/>
        <v>0</v>
      </c>
      <c r="DP11" s="21">
        <f t="shared" si="13"/>
        <v>0</v>
      </c>
      <c r="DQ11" s="21">
        <f t="shared" si="13"/>
        <v>0</v>
      </c>
      <c r="DR11" s="21">
        <f t="shared" si="13"/>
        <v>0</v>
      </c>
      <c r="DS11" s="21">
        <f t="shared" si="14"/>
        <v>0</v>
      </c>
      <c r="DT11" s="21">
        <f t="shared" si="14"/>
        <v>0</v>
      </c>
      <c r="DU11" s="21">
        <f t="shared" si="14"/>
        <v>0</v>
      </c>
      <c r="DV11" s="21">
        <f t="shared" si="14"/>
        <v>0</v>
      </c>
      <c r="DW11" s="21">
        <f t="shared" si="14"/>
        <v>0</v>
      </c>
      <c r="DX11" s="21">
        <f t="shared" si="14"/>
        <v>0</v>
      </c>
      <c r="DY11" s="21">
        <f t="shared" si="14"/>
        <v>0</v>
      </c>
      <c r="DZ11" s="21">
        <f t="shared" si="14"/>
        <v>0</v>
      </c>
      <c r="EA11" s="21">
        <f t="shared" si="11"/>
        <v>0</v>
      </c>
    </row>
    <row r="12" spans="1:256" x14ac:dyDescent="0.35">
      <c r="A12" s="14">
        <v>8</v>
      </c>
      <c r="B12" s="15" t="s">
        <v>34</v>
      </c>
      <c r="C12" s="17" t="s">
        <v>35</v>
      </c>
      <c r="D12" s="14" t="s">
        <v>27</v>
      </c>
      <c r="E12" s="50" t="str">
        <f>VLOOKUP(C12,'Represenative Instruments_FX'!$B$5:$C$24,2,FALSE)</f>
        <v>ADF</v>
      </c>
      <c r="F12" s="50" t="str">
        <f t="shared" si="4"/>
        <v>ADF_Fixed</v>
      </c>
      <c r="G12" s="50">
        <f>VLOOKUP(F12,'Represenative Instruments_FX'!$E$5:$F$14,2,FALSE)</f>
        <v>1</v>
      </c>
      <c r="H12" s="14" t="s">
        <v>116</v>
      </c>
      <c r="I12" s="112">
        <f>VLOOKUP(H12,'Represenative Instruments_FX'!$H$5:$I$13,2,FALSE)</f>
        <v>0.13309505886900933</v>
      </c>
      <c r="J12" s="16">
        <v>1936120.8690000002</v>
      </c>
      <c r="K12" s="16">
        <v>1798764.7441000002</v>
      </c>
      <c r="L12" s="16">
        <v>0</v>
      </c>
      <c r="M12" s="16">
        <v>0</v>
      </c>
      <c r="N12" s="122">
        <v>42935</v>
      </c>
      <c r="O12" s="122">
        <v>57406</v>
      </c>
      <c r="P12" s="14">
        <v>10</v>
      </c>
      <c r="Q12" s="17">
        <v>50</v>
      </c>
      <c r="R12" s="50">
        <f t="shared" si="5"/>
        <v>0</v>
      </c>
      <c r="S12" s="50">
        <f t="shared" si="6"/>
        <v>40</v>
      </c>
      <c r="T12" s="14" t="s">
        <v>29</v>
      </c>
      <c r="U12" s="46">
        <v>7.4999999999999997E-3</v>
      </c>
      <c r="V12" s="14"/>
      <c r="W12" s="24"/>
      <c r="X12" s="16">
        <v>1804501.2101250002</v>
      </c>
      <c r="Y12" s="19">
        <f t="shared" si="7"/>
        <v>0</v>
      </c>
      <c r="Z12" s="124">
        <v>91847.977699999989</v>
      </c>
      <c r="AA12" s="124">
        <v>78932.59599999999</v>
      </c>
      <c r="AB12" s="124">
        <v>49509.593999999997</v>
      </c>
      <c r="AC12" s="124">
        <v>49509.593999999997</v>
      </c>
      <c r="AD12" s="124">
        <v>49509.593999999997</v>
      </c>
      <c r="AE12" s="124">
        <v>49509.593999999997</v>
      </c>
      <c r="AF12" s="124">
        <v>49509.593999999997</v>
      </c>
      <c r="AG12" s="124">
        <v>49509.593999999997</v>
      </c>
      <c r="AH12" s="124">
        <v>49509.593999999997</v>
      </c>
      <c r="AI12" s="124">
        <v>49509.593999999997</v>
      </c>
      <c r="AJ12" s="124">
        <v>53673.722399999999</v>
      </c>
      <c r="AK12" s="124">
        <v>57837.8508</v>
      </c>
      <c r="AL12" s="124">
        <v>57837.8508</v>
      </c>
      <c r="AM12" s="124">
        <v>57837.8508</v>
      </c>
      <c r="AN12" s="124">
        <v>57837.8508</v>
      </c>
      <c r="AO12" s="124">
        <v>57837.8508</v>
      </c>
      <c r="AP12" s="124">
        <v>57837.8508</v>
      </c>
      <c r="AQ12" s="124">
        <v>57837.8508</v>
      </c>
      <c r="AR12" s="124">
        <v>57837.8508</v>
      </c>
      <c r="AS12" s="124">
        <v>57837.8508</v>
      </c>
      <c r="AT12" s="124">
        <v>57837.8508</v>
      </c>
      <c r="AU12" s="124">
        <v>57837.8508</v>
      </c>
      <c r="AV12" s="124">
        <v>57837.8508</v>
      </c>
      <c r="AW12" s="124">
        <v>57837.8508</v>
      </c>
      <c r="AX12" s="124">
        <v>57837.8508</v>
      </c>
      <c r="AY12" s="124">
        <v>57837.8508</v>
      </c>
      <c r="AZ12" s="124">
        <v>57837.8508</v>
      </c>
      <c r="BA12" s="124">
        <v>52516.771800000046</v>
      </c>
      <c r="BB12" s="124">
        <v>37985.19759999973</v>
      </c>
      <c r="BC12" s="124">
        <v>26454.749800000041</v>
      </c>
      <c r="BD12" s="124">
        <v>19364.878799999999</v>
      </c>
      <c r="BE12" s="124">
        <v>15966.20680000006</v>
      </c>
      <c r="BF12" s="124">
        <v>12567.534799999999</v>
      </c>
      <c r="BG12" s="124">
        <v>12567.534799999999</v>
      </c>
      <c r="BH12" s="124">
        <v>12567.534799999999</v>
      </c>
      <c r="BI12" s="124">
        <v>12567.534799999999</v>
      </c>
      <c r="BJ12" s="124">
        <v>12567.534799999999</v>
      </c>
      <c r="BK12" s="124">
        <v>12567.534799999999</v>
      </c>
      <c r="BL12" s="124">
        <v>12567.534799999999</v>
      </c>
      <c r="BM12" s="124">
        <v>12567.534799999999</v>
      </c>
      <c r="BN12" s="124"/>
      <c r="BO12" s="124"/>
      <c r="BP12" s="124"/>
      <c r="BQ12" s="124">
        <v>0</v>
      </c>
      <c r="BR12" s="124">
        <v>0</v>
      </c>
      <c r="BS12" s="124">
        <v>0</v>
      </c>
      <c r="BT12" s="124">
        <v>0</v>
      </c>
      <c r="BU12" s="124">
        <v>0</v>
      </c>
      <c r="BV12" s="124">
        <v>0</v>
      </c>
      <c r="BW12" s="125">
        <v>0</v>
      </c>
      <c r="BX12" s="20"/>
      <c r="BY12" s="20"/>
      <c r="BZ12" s="20"/>
      <c r="CA12" s="21">
        <f t="shared" si="8"/>
        <v>0</v>
      </c>
      <c r="CB12" s="21">
        <f t="shared" si="9"/>
        <v>1798764.7441000002</v>
      </c>
      <c r="CC12" s="21">
        <f t="shared" si="10"/>
        <v>44969.118602500006</v>
      </c>
      <c r="CD12" s="21">
        <f t="shared" si="10"/>
        <v>44969.118602500006</v>
      </c>
      <c r="CE12" s="21">
        <f t="shared" si="10"/>
        <v>44969.118602500006</v>
      </c>
      <c r="CF12" s="21">
        <f t="shared" si="10"/>
        <v>44969.118602500006</v>
      </c>
      <c r="CG12" s="21">
        <f t="shared" si="10"/>
        <v>44969.118602500006</v>
      </c>
      <c r="CH12" s="21">
        <f t="shared" si="10"/>
        <v>44969.118602500006</v>
      </c>
      <c r="CI12" s="21">
        <f t="shared" si="10"/>
        <v>44969.118602500006</v>
      </c>
      <c r="CJ12" s="21">
        <f t="shared" si="10"/>
        <v>44969.118602500006</v>
      </c>
      <c r="CK12" s="21">
        <f t="shared" si="10"/>
        <v>44969.118602500006</v>
      </c>
      <c r="CL12" s="21">
        <f t="shared" si="10"/>
        <v>44969.118602500006</v>
      </c>
      <c r="CM12" s="21">
        <f t="shared" si="10"/>
        <v>44969.118602500006</v>
      </c>
      <c r="CN12" s="21">
        <f t="shared" si="10"/>
        <v>44969.118602500006</v>
      </c>
      <c r="CO12" s="21">
        <f t="shared" si="10"/>
        <v>44969.118602500006</v>
      </c>
      <c r="CP12" s="21">
        <f t="shared" si="10"/>
        <v>44969.118602500006</v>
      </c>
      <c r="CQ12" s="21">
        <f t="shared" si="10"/>
        <v>44969.118602500006</v>
      </c>
      <c r="CR12" s="21">
        <f t="shared" si="10"/>
        <v>44969.118602500006</v>
      </c>
      <c r="CS12" s="21">
        <f t="shared" si="12"/>
        <v>44969.118602500006</v>
      </c>
      <c r="CT12" s="21">
        <f t="shared" si="12"/>
        <v>44969.118602500006</v>
      </c>
      <c r="CU12" s="21">
        <f t="shared" si="12"/>
        <v>44969.118602500006</v>
      </c>
      <c r="CV12" s="21">
        <f t="shared" si="12"/>
        <v>44969.118602500006</v>
      </c>
      <c r="CW12" s="21">
        <f t="shared" si="12"/>
        <v>44969.118602500006</v>
      </c>
      <c r="CX12" s="21">
        <f t="shared" si="12"/>
        <v>44969.118602500006</v>
      </c>
      <c r="CY12" s="21">
        <f t="shared" si="12"/>
        <v>44969.118602500006</v>
      </c>
      <c r="CZ12" s="21">
        <f t="shared" si="12"/>
        <v>44969.118602500006</v>
      </c>
      <c r="DA12" s="21">
        <f t="shared" si="12"/>
        <v>44969.118602500006</v>
      </c>
      <c r="DB12" s="21">
        <f t="shared" si="12"/>
        <v>44969.118602500006</v>
      </c>
      <c r="DC12" s="21">
        <f t="shared" si="13"/>
        <v>44969.118602500006</v>
      </c>
      <c r="DD12" s="21">
        <f t="shared" si="13"/>
        <v>44969.118602500006</v>
      </c>
      <c r="DE12" s="21">
        <f t="shared" si="13"/>
        <v>44969.118602500006</v>
      </c>
      <c r="DF12" s="21">
        <f t="shared" si="13"/>
        <v>44969.118602500006</v>
      </c>
      <c r="DG12" s="21">
        <f t="shared" si="13"/>
        <v>44969.118602500006</v>
      </c>
      <c r="DH12" s="21">
        <f t="shared" si="13"/>
        <v>44969.118602500006</v>
      </c>
      <c r="DI12" s="21">
        <f t="shared" si="13"/>
        <v>44969.118602500006</v>
      </c>
      <c r="DJ12" s="21">
        <f t="shared" si="13"/>
        <v>44969.118602500006</v>
      </c>
      <c r="DK12" s="21">
        <f t="shared" si="13"/>
        <v>44969.118602500006</v>
      </c>
      <c r="DL12" s="21">
        <f t="shared" si="13"/>
        <v>44969.118602500006</v>
      </c>
      <c r="DM12" s="21">
        <f t="shared" si="13"/>
        <v>44969.118602500006</v>
      </c>
      <c r="DN12" s="21">
        <f t="shared" si="13"/>
        <v>44969.118602500006</v>
      </c>
      <c r="DO12" s="21">
        <f t="shared" si="13"/>
        <v>44969.118602500006</v>
      </c>
      <c r="DP12" s="21">
        <f t="shared" si="13"/>
        <v>44969.118602500006</v>
      </c>
      <c r="DQ12" s="21">
        <f t="shared" si="13"/>
        <v>0</v>
      </c>
      <c r="DR12" s="21">
        <f t="shared" si="13"/>
        <v>0</v>
      </c>
      <c r="DS12" s="21">
        <f t="shared" si="14"/>
        <v>0</v>
      </c>
      <c r="DT12" s="21">
        <f t="shared" si="14"/>
        <v>0</v>
      </c>
      <c r="DU12" s="21">
        <f t="shared" si="14"/>
        <v>0</v>
      </c>
      <c r="DV12" s="21">
        <f t="shared" si="14"/>
        <v>0</v>
      </c>
      <c r="DW12" s="21">
        <f t="shared" si="14"/>
        <v>0</v>
      </c>
      <c r="DX12" s="21">
        <f t="shared" si="14"/>
        <v>0</v>
      </c>
      <c r="DY12" s="21">
        <f t="shared" si="14"/>
        <v>0</v>
      </c>
      <c r="DZ12" s="21">
        <f t="shared" si="14"/>
        <v>0</v>
      </c>
      <c r="EA12" s="21">
        <f t="shared" si="11"/>
        <v>0</v>
      </c>
    </row>
    <row r="13" spans="1:256" x14ac:dyDescent="0.35">
      <c r="A13" s="14">
        <v>9</v>
      </c>
      <c r="B13" s="15" t="s">
        <v>34</v>
      </c>
      <c r="C13" s="17" t="s">
        <v>35</v>
      </c>
      <c r="D13" s="14" t="s">
        <v>27</v>
      </c>
      <c r="E13" s="50" t="str">
        <f>VLOOKUP(C13,'Represenative Instruments_FX'!$B$5:$C$24,2,FALSE)</f>
        <v>ADF</v>
      </c>
      <c r="F13" s="50" t="str">
        <f t="shared" si="4"/>
        <v>ADF_Fixed</v>
      </c>
      <c r="G13" s="50">
        <f>VLOOKUP(F13,'Represenative Instruments_FX'!$E$5:$F$14,2,FALSE)</f>
        <v>1</v>
      </c>
      <c r="H13" s="14" t="s">
        <v>32</v>
      </c>
      <c r="I13" s="112">
        <f>VLOOKUP(H13,'Represenative Instruments_FX'!$H$5:$I$13,2,FALSE)</f>
        <v>18.031499999999998</v>
      </c>
      <c r="J13" s="16">
        <v>117642.35799999999</v>
      </c>
      <c r="K13" s="16">
        <v>104099.77199999997</v>
      </c>
      <c r="L13" s="18">
        <v>0</v>
      </c>
      <c r="M13" s="18">
        <v>0</v>
      </c>
      <c r="N13" s="122">
        <v>39140</v>
      </c>
      <c r="O13" s="122">
        <v>53947</v>
      </c>
      <c r="P13" s="14">
        <v>10</v>
      </c>
      <c r="Q13" s="17">
        <v>50</v>
      </c>
      <c r="R13" s="50">
        <f t="shared" si="5"/>
        <v>0</v>
      </c>
      <c r="S13" s="50">
        <f t="shared" si="6"/>
        <v>30</v>
      </c>
      <c r="T13" s="14" t="s">
        <v>29</v>
      </c>
      <c r="U13" s="46">
        <v>7.4999999999999997E-3</v>
      </c>
      <c r="V13" s="14"/>
      <c r="W13" s="24"/>
      <c r="X13" s="16">
        <v>117642.35799999999</v>
      </c>
      <c r="Y13" s="19">
        <f t="shared" si="7"/>
        <v>0</v>
      </c>
      <c r="Z13" s="124">
        <v>3529.28</v>
      </c>
      <c r="AA13" s="124">
        <v>3529.28</v>
      </c>
      <c r="AB13" s="124">
        <v>3529.28</v>
      </c>
      <c r="AC13" s="124">
        <v>3529.28</v>
      </c>
      <c r="AD13" s="124">
        <v>3529.28</v>
      </c>
      <c r="AE13" s="124">
        <v>3529.28</v>
      </c>
      <c r="AF13" s="124">
        <v>3529.28</v>
      </c>
      <c r="AG13" s="124">
        <v>3529.28</v>
      </c>
      <c r="AH13" s="124">
        <v>3529.28</v>
      </c>
      <c r="AI13" s="124">
        <v>3529.28</v>
      </c>
      <c r="AJ13" s="124">
        <v>3529.28</v>
      </c>
      <c r="AK13" s="124">
        <v>3529.28</v>
      </c>
      <c r="AL13" s="124">
        <v>3529.28</v>
      </c>
      <c r="AM13" s="124">
        <v>3529.28</v>
      </c>
      <c r="AN13" s="124">
        <v>3529.28</v>
      </c>
      <c r="AO13" s="124">
        <v>3529.28</v>
      </c>
      <c r="AP13" s="124">
        <v>3529.28</v>
      </c>
      <c r="AQ13" s="124">
        <v>3529.28</v>
      </c>
      <c r="AR13" s="124">
        <v>3529.28</v>
      </c>
      <c r="AS13" s="124">
        <v>3529.28</v>
      </c>
      <c r="AT13" s="124">
        <v>3529.28</v>
      </c>
      <c r="AU13" s="124">
        <v>3529.28</v>
      </c>
      <c r="AV13" s="124">
        <v>3529.28</v>
      </c>
      <c r="AW13" s="124">
        <v>3529.28</v>
      </c>
      <c r="AX13" s="124">
        <v>3529.28</v>
      </c>
      <c r="AY13" s="124">
        <v>3529.28</v>
      </c>
      <c r="AZ13" s="124">
        <v>3529.28</v>
      </c>
      <c r="BA13" s="124">
        <v>3529.28</v>
      </c>
      <c r="BB13" s="124">
        <v>3529.28</v>
      </c>
      <c r="BC13" s="124">
        <v>1750.65199999998</v>
      </c>
      <c r="BD13" s="126">
        <v>0</v>
      </c>
      <c r="BE13" s="126">
        <v>0</v>
      </c>
      <c r="BF13" s="126">
        <v>0</v>
      </c>
      <c r="BG13" s="126">
        <v>0</v>
      </c>
      <c r="BH13" s="126">
        <v>0</v>
      </c>
      <c r="BI13" s="126">
        <v>0</v>
      </c>
      <c r="BJ13" s="126">
        <v>0</v>
      </c>
      <c r="BK13" s="126">
        <v>0</v>
      </c>
      <c r="BL13" s="126">
        <v>0</v>
      </c>
      <c r="BM13" s="126">
        <v>0</v>
      </c>
      <c r="BN13" s="126">
        <v>0</v>
      </c>
      <c r="BO13" s="126">
        <v>0</v>
      </c>
      <c r="BP13" s="126">
        <v>0</v>
      </c>
      <c r="BQ13" s="126">
        <v>0</v>
      </c>
      <c r="BR13" s="126">
        <v>0</v>
      </c>
      <c r="BS13" s="126">
        <v>0</v>
      </c>
      <c r="BT13" s="126">
        <v>0</v>
      </c>
      <c r="BU13" s="126">
        <v>0</v>
      </c>
      <c r="BV13" s="126">
        <v>0</v>
      </c>
      <c r="BW13" s="127">
        <v>0</v>
      </c>
      <c r="BX13" s="25"/>
      <c r="BY13" s="20"/>
      <c r="BZ13" s="25"/>
      <c r="CA13" s="21">
        <f t="shared" si="8"/>
        <v>0</v>
      </c>
      <c r="CB13" s="21">
        <f t="shared" si="9"/>
        <v>104099.77199999997</v>
      </c>
      <c r="CC13" s="21">
        <f t="shared" si="10"/>
        <v>3469.9923999999987</v>
      </c>
      <c r="CD13" s="21">
        <f t="shared" si="10"/>
        <v>3469.9923999999987</v>
      </c>
      <c r="CE13" s="21">
        <f t="shared" si="10"/>
        <v>3469.9923999999987</v>
      </c>
      <c r="CF13" s="21">
        <f t="shared" si="10"/>
        <v>3469.9923999999987</v>
      </c>
      <c r="CG13" s="21">
        <f t="shared" si="10"/>
        <v>3469.9923999999987</v>
      </c>
      <c r="CH13" s="21">
        <f t="shared" si="10"/>
        <v>3469.9923999999987</v>
      </c>
      <c r="CI13" s="21">
        <f t="shared" si="10"/>
        <v>3469.9923999999987</v>
      </c>
      <c r="CJ13" s="21">
        <f t="shared" si="10"/>
        <v>3469.9923999999987</v>
      </c>
      <c r="CK13" s="21">
        <f t="shared" si="10"/>
        <v>3469.9923999999987</v>
      </c>
      <c r="CL13" s="21">
        <f t="shared" si="10"/>
        <v>3469.9923999999987</v>
      </c>
      <c r="CM13" s="21">
        <f t="shared" si="10"/>
        <v>3469.9923999999987</v>
      </c>
      <c r="CN13" s="21">
        <f t="shared" si="10"/>
        <v>3469.9923999999987</v>
      </c>
      <c r="CO13" s="21">
        <f t="shared" si="10"/>
        <v>3469.9923999999987</v>
      </c>
      <c r="CP13" s="21">
        <f t="shared" si="10"/>
        <v>3469.9923999999987</v>
      </c>
      <c r="CQ13" s="21">
        <f t="shared" si="10"/>
        <v>3469.9923999999987</v>
      </c>
      <c r="CR13" s="21">
        <f t="shared" si="10"/>
        <v>3469.9923999999987</v>
      </c>
      <c r="CS13" s="21">
        <f t="shared" si="12"/>
        <v>3469.9923999999987</v>
      </c>
      <c r="CT13" s="21">
        <f t="shared" si="12"/>
        <v>3469.9923999999987</v>
      </c>
      <c r="CU13" s="21">
        <f t="shared" si="12"/>
        <v>3469.9923999999987</v>
      </c>
      <c r="CV13" s="21">
        <f t="shared" si="12"/>
        <v>3469.9923999999987</v>
      </c>
      <c r="CW13" s="21">
        <f t="shared" si="12"/>
        <v>3469.9923999999987</v>
      </c>
      <c r="CX13" s="21">
        <f t="shared" si="12"/>
        <v>3469.9923999999987</v>
      </c>
      <c r="CY13" s="21">
        <f t="shared" si="12"/>
        <v>3469.9923999999987</v>
      </c>
      <c r="CZ13" s="21">
        <f t="shared" si="12"/>
        <v>3469.9923999999987</v>
      </c>
      <c r="DA13" s="21">
        <f t="shared" si="12"/>
        <v>3469.9923999999987</v>
      </c>
      <c r="DB13" s="21">
        <f t="shared" si="12"/>
        <v>3469.9923999999987</v>
      </c>
      <c r="DC13" s="21">
        <f t="shared" si="13"/>
        <v>3469.9923999999987</v>
      </c>
      <c r="DD13" s="21">
        <f t="shared" si="13"/>
        <v>3469.9923999999987</v>
      </c>
      <c r="DE13" s="21">
        <f t="shared" si="13"/>
        <v>3469.9923999999987</v>
      </c>
      <c r="DF13" s="21">
        <f t="shared" si="13"/>
        <v>3469.9923999999987</v>
      </c>
      <c r="DG13" s="21">
        <f t="shared" si="13"/>
        <v>0</v>
      </c>
      <c r="DH13" s="21">
        <f t="shared" si="13"/>
        <v>0</v>
      </c>
      <c r="DI13" s="21">
        <f t="shared" si="13"/>
        <v>0</v>
      </c>
      <c r="DJ13" s="21">
        <f t="shared" si="13"/>
        <v>0</v>
      </c>
      <c r="DK13" s="21">
        <f t="shared" si="13"/>
        <v>0</v>
      </c>
      <c r="DL13" s="21">
        <f t="shared" si="13"/>
        <v>0</v>
      </c>
      <c r="DM13" s="21">
        <f t="shared" si="13"/>
        <v>0</v>
      </c>
      <c r="DN13" s="21">
        <f t="shared" si="13"/>
        <v>0</v>
      </c>
      <c r="DO13" s="21">
        <f t="shared" si="13"/>
        <v>0</v>
      </c>
      <c r="DP13" s="21">
        <f t="shared" si="13"/>
        <v>0</v>
      </c>
      <c r="DQ13" s="21">
        <f t="shared" si="13"/>
        <v>0</v>
      </c>
      <c r="DR13" s="21">
        <f t="shared" si="13"/>
        <v>0</v>
      </c>
      <c r="DS13" s="21">
        <f t="shared" si="14"/>
        <v>0</v>
      </c>
      <c r="DT13" s="21">
        <f t="shared" si="14"/>
        <v>0</v>
      </c>
      <c r="DU13" s="21">
        <f t="shared" si="14"/>
        <v>0</v>
      </c>
      <c r="DV13" s="21">
        <f t="shared" si="14"/>
        <v>0</v>
      </c>
      <c r="DW13" s="21">
        <f t="shared" si="14"/>
        <v>0</v>
      </c>
      <c r="DX13" s="21">
        <f t="shared" si="14"/>
        <v>0</v>
      </c>
      <c r="DY13" s="21">
        <f t="shared" si="14"/>
        <v>0</v>
      </c>
      <c r="DZ13" s="21">
        <f t="shared" si="14"/>
        <v>0</v>
      </c>
      <c r="EA13" s="21">
        <f t="shared" si="11"/>
        <v>0</v>
      </c>
    </row>
    <row r="14" spans="1:256" x14ac:dyDescent="0.35">
      <c r="A14" s="14">
        <v>10</v>
      </c>
      <c r="B14" s="15" t="s">
        <v>34</v>
      </c>
      <c r="C14" s="17" t="s">
        <v>35</v>
      </c>
      <c r="D14" s="14" t="s">
        <v>27</v>
      </c>
      <c r="E14" s="50" t="str">
        <f>VLOOKUP(C14,'Represenative Instruments_FX'!$B$5:$C$24,2,FALSE)</f>
        <v>ADF</v>
      </c>
      <c r="F14" s="50" t="str">
        <f t="shared" si="4"/>
        <v>ADF_Fixed</v>
      </c>
      <c r="G14" s="50">
        <f>VLOOKUP(F14,'Represenative Instruments_FX'!$E$5:$F$14,2,FALSE)</f>
        <v>1</v>
      </c>
      <c r="H14" s="14" t="s">
        <v>117</v>
      </c>
      <c r="I14" s="112">
        <f>VLOOKUP(H14,'Represenative Instruments_FX'!$H$5:$I$13,2,FALSE)</f>
        <v>2.4213888053061345</v>
      </c>
      <c r="J14" s="18">
        <v>12371129.340000002</v>
      </c>
      <c r="K14" s="16">
        <v>8267548.1480000038</v>
      </c>
      <c r="L14" s="16">
        <v>0</v>
      </c>
      <c r="M14" s="16">
        <v>0</v>
      </c>
      <c r="N14" s="122">
        <v>40305</v>
      </c>
      <c r="O14" s="122">
        <v>54864</v>
      </c>
      <c r="P14" s="14">
        <v>10</v>
      </c>
      <c r="Q14" s="17">
        <v>50</v>
      </c>
      <c r="R14" s="50">
        <f t="shared" si="5"/>
        <v>0</v>
      </c>
      <c r="S14" s="50">
        <f t="shared" si="6"/>
        <v>33</v>
      </c>
      <c r="T14" s="14" t="s">
        <v>29</v>
      </c>
      <c r="U14" s="46">
        <v>7.4999999999999997E-3</v>
      </c>
      <c r="V14" s="14"/>
      <c r="W14" s="24"/>
      <c r="X14" s="16">
        <v>12371129.340000002</v>
      </c>
      <c r="Y14" s="19">
        <f t="shared" si="7"/>
        <v>0</v>
      </c>
      <c r="Z14" s="124">
        <v>350427</v>
      </c>
      <c r="AA14" s="124">
        <v>324563.40000000002</v>
      </c>
      <c r="AB14" s="124">
        <v>292865</v>
      </c>
      <c r="AC14" s="124">
        <v>292865</v>
      </c>
      <c r="AD14" s="124">
        <v>292865</v>
      </c>
      <c r="AE14" s="124">
        <v>260629.19199999998</v>
      </c>
      <c r="AF14" s="124">
        <v>271227.40399999998</v>
      </c>
      <c r="AG14" s="124">
        <v>271227.40399999998</v>
      </c>
      <c r="AH14" s="124">
        <v>271227.40399999998</v>
      </c>
      <c r="AI14" s="124">
        <v>271227.40399999998</v>
      </c>
      <c r="AJ14" s="124">
        <v>271227.40399999998</v>
      </c>
      <c r="AK14" s="124">
        <v>271227.40399999998</v>
      </c>
      <c r="AL14" s="124">
        <v>271227.40399999998</v>
      </c>
      <c r="AM14" s="124">
        <v>271227.40399999998</v>
      </c>
      <c r="AN14" s="124">
        <v>271227.40399999998</v>
      </c>
      <c r="AO14" s="124">
        <v>271227.40399999998</v>
      </c>
      <c r="AP14" s="124">
        <v>271227.40399999998</v>
      </c>
      <c r="AQ14" s="124">
        <v>271227.40399999998</v>
      </c>
      <c r="AR14" s="124">
        <v>271227.40399999998</v>
      </c>
      <c r="AS14" s="124">
        <v>271227.40399999998</v>
      </c>
      <c r="AT14" s="124">
        <v>271227.40399999998</v>
      </c>
      <c r="AU14" s="124">
        <v>271227.40399999998</v>
      </c>
      <c r="AV14" s="124">
        <v>271227.40399999998</v>
      </c>
      <c r="AW14" s="124">
        <v>271227.40399999998</v>
      </c>
      <c r="AX14" s="124">
        <v>271227.40399999998</v>
      </c>
      <c r="AY14" s="124">
        <v>271227.40399999998</v>
      </c>
      <c r="AZ14" s="124">
        <v>271227.40399999998</v>
      </c>
      <c r="BA14" s="124">
        <v>271227.40399999998</v>
      </c>
      <c r="BB14" s="124">
        <v>271227.40399999998</v>
      </c>
      <c r="BC14" s="124">
        <v>53775.816000000254</v>
      </c>
      <c r="BD14" s="124">
        <v>53775.816000000254</v>
      </c>
      <c r="BE14" s="124">
        <v>53775.816000000254</v>
      </c>
      <c r="BF14" s="124">
        <v>53775.816000000254</v>
      </c>
      <c r="BG14" s="124"/>
      <c r="BH14" s="124">
        <v>0</v>
      </c>
      <c r="BI14" s="124">
        <v>0</v>
      </c>
      <c r="BJ14" s="124">
        <v>0</v>
      </c>
      <c r="BK14" s="124">
        <v>0</v>
      </c>
      <c r="BL14" s="124">
        <v>0</v>
      </c>
      <c r="BM14" s="124">
        <v>0</v>
      </c>
      <c r="BN14" s="124">
        <v>0</v>
      </c>
      <c r="BO14" s="124">
        <v>0</v>
      </c>
      <c r="BP14" s="124">
        <v>0</v>
      </c>
      <c r="BQ14" s="124">
        <v>0</v>
      </c>
      <c r="BR14" s="124">
        <v>0</v>
      </c>
      <c r="BS14" s="124">
        <v>0</v>
      </c>
      <c r="BT14" s="124">
        <v>0</v>
      </c>
      <c r="BU14" s="124">
        <v>0</v>
      </c>
      <c r="BV14" s="124">
        <v>0</v>
      </c>
      <c r="BW14" s="125">
        <v>0</v>
      </c>
      <c r="BX14" s="20"/>
      <c r="BY14" s="20"/>
      <c r="BZ14" s="20"/>
      <c r="CA14" s="21">
        <f t="shared" si="8"/>
        <v>0</v>
      </c>
      <c r="CB14" s="21">
        <f t="shared" si="9"/>
        <v>8267548.1480000038</v>
      </c>
      <c r="CC14" s="21">
        <f t="shared" si="10"/>
        <v>250531.76206060618</v>
      </c>
      <c r="CD14" s="21">
        <f t="shared" si="10"/>
        <v>250531.76206060618</v>
      </c>
      <c r="CE14" s="21">
        <f t="shared" si="10"/>
        <v>250531.76206060618</v>
      </c>
      <c r="CF14" s="21">
        <f t="shared" si="10"/>
        <v>250531.76206060618</v>
      </c>
      <c r="CG14" s="21">
        <f t="shared" si="10"/>
        <v>250531.76206060618</v>
      </c>
      <c r="CH14" s="21">
        <f t="shared" si="10"/>
        <v>250531.76206060618</v>
      </c>
      <c r="CI14" s="21">
        <f t="shared" si="10"/>
        <v>250531.76206060618</v>
      </c>
      <c r="CJ14" s="21">
        <f t="shared" si="10"/>
        <v>250531.76206060618</v>
      </c>
      <c r="CK14" s="21">
        <f t="shared" si="10"/>
        <v>250531.76206060618</v>
      </c>
      <c r="CL14" s="21">
        <f t="shared" si="10"/>
        <v>250531.76206060618</v>
      </c>
      <c r="CM14" s="21">
        <f t="shared" si="10"/>
        <v>250531.76206060618</v>
      </c>
      <c r="CN14" s="21">
        <f t="shared" si="10"/>
        <v>250531.76206060618</v>
      </c>
      <c r="CO14" s="21">
        <f t="shared" si="10"/>
        <v>250531.76206060618</v>
      </c>
      <c r="CP14" s="21">
        <f t="shared" si="10"/>
        <v>250531.76206060618</v>
      </c>
      <c r="CQ14" s="21">
        <f t="shared" si="10"/>
        <v>250531.76206060618</v>
      </c>
      <c r="CR14" s="21">
        <f t="shared" si="10"/>
        <v>250531.76206060618</v>
      </c>
      <c r="CS14" s="21">
        <f t="shared" si="12"/>
        <v>250531.76206060618</v>
      </c>
      <c r="CT14" s="21">
        <f t="shared" si="12"/>
        <v>250531.76206060618</v>
      </c>
      <c r="CU14" s="21">
        <f t="shared" si="12"/>
        <v>250531.76206060618</v>
      </c>
      <c r="CV14" s="21">
        <f t="shared" si="12"/>
        <v>250531.76206060618</v>
      </c>
      <c r="CW14" s="21">
        <f t="shared" si="12"/>
        <v>250531.76206060618</v>
      </c>
      <c r="CX14" s="21">
        <f t="shared" si="12"/>
        <v>250531.76206060618</v>
      </c>
      <c r="CY14" s="21">
        <f t="shared" si="12"/>
        <v>250531.76206060618</v>
      </c>
      <c r="CZ14" s="21">
        <f t="shared" si="12"/>
        <v>250531.76206060618</v>
      </c>
      <c r="DA14" s="21">
        <f t="shared" si="12"/>
        <v>250531.76206060618</v>
      </c>
      <c r="DB14" s="21">
        <f t="shared" si="12"/>
        <v>250531.76206060618</v>
      </c>
      <c r="DC14" s="21">
        <f t="shared" si="13"/>
        <v>250531.76206060618</v>
      </c>
      <c r="DD14" s="21">
        <f t="shared" si="13"/>
        <v>250531.76206060618</v>
      </c>
      <c r="DE14" s="21">
        <f t="shared" si="13"/>
        <v>250531.76206060618</v>
      </c>
      <c r="DF14" s="21">
        <f t="shared" si="13"/>
        <v>250531.76206060618</v>
      </c>
      <c r="DG14" s="21">
        <f t="shared" si="13"/>
        <v>250531.76206060618</v>
      </c>
      <c r="DH14" s="21">
        <f t="shared" si="13"/>
        <v>250531.76206060618</v>
      </c>
      <c r="DI14" s="21">
        <f t="shared" si="13"/>
        <v>250531.76206060618</v>
      </c>
      <c r="DJ14" s="21">
        <f t="shared" si="13"/>
        <v>0</v>
      </c>
      <c r="DK14" s="21">
        <f t="shared" si="13"/>
        <v>0</v>
      </c>
      <c r="DL14" s="21">
        <f t="shared" si="13"/>
        <v>0</v>
      </c>
      <c r="DM14" s="21">
        <f t="shared" si="13"/>
        <v>0</v>
      </c>
      <c r="DN14" s="21">
        <f t="shared" si="13"/>
        <v>0</v>
      </c>
      <c r="DO14" s="21">
        <f t="shared" si="13"/>
        <v>0</v>
      </c>
      <c r="DP14" s="21">
        <f t="shared" si="13"/>
        <v>0</v>
      </c>
      <c r="DQ14" s="21">
        <f t="shared" si="13"/>
        <v>0</v>
      </c>
      <c r="DR14" s="21">
        <f t="shared" si="13"/>
        <v>0</v>
      </c>
      <c r="DS14" s="21">
        <f t="shared" si="14"/>
        <v>0</v>
      </c>
      <c r="DT14" s="21">
        <f t="shared" si="14"/>
        <v>0</v>
      </c>
      <c r="DU14" s="21">
        <f t="shared" si="14"/>
        <v>0</v>
      </c>
      <c r="DV14" s="21">
        <f t="shared" si="14"/>
        <v>0</v>
      </c>
      <c r="DW14" s="21">
        <f t="shared" si="14"/>
        <v>0</v>
      </c>
      <c r="DX14" s="21">
        <f t="shared" si="14"/>
        <v>0</v>
      </c>
      <c r="DY14" s="21">
        <f t="shared" si="14"/>
        <v>0</v>
      </c>
      <c r="DZ14" s="21">
        <f t="shared" si="14"/>
        <v>0</v>
      </c>
      <c r="EA14" s="21">
        <f t="shared" si="11"/>
        <v>0</v>
      </c>
    </row>
    <row r="15" spans="1:256" x14ac:dyDescent="0.35">
      <c r="A15" s="14">
        <v>11</v>
      </c>
      <c r="B15" s="15" t="s">
        <v>34</v>
      </c>
      <c r="C15" s="17" t="s">
        <v>37</v>
      </c>
      <c r="D15" s="14" t="s">
        <v>27</v>
      </c>
      <c r="E15" s="50" t="str">
        <f>VLOOKUP(C15,'Represenative Instruments_FX'!$B$5:$C$24,2,FALSE)</f>
        <v>IBRD/ADB/IDB</v>
      </c>
      <c r="F15" s="50" t="str">
        <f t="shared" si="4"/>
        <v>IBRD/ADB/IDB_Floating</v>
      </c>
      <c r="G15" s="50">
        <f>VLOOKUP(F15,'Represenative Instruments_FX'!$E$5:$F$14,2,FALSE)</f>
        <v>4</v>
      </c>
      <c r="H15" s="14" t="s">
        <v>28</v>
      </c>
      <c r="I15" s="112">
        <f>VLOOKUP(H15,'Represenative Instruments_FX'!$H$5:$I$13,2,FALSE)</f>
        <v>15</v>
      </c>
      <c r="J15" s="16">
        <v>62176201.870000005</v>
      </c>
      <c r="K15" s="16">
        <v>6139287.8200000003</v>
      </c>
      <c r="L15" s="16">
        <v>0</v>
      </c>
      <c r="M15" s="16">
        <v>0</v>
      </c>
      <c r="N15" s="122">
        <v>39610</v>
      </c>
      <c r="O15" s="122">
        <v>45017</v>
      </c>
      <c r="P15" s="14">
        <v>5</v>
      </c>
      <c r="Q15" s="17">
        <v>20</v>
      </c>
      <c r="R15" s="50">
        <f t="shared" si="5"/>
        <v>0</v>
      </c>
      <c r="S15" s="50">
        <f t="shared" si="6"/>
        <v>6</v>
      </c>
      <c r="T15" s="14" t="s">
        <v>38</v>
      </c>
      <c r="U15" s="46">
        <v>6.4199999999999993E-2</v>
      </c>
      <c r="V15" s="14" t="s">
        <v>39</v>
      </c>
      <c r="W15" s="46">
        <v>5.0000000000000001E-3</v>
      </c>
      <c r="X15" s="16">
        <v>20503920.440000001</v>
      </c>
      <c r="Y15" s="19">
        <f t="shared" si="7"/>
        <v>0</v>
      </c>
      <c r="Z15" s="124">
        <v>2228903.5099999998</v>
      </c>
      <c r="AA15" s="124">
        <v>964153.7</v>
      </c>
      <c r="AB15" s="124">
        <v>764153.7</v>
      </c>
      <c r="AC15" s="124">
        <v>764153.7</v>
      </c>
      <c r="AD15" s="124">
        <v>764153.7</v>
      </c>
      <c r="AE15" s="124">
        <v>653769.51</v>
      </c>
      <c r="AF15" s="124">
        <v>0</v>
      </c>
      <c r="AG15" s="124">
        <v>0</v>
      </c>
      <c r="AH15" s="124">
        <v>0</v>
      </c>
      <c r="AI15" s="124">
        <v>0</v>
      </c>
      <c r="AJ15" s="124">
        <v>0</v>
      </c>
      <c r="AK15" s="124">
        <v>0</v>
      </c>
      <c r="AL15" s="124">
        <v>0</v>
      </c>
      <c r="AM15" s="124">
        <v>0</v>
      </c>
      <c r="AN15" s="124">
        <v>0</v>
      </c>
      <c r="AO15" s="124">
        <v>0</v>
      </c>
      <c r="AP15" s="124">
        <v>0</v>
      </c>
      <c r="AQ15" s="124">
        <v>0</v>
      </c>
      <c r="AR15" s="124">
        <v>0</v>
      </c>
      <c r="AS15" s="124">
        <v>0</v>
      </c>
      <c r="AT15" s="124">
        <v>0</v>
      </c>
      <c r="AU15" s="124">
        <v>0</v>
      </c>
      <c r="AV15" s="124">
        <v>0</v>
      </c>
      <c r="AW15" s="124">
        <v>0</v>
      </c>
      <c r="AX15" s="124">
        <v>0</v>
      </c>
      <c r="AY15" s="124">
        <v>0</v>
      </c>
      <c r="AZ15" s="124">
        <v>0</v>
      </c>
      <c r="BA15" s="124">
        <v>0</v>
      </c>
      <c r="BB15" s="124">
        <v>0</v>
      </c>
      <c r="BC15" s="124">
        <v>0</v>
      </c>
      <c r="BD15" s="124">
        <v>0</v>
      </c>
      <c r="BE15" s="124">
        <v>0</v>
      </c>
      <c r="BF15" s="124">
        <v>0</v>
      </c>
      <c r="BG15" s="124">
        <v>0</v>
      </c>
      <c r="BH15" s="124">
        <v>0</v>
      </c>
      <c r="BI15" s="124">
        <v>0</v>
      </c>
      <c r="BJ15" s="124">
        <v>0</v>
      </c>
      <c r="BK15" s="124">
        <v>0</v>
      </c>
      <c r="BL15" s="124">
        <v>0</v>
      </c>
      <c r="BM15" s="124">
        <v>0</v>
      </c>
      <c r="BN15" s="124">
        <v>0</v>
      </c>
      <c r="BO15" s="124">
        <v>0</v>
      </c>
      <c r="BP15" s="124">
        <v>0</v>
      </c>
      <c r="BQ15" s="124">
        <v>0</v>
      </c>
      <c r="BR15" s="124">
        <v>0</v>
      </c>
      <c r="BS15" s="124">
        <v>0</v>
      </c>
      <c r="BT15" s="124">
        <v>0</v>
      </c>
      <c r="BU15" s="124">
        <v>0</v>
      </c>
      <c r="BV15" s="124">
        <v>0</v>
      </c>
      <c r="BW15" s="125">
        <v>0</v>
      </c>
      <c r="BX15" s="20"/>
      <c r="BY15" s="20"/>
      <c r="BZ15" s="20"/>
      <c r="CA15" s="21">
        <f t="shared" si="8"/>
        <v>0</v>
      </c>
      <c r="CB15" s="21">
        <f t="shared" si="9"/>
        <v>6139287.8200000003</v>
      </c>
      <c r="CC15" s="21">
        <f t="shared" si="10"/>
        <v>1023214.6366666667</v>
      </c>
      <c r="CD15" s="21">
        <f t="shared" si="10"/>
        <v>1023214.6366666667</v>
      </c>
      <c r="CE15" s="21">
        <f t="shared" si="10"/>
        <v>1023214.6366666667</v>
      </c>
      <c r="CF15" s="21">
        <f t="shared" si="10"/>
        <v>1023214.6366666667</v>
      </c>
      <c r="CG15" s="21">
        <f t="shared" si="10"/>
        <v>1023214.6366666667</v>
      </c>
      <c r="CH15" s="21">
        <f t="shared" si="10"/>
        <v>1023214.6366666667</v>
      </c>
      <c r="CI15" s="21">
        <f t="shared" si="10"/>
        <v>0</v>
      </c>
      <c r="CJ15" s="21">
        <f t="shared" si="10"/>
        <v>0</v>
      </c>
      <c r="CK15" s="21">
        <f t="shared" si="10"/>
        <v>0</v>
      </c>
      <c r="CL15" s="21">
        <f t="shared" si="10"/>
        <v>0</v>
      </c>
      <c r="CM15" s="21">
        <f t="shared" si="10"/>
        <v>0</v>
      </c>
      <c r="CN15" s="21">
        <f t="shared" si="10"/>
        <v>0</v>
      </c>
      <c r="CO15" s="21">
        <f t="shared" si="10"/>
        <v>0</v>
      </c>
      <c r="CP15" s="21">
        <f t="shared" si="10"/>
        <v>0</v>
      </c>
      <c r="CQ15" s="21">
        <f t="shared" si="10"/>
        <v>0</v>
      </c>
      <c r="CR15" s="21">
        <f t="shared" si="10"/>
        <v>0</v>
      </c>
      <c r="CS15" s="21">
        <f t="shared" si="12"/>
        <v>0</v>
      </c>
      <c r="CT15" s="21">
        <f t="shared" si="12"/>
        <v>0</v>
      </c>
      <c r="CU15" s="21">
        <f t="shared" si="12"/>
        <v>0</v>
      </c>
      <c r="CV15" s="21">
        <f t="shared" si="12"/>
        <v>0</v>
      </c>
      <c r="CW15" s="21">
        <f t="shared" si="12"/>
        <v>0</v>
      </c>
      <c r="CX15" s="21">
        <f t="shared" si="12"/>
        <v>0</v>
      </c>
      <c r="CY15" s="21">
        <f t="shared" si="12"/>
        <v>0</v>
      </c>
      <c r="CZ15" s="21">
        <f t="shared" si="12"/>
        <v>0</v>
      </c>
      <c r="DA15" s="21">
        <f t="shared" si="12"/>
        <v>0</v>
      </c>
      <c r="DB15" s="21">
        <f t="shared" si="12"/>
        <v>0</v>
      </c>
      <c r="DC15" s="21">
        <f t="shared" si="13"/>
        <v>0</v>
      </c>
      <c r="DD15" s="21">
        <f t="shared" si="13"/>
        <v>0</v>
      </c>
      <c r="DE15" s="21">
        <f t="shared" si="13"/>
        <v>0</v>
      </c>
      <c r="DF15" s="21">
        <f t="shared" si="13"/>
        <v>0</v>
      </c>
      <c r="DG15" s="21">
        <f t="shared" si="13"/>
        <v>0</v>
      </c>
      <c r="DH15" s="21">
        <f t="shared" si="13"/>
        <v>0</v>
      </c>
      <c r="DI15" s="21">
        <f t="shared" si="13"/>
        <v>0</v>
      </c>
      <c r="DJ15" s="21">
        <f t="shared" si="13"/>
        <v>0</v>
      </c>
      <c r="DK15" s="21">
        <f t="shared" si="13"/>
        <v>0</v>
      </c>
      <c r="DL15" s="21">
        <f t="shared" si="13"/>
        <v>0</v>
      </c>
      <c r="DM15" s="21">
        <f t="shared" si="13"/>
        <v>0</v>
      </c>
      <c r="DN15" s="21">
        <f t="shared" si="13"/>
        <v>0</v>
      </c>
      <c r="DO15" s="21">
        <f t="shared" si="13"/>
        <v>0</v>
      </c>
      <c r="DP15" s="21">
        <f t="shared" si="13"/>
        <v>0</v>
      </c>
      <c r="DQ15" s="21">
        <f t="shared" si="13"/>
        <v>0</v>
      </c>
      <c r="DR15" s="21">
        <f t="shared" si="13"/>
        <v>0</v>
      </c>
      <c r="DS15" s="21">
        <f t="shared" si="14"/>
        <v>0</v>
      </c>
      <c r="DT15" s="21">
        <f t="shared" si="14"/>
        <v>0</v>
      </c>
      <c r="DU15" s="21">
        <f t="shared" si="14"/>
        <v>0</v>
      </c>
      <c r="DV15" s="21">
        <f t="shared" si="14"/>
        <v>0</v>
      </c>
      <c r="DW15" s="21">
        <f t="shared" si="14"/>
        <v>0</v>
      </c>
      <c r="DX15" s="21">
        <f t="shared" si="14"/>
        <v>0</v>
      </c>
      <c r="DY15" s="21">
        <f t="shared" si="14"/>
        <v>0</v>
      </c>
      <c r="DZ15" s="21">
        <f t="shared" si="14"/>
        <v>0</v>
      </c>
      <c r="EA15" s="21">
        <f t="shared" si="11"/>
        <v>0</v>
      </c>
    </row>
    <row r="16" spans="1:256" x14ac:dyDescent="0.35">
      <c r="A16" s="14">
        <v>12</v>
      </c>
      <c r="B16" s="15" t="s">
        <v>34</v>
      </c>
      <c r="C16" s="17" t="s">
        <v>37</v>
      </c>
      <c r="D16" s="14" t="s">
        <v>27</v>
      </c>
      <c r="E16" s="50" t="str">
        <f>VLOOKUP(C16,'Represenative Instruments_FX'!$B$5:$C$24,2,FALSE)</f>
        <v>IBRD/ADB/IDB</v>
      </c>
      <c r="F16" s="50" t="str">
        <f t="shared" si="4"/>
        <v>IBRD/ADB/IDB_Floating</v>
      </c>
      <c r="G16" s="50">
        <f>VLOOKUP(F16,'Represenative Instruments_FX'!$E$5:$F$14,2,FALSE)</f>
        <v>4</v>
      </c>
      <c r="H16" s="14" t="s">
        <v>116</v>
      </c>
      <c r="I16" s="112">
        <f>VLOOKUP(H16,'Represenative Instruments_FX'!$H$5:$I$13,2,FALSE)</f>
        <v>0.13309505886900933</v>
      </c>
      <c r="J16" s="16">
        <v>12644075.318</v>
      </c>
      <c r="K16" s="16">
        <v>868967.19649999996</v>
      </c>
      <c r="L16" s="16">
        <v>0</v>
      </c>
      <c r="M16" s="16">
        <v>0</v>
      </c>
      <c r="N16" s="122">
        <v>38719</v>
      </c>
      <c r="O16" s="122">
        <v>44256</v>
      </c>
      <c r="P16" s="14">
        <v>5</v>
      </c>
      <c r="Q16" s="17">
        <v>20</v>
      </c>
      <c r="R16" s="50">
        <f t="shared" si="5"/>
        <v>0</v>
      </c>
      <c r="S16" s="50">
        <f t="shared" si="6"/>
        <v>4</v>
      </c>
      <c r="T16" s="14" t="s">
        <v>38</v>
      </c>
      <c r="U16" s="46">
        <v>6.4199999999999993E-2</v>
      </c>
      <c r="V16" s="14" t="s">
        <v>39</v>
      </c>
      <c r="W16" s="46">
        <v>5.0000000000000001E-3</v>
      </c>
      <c r="X16" s="16">
        <v>4638479.6210000003</v>
      </c>
      <c r="Y16" s="19">
        <f t="shared" si="7"/>
        <v>0</v>
      </c>
      <c r="Z16" s="124">
        <v>830162.56229999999</v>
      </c>
      <c r="AA16" s="124">
        <v>15521.8632</v>
      </c>
      <c r="AB16" s="124">
        <v>15521.8632</v>
      </c>
      <c r="AC16" s="124">
        <v>7760.9077999999899</v>
      </c>
      <c r="AD16" s="124">
        <v>0</v>
      </c>
      <c r="AE16" s="124">
        <v>0</v>
      </c>
      <c r="AF16" s="124">
        <v>0</v>
      </c>
      <c r="AG16" s="124">
        <v>0</v>
      </c>
      <c r="AH16" s="124">
        <v>0</v>
      </c>
      <c r="AI16" s="124">
        <v>0</v>
      </c>
      <c r="AJ16" s="124">
        <v>0</v>
      </c>
      <c r="AK16" s="124">
        <v>0</v>
      </c>
      <c r="AL16" s="124">
        <v>0</v>
      </c>
      <c r="AM16" s="124">
        <v>0</v>
      </c>
      <c r="AN16" s="124">
        <v>0</v>
      </c>
      <c r="AO16" s="124">
        <v>0</v>
      </c>
      <c r="AP16" s="124">
        <v>0</v>
      </c>
      <c r="AQ16" s="124">
        <v>0</v>
      </c>
      <c r="AR16" s="124">
        <v>0</v>
      </c>
      <c r="AS16" s="124">
        <v>0</v>
      </c>
      <c r="AT16" s="124">
        <v>0</v>
      </c>
      <c r="AU16" s="124">
        <v>0</v>
      </c>
      <c r="AV16" s="124">
        <v>0</v>
      </c>
      <c r="AW16" s="124">
        <v>0</v>
      </c>
      <c r="AX16" s="124">
        <v>0</v>
      </c>
      <c r="AY16" s="124">
        <v>0</v>
      </c>
      <c r="AZ16" s="124">
        <v>0</v>
      </c>
      <c r="BA16" s="124">
        <v>0</v>
      </c>
      <c r="BB16" s="124">
        <v>0</v>
      </c>
      <c r="BC16" s="124">
        <v>0</v>
      </c>
      <c r="BD16" s="124">
        <v>0</v>
      </c>
      <c r="BE16" s="124">
        <v>0</v>
      </c>
      <c r="BF16" s="124">
        <v>0</v>
      </c>
      <c r="BG16" s="124">
        <v>0</v>
      </c>
      <c r="BH16" s="124">
        <v>0</v>
      </c>
      <c r="BI16" s="124">
        <v>0</v>
      </c>
      <c r="BJ16" s="124">
        <v>0</v>
      </c>
      <c r="BK16" s="124">
        <v>0</v>
      </c>
      <c r="BL16" s="124">
        <v>0</v>
      </c>
      <c r="BM16" s="124">
        <v>0</v>
      </c>
      <c r="BN16" s="124">
        <v>0</v>
      </c>
      <c r="BO16" s="124">
        <v>0</v>
      </c>
      <c r="BP16" s="124">
        <v>0</v>
      </c>
      <c r="BQ16" s="124">
        <v>0</v>
      </c>
      <c r="BR16" s="124">
        <v>0</v>
      </c>
      <c r="BS16" s="124">
        <v>0</v>
      </c>
      <c r="BT16" s="124">
        <v>0</v>
      </c>
      <c r="BU16" s="124">
        <v>0</v>
      </c>
      <c r="BV16" s="124">
        <v>0</v>
      </c>
      <c r="BW16" s="125">
        <v>0</v>
      </c>
      <c r="BX16" s="20"/>
      <c r="BY16" s="20"/>
      <c r="BZ16" s="20"/>
      <c r="CA16" s="21">
        <f t="shared" si="8"/>
        <v>0</v>
      </c>
      <c r="CB16" s="21">
        <f t="shared" si="9"/>
        <v>868967.19649999996</v>
      </c>
      <c r="CC16" s="21">
        <f t="shared" si="10"/>
        <v>217241.79912499999</v>
      </c>
      <c r="CD16" s="21">
        <f t="shared" si="10"/>
        <v>217241.79912499999</v>
      </c>
      <c r="CE16" s="21">
        <f t="shared" si="10"/>
        <v>217241.79912499999</v>
      </c>
      <c r="CF16" s="21">
        <f t="shared" si="10"/>
        <v>217241.79912499999</v>
      </c>
      <c r="CG16" s="21">
        <f t="shared" si="10"/>
        <v>0</v>
      </c>
      <c r="CH16" s="21">
        <f t="shared" si="10"/>
        <v>0</v>
      </c>
      <c r="CI16" s="21">
        <f t="shared" si="10"/>
        <v>0</v>
      </c>
      <c r="CJ16" s="21">
        <f t="shared" si="10"/>
        <v>0</v>
      </c>
      <c r="CK16" s="21">
        <f t="shared" si="10"/>
        <v>0</v>
      </c>
      <c r="CL16" s="21">
        <f t="shared" si="10"/>
        <v>0</v>
      </c>
      <c r="CM16" s="21">
        <f t="shared" si="10"/>
        <v>0</v>
      </c>
      <c r="CN16" s="21">
        <f t="shared" si="10"/>
        <v>0</v>
      </c>
      <c r="CO16" s="21">
        <f t="shared" si="10"/>
        <v>0</v>
      </c>
      <c r="CP16" s="21">
        <f t="shared" si="10"/>
        <v>0</v>
      </c>
      <c r="CQ16" s="21">
        <f t="shared" si="10"/>
        <v>0</v>
      </c>
      <c r="CR16" s="21">
        <f t="shared" si="10"/>
        <v>0</v>
      </c>
      <c r="CS16" s="21">
        <f t="shared" si="12"/>
        <v>0</v>
      </c>
      <c r="CT16" s="21">
        <f t="shared" si="12"/>
        <v>0</v>
      </c>
      <c r="CU16" s="21">
        <f t="shared" si="12"/>
        <v>0</v>
      </c>
      <c r="CV16" s="21">
        <f t="shared" si="12"/>
        <v>0</v>
      </c>
      <c r="CW16" s="21">
        <f t="shared" si="12"/>
        <v>0</v>
      </c>
      <c r="CX16" s="21">
        <f t="shared" si="12"/>
        <v>0</v>
      </c>
      <c r="CY16" s="21">
        <f t="shared" si="12"/>
        <v>0</v>
      </c>
      <c r="CZ16" s="21">
        <f t="shared" si="12"/>
        <v>0</v>
      </c>
      <c r="DA16" s="21">
        <f t="shared" si="12"/>
        <v>0</v>
      </c>
      <c r="DB16" s="21">
        <f t="shared" si="12"/>
        <v>0</v>
      </c>
      <c r="DC16" s="21">
        <f t="shared" si="13"/>
        <v>0</v>
      </c>
      <c r="DD16" s="21">
        <f t="shared" si="13"/>
        <v>0</v>
      </c>
      <c r="DE16" s="21">
        <f t="shared" si="13"/>
        <v>0</v>
      </c>
      <c r="DF16" s="21">
        <f t="shared" si="13"/>
        <v>0</v>
      </c>
      <c r="DG16" s="21">
        <f t="shared" si="13"/>
        <v>0</v>
      </c>
      <c r="DH16" s="21">
        <f t="shared" si="13"/>
        <v>0</v>
      </c>
      <c r="DI16" s="21">
        <f t="shared" si="13"/>
        <v>0</v>
      </c>
      <c r="DJ16" s="21">
        <f t="shared" si="13"/>
        <v>0</v>
      </c>
      <c r="DK16" s="21">
        <f t="shared" si="13"/>
        <v>0</v>
      </c>
      <c r="DL16" s="21">
        <f t="shared" si="13"/>
        <v>0</v>
      </c>
      <c r="DM16" s="21">
        <f t="shared" si="13"/>
        <v>0</v>
      </c>
      <c r="DN16" s="21">
        <f t="shared" si="13"/>
        <v>0</v>
      </c>
      <c r="DO16" s="21">
        <f t="shared" si="13"/>
        <v>0</v>
      </c>
      <c r="DP16" s="21">
        <f t="shared" si="13"/>
        <v>0</v>
      </c>
      <c r="DQ16" s="21">
        <f t="shared" si="13"/>
        <v>0</v>
      </c>
      <c r="DR16" s="21">
        <f t="shared" si="13"/>
        <v>0</v>
      </c>
      <c r="DS16" s="21">
        <f t="shared" si="14"/>
        <v>0</v>
      </c>
      <c r="DT16" s="21">
        <f t="shared" si="14"/>
        <v>0</v>
      </c>
      <c r="DU16" s="21">
        <f t="shared" si="14"/>
        <v>0</v>
      </c>
      <c r="DV16" s="21">
        <f t="shared" si="14"/>
        <v>0</v>
      </c>
      <c r="DW16" s="21">
        <f t="shared" si="14"/>
        <v>0</v>
      </c>
      <c r="DX16" s="21">
        <f t="shared" si="14"/>
        <v>0</v>
      </c>
      <c r="DY16" s="21">
        <f t="shared" si="14"/>
        <v>0</v>
      </c>
      <c r="DZ16" s="21">
        <f t="shared" si="14"/>
        <v>0</v>
      </c>
      <c r="EA16" s="21">
        <f t="shared" si="11"/>
        <v>0</v>
      </c>
    </row>
    <row r="17" spans="1:131" x14ac:dyDescent="0.35">
      <c r="A17" s="14">
        <v>13</v>
      </c>
      <c r="B17" s="15" t="s">
        <v>34</v>
      </c>
      <c r="C17" s="17" t="s">
        <v>37</v>
      </c>
      <c r="D17" s="14" t="s">
        <v>27</v>
      </c>
      <c r="E17" s="50" t="str">
        <f>VLOOKUP(C17,'Represenative Instruments_FX'!$B$5:$C$24,2,FALSE)</f>
        <v>IBRD/ADB/IDB</v>
      </c>
      <c r="F17" s="50" t="str">
        <f t="shared" si="4"/>
        <v>IBRD/ADB/IDB_Floating</v>
      </c>
      <c r="G17" s="50">
        <f>VLOOKUP(F17,'Represenative Instruments_FX'!$E$5:$F$14,2,FALSE)</f>
        <v>4</v>
      </c>
      <c r="H17" s="14" t="s">
        <v>32</v>
      </c>
      <c r="I17" s="112">
        <f>VLOOKUP(H17,'Represenative Instruments_FX'!$H$5:$I$13,2,FALSE)</f>
        <v>18.031499999999998</v>
      </c>
      <c r="J17" s="16">
        <v>47880390.994000003</v>
      </c>
      <c r="K17" s="16">
        <v>8134907.8258000016</v>
      </c>
      <c r="L17" s="16">
        <v>0</v>
      </c>
      <c r="M17" s="16">
        <v>0</v>
      </c>
      <c r="N17" s="122">
        <v>41463</v>
      </c>
      <c r="O17" s="122">
        <v>46966</v>
      </c>
      <c r="P17" s="14">
        <v>5</v>
      </c>
      <c r="Q17" s="17">
        <v>20</v>
      </c>
      <c r="R17" s="50">
        <f t="shared" si="5"/>
        <v>0</v>
      </c>
      <c r="S17" s="50">
        <f t="shared" si="6"/>
        <v>11</v>
      </c>
      <c r="T17" s="14" t="s">
        <v>38</v>
      </c>
      <c r="U17" s="46">
        <v>6.4199999999999993E-2</v>
      </c>
      <c r="V17" s="14" t="s">
        <v>39</v>
      </c>
      <c r="W17" s="46">
        <v>5.0000000000000001E-3</v>
      </c>
      <c r="X17" s="16">
        <v>16087679.33</v>
      </c>
      <c r="Y17" s="19">
        <f t="shared" si="7"/>
        <v>0</v>
      </c>
      <c r="Z17" s="124">
        <v>1868494.02</v>
      </c>
      <c r="AA17" s="124">
        <v>1368494.02</v>
      </c>
      <c r="AB17" s="124">
        <v>1068494.02</v>
      </c>
      <c r="AC17" s="124">
        <v>934247.08000000101</v>
      </c>
      <c r="AD17" s="124">
        <v>934247.08000000101</v>
      </c>
      <c r="AE17" s="124">
        <v>373698.804</v>
      </c>
      <c r="AF17" s="124">
        <v>373698.804</v>
      </c>
      <c r="AG17" s="124">
        <v>373698.804</v>
      </c>
      <c r="AH17" s="124">
        <v>373698.804</v>
      </c>
      <c r="AI17" s="124">
        <v>373698.804</v>
      </c>
      <c r="AJ17" s="124">
        <v>92437.585800000001</v>
      </c>
      <c r="AK17" s="124">
        <v>0</v>
      </c>
      <c r="AL17" s="124">
        <v>0</v>
      </c>
      <c r="AM17" s="124">
        <v>0</v>
      </c>
      <c r="AN17" s="124">
        <v>0</v>
      </c>
      <c r="AO17" s="124">
        <v>0</v>
      </c>
      <c r="AP17" s="124">
        <v>0</v>
      </c>
      <c r="AQ17" s="124">
        <v>0</v>
      </c>
      <c r="AR17" s="124">
        <v>0</v>
      </c>
      <c r="AS17" s="124">
        <v>0</v>
      </c>
      <c r="AT17" s="124">
        <v>0</v>
      </c>
      <c r="AU17" s="124">
        <v>0</v>
      </c>
      <c r="AV17" s="124">
        <v>0</v>
      </c>
      <c r="AW17" s="124">
        <v>0</v>
      </c>
      <c r="AX17" s="124">
        <v>0</v>
      </c>
      <c r="AY17" s="124">
        <v>0</v>
      </c>
      <c r="AZ17" s="124">
        <v>0</v>
      </c>
      <c r="BA17" s="124">
        <v>0</v>
      </c>
      <c r="BB17" s="124">
        <v>0</v>
      </c>
      <c r="BC17" s="124">
        <v>0</v>
      </c>
      <c r="BD17" s="124">
        <v>0</v>
      </c>
      <c r="BE17" s="124">
        <v>0</v>
      </c>
      <c r="BF17" s="124">
        <v>0</v>
      </c>
      <c r="BG17" s="124">
        <v>0</v>
      </c>
      <c r="BH17" s="124">
        <v>0</v>
      </c>
      <c r="BI17" s="124">
        <v>0</v>
      </c>
      <c r="BJ17" s="124">
        <v>0</v>
      </c>
      <c r="BK17" s="124">
        <v>0</v>
      </c>
      <c r="BL17" s="124">
        <v>0</v>
      </c>
      <c r="BM17" s="124">
        <v>0</v>
      </c>
      <c r="BN17" s="124">
        <v>0</v>
      </c>
      <c r="BO17" s="124">
        <v>0</v>
      </c>
      <c r="BP17" s="124">
        <v>0</v>
      </c>
      <c r="BQ17" s="124">
        <v>0</v>
      </c>
      <c r="BR17" s="124">
        <v>0</v>
      </c>
      <c r="BS17" s="124">
        <v>0</v>
      </c>
      <c r="BT17" s="124">
        <v>0</v>
      </c>
      <c r="BU17" s="124">
        <v>0</v>
      </c>
      <c r="BV17" s="124">
        <v>0</v>
      </c>
      <c r="BW17" s="125">
        <v>0</v>
      </c>
      <c r="BX17" s="20"/>
      <c r="BY17" s="20"/>
      <c r="BZ17" s="20"/>
      <c r="CA17" s="21">
        <f t="shared" si="8"/>
        <v>0</v>
      </c>
      <c r="CB17" s="21">
        <f t="shared" si="9"/>
        <v>8134907.8258000016</v>
      </c>
      <c r="CC17" s="21">
        <f t="shared" si="10"/>
        <v>739537.0750727274</v>
      </c>
      <c r="CD17" s="21">
        <f t="shared" si="10"/>
        <v>739537.0750727274</v>
      </c>
      <c r="CE17" s="21">
        <f t="shared" si="10"/>
        <v>739537.0750727274</v>
      </c>
      <c r="CF17" s="21">
        <f t="shared" si="10"/>
        <v>739537.0750727274</v>
      </c>
      <c r="CG17" s="21">
        <f t="shared" si="10"/>
        <v>739537.0750727274</v>
      </c>
      <c r="CH17" s="21">
        <f t="shared" si="10"/>
        <v>739537.0750727274</v>
      </c>
      <c r="CI17" s="21">
        <f t="shared" si="10"/>
        <v>739537.0750727274</v>
      </c>
      <c r="CJ17" s="21">
        <f t="shared" si="10"/>
        <v>739537.0750727274</v>
      </c>
      <c r="CK17" s="21">
        <f t="shared" si="10"/>
        <v>739537.0750727274</v>
      </c>
      <c r="CL17" s="21">
        <f t="shared" si="10"/>
        <v>739537.0750727274</v>
      </c>
      <c r="CM17" s="21">
        <f t="shared" si="10"/>
        <v>739537.0750727274</v>
      </c>
      <c r="CN17" s="21">
        <f t="shared" si="10"/>
        <v>0</v>
      </c>
      <c r="CO17" s="21">
        <f t="shared" si="10"/>
        <v>0</v>
      </c>
      <c r="CP17" s="21">
        <f t="shared" si="10"/>
        <v>0</v>
      </c>
      <c r="CQ17" s="21">
        <f t="shared" si="10"/>
        <v>0</v>
      </c>
      <c r="CR17" s="21">
        <f t="shared" si="10"/>
        <v>0</v>
      </c>
      <c r="CS17" s="21">
        <f t="shared" si="12"/>
        <v>0</v>
      </c>
      <c r="CT17" s="21">
        <f t="shared" si="12"/>
        <v>0</v>
      </c>
      <c r="CU17" s="21">
        <f t="shared" si="12"/>
        <v>0</v>
      </c>
      <c r="CV17" s="21">
        <f t="shared" si="12"/>
        <v>0</v>
      </c>
      <c r="CW17" s="21">
        <f t="shared" si="12"/>
        <v>0</v>
      </c>
      <c r="CX17" s="21">
        <f t="shared" si="12"/>
        <v>0</v>
      </c>
      <c r="CY17" s="21">
        <f t="shared" si="12"/>
        <v>0</v>
      </c>
      <c r="CZ17" s="21">
        <f t="shared" si="12"/>
        <v>0</v>
      </c>
      <c r="DA17" s="21">
        <f t="shared" si="12"/>
        <v>0</v>
      </c>
      <c r="DB17" s="21">
        <f t="shared" si="12"/>
        <v>0</v>
      </c>
      <c r="DC17" s="21">
        <f t="shared" si="13"/>
        <v>0</v>
      </c>
      <c r="DD17" s="21">
        <f t="shared" si="13"/>
        <v>0</v>
      </c>
      <c r="DE17" s="21">
        <f t="shared" si="13"/>
        <v>0</v>
      </c>
      <c r="DF17" s="21">
        <f t="shared" si="13"/>
        <v>0</v>
      </c>
      <c r="DG17" s="21">
        <f t="shared" si="13"/>
        <v>0</v>
      </c>
      <c r="DH17" s="21">
        <f t="shared" si="13"/>
        <v>0</v>
      </c>
      <c r="DI17" s="21">
        <f t="shared" si="13"/>
        <v>0</v>
      </c>
      <c r="DJ17" s="21">
        <f t="shared" si="13"/>
        <v>0</v>
      </c>
      <c r="DK17" s="21">
        <f t="shared" si="13"/>
        <v>0</v>
      </c>
      <c r="DL17" s="21">
        <f t="shared" si="13"/>
        <v>0</v>
      </c>
      <c r="DM17" s="21">
        <f t="shared" si="13"/>
        <v>0</v>
      </c>
      <c r="DN17" s="21">
        <f t="shared" si="13"/>
        <v>0</v>
      </c>
      <c r="DO17" s="21">
        <f t="shared" si="13"/>
        <v>0</v>
      </c>
      <c r="DP17" s="21">
        <f t="shared" si="13"/>
        <v>0</v>
      </c>
      <c r="DQ17" s="21">
        <f t="shared" si="13"/>
        <v>0</v>
      </c>
      <c r="DR17" s="21">
        <f t="shared" si="13"/>
        <v>0</v>
      </c>
      <c r="DS17" s="21">
        <f t="shared" si="14"/>
        <v>0</v>
      </c>
      <c r="DT17" s="21">
        <f t="shared" si="14"/>
        <v>0</v>
      </c>
      <c r="DU17" s="21">
        <f t="shared" si="14"/>
        <v>0</v>
      </c>
      <c r="DV17" s="21">
        <f t="shared" si="14"/>
        <v>0</v>
      </c>
      <c r="DW17" s="21">
        <f t="shared" si="14"/>
        <v>0</v>
      </c>
      <c r="DX17" s="21">
        <f t="shared" si="14"/>
        <v>0</v>
      </c>
      <c r="DY17" s="21">
        <f t="shared" si="14"/>
        <v>0</v>
      </c>
      <c r="DZ17" s="21">
        <f t="shared" si="14"/>
        <v>0</v>
      </c>
      <c r="EA17" s="21">
        <f t="shared" si="11"/>
        <v>0</v>
      </c>
    </row>
    <row r="18" spans="1:131" x14ac:dyDescent="0.35">
      <c r="A18" s="14">
        <v>14</v>
      </c>
      <c r="B18" s="15" t="s">
        <v>34</v>
      </c>
      <c r="C18" s="17" t="s">
        <v>37</v>
      </c>
      <c r="D18" s="14" t="s">
        <v>27</v>
      </c>
      <c r="E18" s="50" t="str">
        <f>VLOOKUP(C18,'Represenative Instruments_FX'!$B$5:$C$24,2,FALSE)</f>
        <v>IBRD/ADB/IDB</v>
      </c>
      <c r="F18" s="50" t="str">
        <f t="shared" si="4"/>
        <v>IBRD/ADB/IDB_Floating</v>
      </c>
      <c r="G18" s="50">
        <f>VLOOKUP(F18,'Represenative Instruments_FX'!$E$5:$F$14,2,FALSE)</f>
        <v>4</v>
      </c>
      <c r="H18" s="14" t="s">
        <v>117</v>
      </c>
      <c r="I18" s="112">
        <f>VLOOKUP(H18,'Represenative Instruments_FX'!$H$5:$I$13,2,FALSE)</f>
        <v>2.4213888053061345</v>
      </c>
      <c r="J18" s="16">
        <v>20757852.184</v>
      </c>
      <c r="K18" s="16">
        <v>2406928.9948</v>
      </c>
      <c r="L18" s="16">
        <v>0</v>
      </c>
      <c r="M18" s="16">
        <v>0</v>
      </c>
      <c r="N18" s="122">
        <v>37289</v>
      </c>
      <c r="O18" s="122">
        <v>43160</v>
      </c>
      <c r="P18" s="14">
        <v>5</v>
      </c>
      <c r="Q18" s="17">
        <v>20</v>
      </c>
      <c r="R18" s="50">
        <f t="shared" si="5"/>
        <v>0</v>
      </c>
      <c r="S18" s="50">
        <f t="shared" si="6"/>
        <v>1</v>
      </c>
      <c r="T18" s="14" t="s">
        <v>38</v>
      </c>
      <c r="U18" s="46">
        <v>6.4199999999999993E-2</v>
      </c>
      <c r="V18" s="14" t="s">
        <v>39</v>
      </c>
      <c r="W18" s="46">
        <v>5.0000000000000001E-3</v>
      </c>
      <c r="X18" s="16">
        <v>2983421.5240000002</v>
      </c>
      <c r="Y18" s="19">
        <f t="shared" si="7"/>
        <v>0</v>
      </c>
      <c r="Z18" s="124">
        <v>2406928.9948</v>
      </c>
      <c r="AA18" s="124"/>
      <c r="AB18" s="124"/>
      <c r="AC18" s="124"/>
      <c r="AD18" s="124"/>
      <c r="AE18" s="124">
        <v>0</v>
      </c>
      <c r="AF18" s="124">
        <v>0</v>
      </c>
      <c r="AG18" s="124">
        <v>0</v>
      </c>
      <c r="AH18" s="124">
        <v>0</v>
      </c>
      <c r="AI18" s="124">
        <v>0</v>
      </c>
      <c r="AJ18" s="124">
        <v>0</v>
      </c>
      <c r="AK18" s="124">
        <v>0</v>
      </c>
      <c r="AL18" s="124">
        <v>0</v>
      </c>
      <c r="AM18" s="124">
        <v>0</v>
      </c>
      <c r="AN18" s="124">
        <v>0</v>
      </c>
      <c r="AO18" s="124">
        <v>0</v>
      </c>
      <c r="AP18" s="124">
        <v>0</v>
      </c>
      <c r="AQ18" s="124">
        <v>0</v>
      </c>
      <c r="AR18" s="124">
        <v>0</v>
      </c>
      <c r="AS18" s="124">
        <v>0</v>
      </c>
      <c r="AT18" s="124">
        <v>0</v>
      </c>
      <c r="AU18" s="124">
        <v>0</v>
      </c>
      <c r="AV18" s="124">
        <v>0</v>
      </c>
      <c r="AW18" s="124">
        <v>0</v>
      </c>
      <c r="AX18" s="124">
        <v>0</v>
      </c>
      <c r="AY18" s="124">
        <v>0</v>
      </c>
      <c r="AZ18" s="124">
        <v>0</v>
      </c>
      <c r="BA18" s="124">
        <v>0</v>
      </c>
      <c r="BB18" s="124">
        <v>0</v>
      </c>
      <c r="BC18" s="124">
        <v>0</v>
      </c>
      <c r="BD18" s="124">
        <v>0</v>
      </c>
      <c r="BE18" s="124">
        <v>0</v>
      </c>
      <c r="BF18" s="124">
        <v>0</v>
      </c>
      <c r="BG18" s="124">
        <v>0</v>
      </c>
      <c r="BH18" s="124">
        <v>0</v>
      </c>
      <c r="BI18" s="124">
        <v>0</v>
      </c>
      <c r="BJ18" s="124">
        <v>0</v>
      </c>
      <c r="BK18" s="124">
        <v>0</v>
      </c>
      <c r="BL18" s="124">
        <v>0</v>
      </c>
      <c r="BM18" s="124">
        <v>0</v>
      </c>
      <c r="BN18" s="124">
        <v>0</v>
      </c>
      <c r="BO18" s="124">
        <v>0</v>
      </c>
      <c r="BP18" s="124">
        <v>0</v>
      </c>
      <c r="BQ18" s="124">
        <v>0</v>
      </c>
      <c r="BR18" s="124">
        <v>0</v>
      </c>
      <c r="BS18" s="124">
        <v>0</v>
      </c>
      <c r="BT18" s="124">
        <v>0</v>
      </c>
      <c r="BU18" s="124">
        <v>0</v>
      </c>
      <c r="BV18" s="124">
        <v>0</v>
      </c>
      <c r="BW18" s="125">
        <v>0</v>
      </c>
      <c r="BX18" s="20"/>
      <c r="BY18" s="20"/>
      <c r="BZ18" s="20"/>
      <c r="CA18" s="21">
        <f t="shared" si="8"/>
        <v>0</v>
      </c>
      <c r="CB18" s="21">
        <f t="shared" si="9"/>
        <v>2406928.9948</v>
      </c>
      <c r="CC18" s="21">
        <f t="shared" si="10"/>
        <v>2406928.9948</v>
      </c>
      <c r="CD18" s="21">
        <f t="shared" si="10"/>
        <v>0</v>
      </c>
      <c r="CE18" s="21">
        <f t="shared" si="10"/>
        <v>0</v>
      </c>
      <c r="CF18" s="21">
        <f t="shared" si="10"/>
        <v>0</v>
      </c>
      <c r="CG18" s="21">
        <f t="shared" si="10"/>
        <v>0</v>
      </c>
      <c r="CH18" s="21">
        <f t="shared" si="10"/>
        <v>0</v>
      </c>
      <c r="CI18" s="21">
        <f t="shared" si="10"/>
        <v>0</v>
      </c>
      <c r="CJ18" s="21">
        <f t="shared" si="10"/>
        <v>0</v>
      </c>
      <c r="CK18" s="21">
        <f t="shared" si="10"/>
        <v>0</v>
      </c>
      <c r="CL18" s="21">
        <f t="shared" si="10"/>
        <v>0</v>
      </c>
      <c r="CM18" s="21">
        <f t="shared" si="10"/>
        <v>0</v>
      </c>
      <c r="CN18" s="21">
        <f t="shared" si="10"/>
        <v>0</v>
      </c>
      <c r="CO18" s="21">
        <f t="shared" si="10"/>
        <v>0</v>
      </c>
      <c r="CP18" s="21">
        <f t="shared" si="10"/>
        <v>0</v>
      </c>
      <c r="CQ18" s="21">
        <f t="shared" si="10"/>
        <v>0</v>
      </c>
      <c r="CR18" s="21">
        <f t="shared" si="10"/>
        <v>0</v>
      </c>
      <c r="CS18" s="21">
        <f t="shared" si="12"/>
        <v>0</v>
      </c>
      <c r="CT18" s="21">
        <f t="shared" si="12"/>
        <v>0</v>
      </c>
      <c r="CU18" s="21">
        <f t="shared" si="12"/>
        <v>0</v>
      </c>
      <c r="CV18" s="21">
        <f t="shared" si="12"/>
        <v>0</v>
      </c>
      <c r="CW18" s="21">
        <f t="shared" si="12"/>
        <v>0</v>
      </c>
      <c r="CX18" s="21">
        <f t="shared" si="12"/>
        <v>0</v>
      </c>
      <c r="CY18" s="21">
        <f t="shared" si="12"/>
        <v>0</v>
      </c>
      <c r="CZ18" s="21">
        <f t="shared" si="12"/>
        <v>0</v>
      </c>
      <c r="DA18" s="21">
        <f t="shared" si="12"/>
        <v>0</v>
      </c>
      <c r="DB18" s="21">
        <f t="shared" si="12"/>
        <v>0</v>
      </c>
      <c r="DC18" s="21">
        <f t="shared" si="13"/>
        <v>0</v>
      </c>
      <c r="DD18" s="21">
        <f t="shared" si="13"/>
        <v>0</v>
      </c>
      <c r="DE18" s="21">
        <f t="shared" si="13"/>
        <v>0</v>
      </c>
      <c r="DF18" s="21">
        <f t="shared" si="13"/>
        <v>0</v>
      </c>
      <c r="DG18" s="21">
        <f t="shared" si="13"/>
        <v>0</v>
      </c>
      <c r="DH18" s="21">
        <f t="shared" si="13"/>
        <v>0</v>
      </c>
      <c r="DI18" s="21">
        <f t="shared" si="13"/>
        <v>0</v>
      </c>
      <c r="DJ18" s="21">
        <f t="shared" si="13"/>
        <v>0</v>
      </c>
      <c r="DK18" s="21">
        <f t="shared" si="13"/>
        <v>0</v>
      </c>
      <c r="DL18" s="21">
        <f t="shared" si="13"/>
        <v>0</v>
      </c>
      <c r="DM18" s="21">
        <f t="shared" si="13"/>
        <v>0</v>
      </c>
      <c r="DN18" s="21">
        <f t="shared" si="13"/>
        <v>0</v>
      </c>
      <c r="DO18" s="21">
        <f t="shared" si="13"/>
        <v>0</v>
      </c>
      <c r="DP18" s="21">
        <f t="shared" si="13"/>
        <v>0</v>
      </c>
      <c r="DQ18" s="21">
        <f t="shared" si="13"/>
        <v>0</v>
      </c>
      <c r="DR18" s="21">
        <f t="shared" si="13"/>
        <v>0</v>
      </c>
      <c r="DS18" s="21">
        <f t="shared" si="14"/>
        <v>0</v>
      </c>
      <c r="DT18" s="21">
        <f t="shared" si="14"/>
        <v>0</v>
      </c>
      <c r="DU18" s="21">
        <f t="shared" si="14"/>
        <v>0</v>
      </c>
      <c r="DV18" s="21">
        <f t="shared" si="14"/>
        <v>0</v>
      </c>
      <c r="DW18" s="21">
        <f t="shared" si="14"/>
        <v>0</v>
      </c>
      <c r="DX18" s="21">
        <f t="shared" si="14"/>
        <v>0</v>
      </c>
      <c r="DY18" s="21">
        <f t="shared" si="14"/>
        <v>0</v>
      </c>
      <c r="DZ18" s="21">
        <f t="shared" si="14"/>
        <v>0</v>
      </c>
      <c r="EA18" s="21">
        <f t="shared" si="11"/>
        <v>0</v>
      </c>
    </row>
    <row r="19" spans="1:131" x14ac:dyDescent="0.35">
      <c r="A19" s="14">
        <v>15</v>
      </c>
      <c r="B19" s="15" t="s">
        <v>34</v>
      </c>
      <c r="C19" s="17" t="s">
        <v>37</v>
      </c>
      <c r="D19" s="14" t="s">
        <v>27</v>
      </c>
      <c r="E19" s="50" t="str">
        <f>VLOOKUP(C19,'Represenative Instruments_FX'!$B$5:$C$24,2,FALSE)</f>
        <v>IBRD/ADB/IDB</v>
      </c>
      <c r="F19" s="50" t="str">
        <f t="shared" si="4"/>
        <v>IBRD/ADB/IDB_Floating</v>
      </c>
      <c r="G19" s="50">
        <f>VLOOKUP(F19,'Represenative Instruments_FX'!$E$5:$F$14,2,FALSE)</f>
        <v>4</v>
      </c>
      <c r="H19" s="14" t="s">
        <v>36</v>
      </c>
      <c r="I19" s="112">
        <f>VLOOKUP(H19,'Represenative Instruments_FX'!$H$5:$I$13,2,FALSE)</f>
        <v>15.39495</v>
      </c>
      <c r="J19" s="16">
        <v>4084732.63</v>
      </c>
      <c r="K19" s="16">
        <v>267499.54070000001</v>
      </c>
      <c r="L19" s="16">
        <v>0</v>
      </c>
      <c r="M19" s="16">
        <v>0</v>
      </c>
      <c r="N19" s="122">
        <v>37697</v>
      </c>
      <c r="O19" s="122">
        <v>43344</v>
      </c>
      <c r="P19" s="14">
        <v>5</v>
      </c>
      <c r="Q19" s="17">
        <v>20</v>
      </c>
      <c r="R19" s="50">
        <f t="shared" si="5"/>
        <v>0</v>
      </c>
      <c r="S19" s="50">
        <f t="shared" si="6"/>
        <v>1</v>
      </c>
      <c r="T19" s="14" t="s">
        <v>38</v>
      </c>
      <c r="U19" s="46">
        <v>6.4199999999999993E-2</v>
      </c>
      <c r="V19" s="14" t="s">
        <v>39</v>
      </c>
      <c r="W19" s="46">
        <v>5.0000000000000001E-3</v>
      </c>
      <c r="X19" s="16">
        <v>2100407.35</v>
      </c>
      <c r="Y19" s="19">
        <f t="shared" si="7"/>
        <v>0</v>
      </c>
      <c r="Z19" s="124">
        <v>267499.54070000001</v>
      </c>
      <c r="AA19" s="124">
        <v>0</v>
      </c>
      <c r="AB19" s="124">
        <v>0</v>
      </c>
      <c r="AC19" s="124">
        <v>0</v>
      </c>
      <c r="AD19" s="124">
        <v>0</v>
      </c>
      <c r="AE19" s="124">
        <v>0</v>
      </c>
      <c r="AF19" s="124">
        <v>0</v>
      </c>
      <c r="AG19" s="124">
        <v>0</v>
      </c>
      <c r="AH19" s="124">
        <v>0</v>
      </c>
      <c r="AI19" s="124">
        <v>0</v>
      </c>
      <c r="AJ19" s="124">
        <v>0</v>
      </c>
      <c r="AK19" s="124">
        <v>0</v>
      </c>
      <c r="AL19" s="124">
        <v>0</v>
      </c>
      <c r="AM19" s="124">
        <v>0</v>
      </c>
      <c r="AN19" s="124">
        <v>0</v>
      </c>
      <c r="AO19" s="124">
        <v>0</v>
      </c>
      <c r="AP19" s="124">
        <v>0</v>
      </c>
      <c r="AQ19" s="124">
        <v>0</v>
      </c>
      <c r="AR19" s="124">
        <v>0</v>
      </c>
      <c r="AS19" s="124">
        <v>0</v>
      </c>
      <c r="AT19" s="124">
        <v>0</v>
      </c>
      <c r="AU19" s="124">
        <v>0</v>
      </c>
      <c r="AV19" s="124">
        <v>0</v>
      </c>
      <c r="AW19" s="124">
        <v>0</v>
      </c>
      <c r="AX19" s="124">
        <v>0</v>
      </c>
      <c r="AY19" s="124">
        <v>0</v>
      </c>
      <c r="AZ19" s="124">
        <v>0</v>
      </c>
      <c r="BA19" s="124">
        <v>0</v>
      </c>
      <c r="BB19" s="124">
        <v>0</v>
      </c>
      <c r="BC19" s="124">
        <v>0</v>
      </c>
      <c r="BD19" s="124">
        <v>0</v>
      </c>
      <c r="BE19" s="124">
        <v>0</v>
      </c>
      <c r="BF19" s="124">
        <v>0</v>
      </c>
      <c r="BG19" s="124">
        <v>0</v>
      </c>
      <c r="BH19" s="124">
        <v>0</v>
      </c>
      <c r="BI19" s="124">
        <v>0</v>
      </c>
      <c r="BJ19" s="124">
        <v>0</v>
      </c>
      <c r="BK19" s="124">
        <v>0</v>
      </c>
      <c r="BL19" s="124">
        <v>0</v>
      </c>
      <c r="BM19" s="124">
        <v>0</v>
      </c>
      <c r="BN19" s="124">
        <v>0</v>
      </c>
      <c r="BO19" s="124">
        <v>0</v>
      </c>
      <c r="BP19" s="124">
        <v>0</v>
      </c>
      <c r="BQ19" s="124">
        <v>0</v>
      </c>
      <c r="BR19" s="124">
        <v>0</v>
      </c>
      <c r="BS19" s="124">
        <v>0</v>
      </c>
      <c r="BT19" s="124">
        <v>0</v>
      </c>
      <c r="BU19" s="124">
        <v>0</v>
      </c>
      <c r="BV19" s="124">
        <v>0</v>
      </c>
      <c r="BW19" s="125">
        <v>0</v>
      </c>
      <c r="BX19" s="20"/>
      <c r="BY19" s="20"/>
      <c r="BZ19" s="20"/>
      <c r="CA19" s="21">
        <f t="shared" si="8"/>
        <v>0</v>
      </c>
      <c r="CB19" s="21">
        <f t="shared" si="9"/>
        <v>267499.54070000001</v>
      </c>
      <c r="CC19" s="21">
        <f t="shared" si="10"/>
        <v>267499.54070000001</v>
      </c>
      <c r="CD19" s="21">
        <f t="shared" si="10"/>
        <v>0</v>
      </c>
      <c r="CE19" s="21">
        <f t="shared" si="10"/>
        <v>0</v>
      </c>
      <c r="CF19" s="21">
        <f t="shared" si="10"/>
        <v>0</v>
      </c>
      <c r="CG19" s="21">
        <f t="shared" si="10"/>
        <v>0</v>
      </c>
      <c r="CH19" s="21">
        <f t="shared" si="10"/>
        <v>0</v>
      </c>
      <c r="CI19" s="21">
        <f t="shared" si="10"/>
        <v>0</v>
      </c>
      <c r="CJ19" s="21">
        <f t="shared" si="10"/>
        <v>0</v>
      </c>
      <c r="CK19" s="21">
        <f t="shared" si="10"/>
        <v>0</v>
      </c>
      <c r="CL19" s="21">
        <f t="shared" si="10"/>
        <v>0</v>
      </c>
      <c r="CM19" s="21">
        <f t="shared" si="10"/>
        <v>0</v>
      </c>
      <c r="CN19" s="21">
        <f t="shared" si="10"/>
        <v>0</v>
      </c>
      <c r="CO19" s="21">
        <f t="shared" si="10"/>
        <v>0</v>
      </c>
      <c r="CP19" s="21">
        <f t="shared" si="10"/>
        <v>0</v>
      </c>
      <c r="CQ19" s="21">
        <f t="shared" si="10"/>
        <v>0</v>
      </c>
      <c r="CR19" s="21">
        <f t="shared" si="10"/>
        <v>0</v>
      </c>
      <c r="CS19" s="21">
        <f t="shared" si="12"/>
        <v>0</v>
      </c>
      <c r="CT19" s="21">
        <f t="shared" si="12"/>
        <v>0</v>
      </c>
      <c r="CU19" s="21">
        <f t="shared" si="12"/>
        <v>0</v>
      </c>
      <c r="CV19" s="21">
        <f t="shared" si="12"/>
        <v>0</v>
      </c>
      <c r="CW19" s="21">
        <f t="shared" si="12"/>
        <v>0</v>
      </c>
      <c r="CX19" s="21">
        <f t="shared" si="12"/>
        <v>0</v>
      </c>
      <c r="CY19" s="21">
        <f t="shared" si="12"/>
        <v>0</v>
      </c>
      <c r="CZ19" s="21">
        <f t="shared" si="12"/>
        <v>0</v>
      </c>
      <c r="DA19" s="21">
        <f t="shared" si="12"/>
        <v>0</v>
      </c>
      <c r="DB19" s="21">
        <f t="shared" si="12"/>
        <v>0</v>
      </c>
      <c r="DC19" s="21">
        <f t="shared" si="13"/>
        <v>0</v>
      </c>
      <c r="DD19" s="21">
        <f t="shared" si="13"/>
        <v>0</v>
      </c>
      <c r="DE19" s="21">
        <f t="shared" si="13"/>
        <v>0</v>
      </c>
      <c r="DF19" s="21">
        <f t="shared" si="13"/>
        <v>0</v>
      </c>
      <c r="DG19" s="21">
        <f t="shared" si="13"/>
        <v>0</v>
      </c>
      <c r="DH19" s="21">
        <f t="shared" si="13"/>
        <v>0</v>
      </c>
      <c r="DI19" s="21">
        <f t="shared" si="13"/>
        <v>0</v>
      </c>
      <c r="DJ19" s="21">
        <f t="shared" si="13"/>
        <v>0</v>
      </c>
      <c r="DK19" s="21">
        <f t="shared" si="13"/>
        <v>0</v>
      </c>
      <c r="DL19" s="21">
        <f t="shared" si="13"/>
        <v>0</v>
      </c>
      <c r="DM19" s="21">
        <f t="shared" si="13"/>
        <v>0</v>
      </c>
      <c r="DN19" s="21">
        <f t="shared" si="13"/>
        <v>0</v>
      </c>
      <c r="DO19" s="21">
        <f t="shared" si="13"/>
        <v>0</v>
      </c>
      <c r="DP19" s="21">
        <f t="shared" si="13"/>
        <v>0</v>
      </c>
      <c r="DQ19" s="21">
        <f t="shared" si="13"/>
        <v>0</v>
      </c>
      <c r="DR19" s="21">
        <f t="shared" si="13"/>
        <v>0</v>
      </c>
      <c r="DS19" s="21">
        <f t="shared" si="14"/>
        <v>0</v>
      </c>
      <c r="DT19" s="21">
        <f t="shared" si="14"/>
        <v>0</v>
      </c>
      <c r="DU19" s="21">
        <f t="shared" si="14"/>
        <v>0</v>
      </c>
      <c r="DV19" s="21">
        <f t="shared" si="14"/>
        <v>0</v>
      </c>
      <c r="DW19" s="21">
        <f t="shared" si="14"/>
        <v>0</v>
      </c>
      <c r="DX19" s="21">
        <f t="shared" si="14"/>
        <v>0</v>
      </c>
      <c r="DY19" s="21">
        <f t="shared" si="14"/>
        <v>0</v>
      </c>
      <c r="DZ19" s="21">
        <f t="shared" si="14"/>
        <v>0</v>
      </c>
      <c r="EA19" s="21">
        <f t="shared" si="11"/>
        <v>0</v>
      </c>
    </row>
    <row r="20" spans="1:131" x14ac:dyDescent="0.35">
      <c r="A20" s="14">
        <v>16</v>
      </c>
      <c r="B20" s="15" t="s">
        <v>25</v>
      </c>
      <c r="C20" s="15" t="s">
        <v>40</v>
      </c>
      <c r="D20" s="14" t="s">
        <v>27</v>
      </c>
      <c r="E20" s="50" t="str">
        <f>VLOOKUP(C20,'Represenative Instruments_FX'!$B$5:$C$24,2,FALSE)</f>
        <v>IBRD/ADB/IDB</v>
      </c>
      <c r="F20" s="50" t="str">
        <f t="shared" si="4"/>
        <v>IBRD/ADB/IDB_Floating</v>
      </c>
      <c r="G20" s="50">
        <f>VLOOKUP(F20,'Represenative Instruments_FX'!$E$5:$F$14,2,FALSE)</f>
        <v>4</v>
      </c>
      <c r="H20" s="14" t="s">
        <v>116</v>
      </c>
      <c r="I20" s="112">
        <f>VLOOKUP(H20,'Represenative Instruments_FX'!$H$5:$I$13,2,FALSE)</f>
        <v>0.13309505886900933</v>
      </c>
      <c r="J20" s="16">
        <v>2670593.0320000001</v>
      </c>
      <c r="K20" s="16">
        <v>275090.25959999999</v>
      </c>
      <c r="L20" s="16">
        <v>0</v>
      </c>
      <c r="M20" s="16">
        <v>0</v>
      </c>
      <c r="N20" s="121">
        <v>38820</v>
      </c>
      <c r="O20" s="121">
        <v>44256</v>
      </c>
      <c r="P20" s="14">
        <v>5</v>
      </c>
      <c r="Q20" s="17">
        <v>20</v>
      </c>
      <c r="R20" s="50">
        <f t="shared" si="5"/>
        <v>0</v>
      </c>
      <c r="S20" s="50">
        <f t="shared" si="6"/>
        <v>4</v>
      </c>
      <c r="T20" s="14" t="s">
        <v>38</v>
      </c>
      <c r="U20" s="46">
        <v>6.4199999999999993E-2</v>
      </c>
      <c r="V20" s="14" t="s">
        <v>39</v>
      </c>
      <c r="W20" s="46">
        <v>5.0000000000000001E-3</v>
      </c>
      <c r="X20" s="16">
        <v>1838757.024</v>
      </c>
      <c r="Y20" s="19">
        <f t="shared" si="7"/>
        <v>0</v>
      </c>
      <c r="Z20" s="124">
        <v>124397.67259999999</v>
      </c>
      <c r="AA20" s="124">
        <v>60277.03</v>
      </c>
      <c r="AB20" s="124">
        <v>60277.03</v>
      </c>
      <c r="AC20" s="124">
        <v>30138.526999999998</v>
      </c>
      <c r="AD20" s="124">
        <v>0</v>
      </c>
      <c r="AE20" s="124">
        <v>0</v>
      </c>
      <c r="AF20" s="124">
        <v>0</v>
      </c>
      <c r="AG20" s="124">
        <v>0</v>
      </c>
      <c r="AH20" s="124">
        <v>0</v>
      </c>
      <c r="AI20" s="124">
        <v>0</v>
      </c>
      <c r="AJ20" s="124">
        <v>0</v>
      </c>
      <c r="AK20" s="124">
        <v>0</v>
      </c>
      <c r="AL20" s="124">
        <v>0</v>
      </c>
      <c r="AM20" s="124">
        <v>0</v>
      </c>
      <c r="AN20" s="124">
        <v>0</v>
      </c>
      <c r="AO20" s="124">
        <v>0</v>
      </c>
      <c r="AP20" s="124">
        <v>0</v>
      </c>
      <c r="AQ20" s="124">
        <v>0</v>
      </c>
      <c r="AR20" s="124">
        <v>0</v>
      </c>
      <c r="AS20" s="124">
        <v>0</v>
      </c>
      <c r="AT20" s="124">
        <v>0</v>
      </c>
      <c r="AU20" s="124">
        <v>0</v>
      </c>
      <c r="AV20" s="124">
        <v>0</v>
      </c>
      <c r="AW20" s="124">
        <v>0</v>
      </c>
      <c r="AX20" s="124">
        <v>0</v>
      </c>
      <c r="AY20" s="124">
        <v>0</v>
      </c>
      <c r="AZ20" s="124">
        <v>0</v>
      </c>
      <c r="BA20" s="124">
        <v>0</v>
      </c>
      <c r="BB20" s="124">
        <v>0</v>
      </c>
      <c r="BC20" s="124">
        <v>0</v>
      </c>
      <c r="BD20" s="124">
        <v>0</v>
      </c>
      <c r="BE20" s="124">
        <v>0</v>
      </c>
      <c r="BF20" s="124">
        <v>0</v>
      </c>
      <c r="BG20" s="124">
        <v>0</v>
      </c>
      <c r="BH20" s="124">
        <v>0</v>
      </c>
      <c r="BI20" s="124">
        <v>0</v>
      </c>
      <c r="BJ20" s="124">
        <v>0</v>
      </c>
      <c r="BK20" s="124">
        <v>0</v>
      </c>
      <c r="BL20" s="124">
        <v>0</v>
      </c>
      <c r="BM20" s="124">
        <v>0</v>
      </c>
      <c r="BN20" s="124">
        <v>0</v>
      </c>
      <c r="BO20" s="124">
        <v>0</v>
      </c>
      <c r="BP20" s="124">
        <v>0</v>
      </c>
      <c r="BQ20" s="124">
        <v>0</v>
      </c>
      <c r="BR20" s="124">
        <v>0</v>
      </c>
      <c r="BS20" s="124">
        <v>0</v>
      </c>
      <c r="BT20" s="124">
        <v>0</v>
      </c>
      <c r="BU20" s="124">
        <v>0</v>
      </c>
      <c r="BV20" s="124">
        <v>0</v>
      </c>
      <c r="BW20" s="125">
        <v>0</v>
      </c>
      <c r="BX20" s="20"/>
      <c r="BY20" s="20"/>
      <c r="BZ20" s="20"/>
      <c r="CA20" s="21">
        <f t="shared" si="8"/>
        <v>0</v>
      </c>
      <c r="CB20" s="21">
        <f t="shared" si="9"/>
        <v>275090.25959999999</v>
      </c>
      <c r="CC20" s="21">
        <f t="shared" si="10"/>
        <v>68772.564899999998</v>
      </c>
      <c r="CD20" s="21">
        <f t="shared" si="10"/>
        <v>68772.564899999998</v>
      </c>
      <c r="CE20" s="21">
        <f t="shared" si="10"/>
        <v>68772.564899999998</v>
      </c>
      <c r="CF20" s="21">
        <f t="shared" si="10"/>
        <v>68772.564899999998</v>
      </c>
      <c r="CG20" s="21">
        <f t="shared" si="10"/>
        <v>0</v>
      </c>
      <c r="CH20" s="21">
        <f t="shared" si="10"/>
        <v>0</v>
      </c>
      <c r="CI20" s="21">
        <f t="shared" si="10"/>
        <v>0</v>
      </c>
      <c r="CJ20" s="21">
        <f t="shared" si="10"/>
        <v>0</v>
      </c>
      <c r="CK20" s="21">
        <f t="shared" si="10"/>
        <v>0</v>
      </c>
      <c r="CL20" s="21">
        <f t="shared" si="10"/>
        <v>0</v>
      </c>
      <c r="CM20" s="21">
        <f t="shared" si="10"/>
        <v>0</v>
      </c>
      <c r="CN20" s="21">
        <f t="shared" si="10"/>
        <v>0</v>
      </c>
      <c r="CO20" s="21">
        <f t="shared" si="10"/>
        <v>0</v>
      </c>
      <c r="CP20" s="21">
        <f t="shared" si="10"/>
        <v>0</v>
      </c>
      <c r="CQ20" s="21">
        <f t="shared" si="10"/>
        <v>0</v>
      </c>
      <c r="CR20" s="21">
        <f t="shared" si="10"/>
        <v>0</v>
      </c>
      <c r="CS20" s="21">
        <f t="shared" si="12"/>
        <v>0</v>
      </c>
      <c r="CT20" s="21">
        <f t="shared" si="12"/>
        <v>0</v>
      </c>
      <c r="CU20" s="21">
        <f t="shared" si="12"/>
        <v>0</v>
      </c>
      <c r="CV20" s="21">
        <f t="shared" si="12"/>
        <v>0</v>
      </c>
      <c r="CW20" s="21">
        <f t="shared" si="12"/>
        <v>0</v>
      </c>
      <c r="CX20" s="21">
        <f t="shared" si="12"/>
        <v>0</v>
      </c>
      <c r="CY20" s="21">
        <f t="shared" si="12"/>
        <v>0</v>
      </c>
      <c r="CZ20" s="21">
        <f t="shared" si="12"/>
        <v>0</v>
      </c>
      <c r="DA20" s="21">
        <f t="shared" si="12"/>
        <v>0</v>
      </c>
      <c r="DB20" s="21">
        <f t="shared" si="12"/>
        <v>0</v>
      </c>
      <c r="DC20" s="21">
        <f t="shared" si="13"/>
        <v>0</v>
      </c>
      <c r="DD20" s="21">
        <f t="shared" si="13"/>
        <v>0</v>
      </c>
      <c r="DE20" s="21">
        <f t="shared" si="13"/>
        <v>0</v>
      </c>
      <c r="DF20" s="21">
        <f t="shared" si="13"/>
        <v>0</v>
      </c>
      <c r="DG20" s="21">
        <f t="shared" si="13"/>
        <v>0</v>
      </c>
      <c r="DH20" s="21">
        <f t="shared" si="13"/>
        <v>0</v>
      </c>
      <c r="DI20" s="21">
        <f t="shared" si="13"/>
        <v>0</v>
      </c>
      <c r="DJ20" s="21">
        <f t="shared" si="13"/>
        <v>0</v>
      </c>
      <c r="DK20" s="21">
        <f t="shared" si="13"/>
        <v>0</v>
      </c>
      <c r="DL20" s="21">
        <f t="shared" si="13"/>
        <v>0</v>
      </c>
      <c r="DM20" s="21">
        <f t="shared" si="13"/>
        <v>0</v>
      </c>
      <c r="DN20" s="21">
        <f t="shared" si="13"/>
        <v>0</v>
      </c>
      <c r="DO20" s="21">
        <f t="shared" si="13"/>
        <v>0</v>
      </c>
      <c r="DP20" s="21">
        <f t="shared" si="13"/>
        <v>0</v>
      </c>
      <c r="DQ20" s="21">
        <f t="shared" si="13"/>
        <v>0</v>
      </c>
      <c r="DR20" s="21">
        <f t="shared" si="13"/>
        <v>0</v>
      </c>
      <c r="DS20" s="21">
        <f t="shared" si="14"/>
        <v>0</v>
      </c>
      <c r="DT20" s="21">
        <f t="shared" si="14"/>
        <v>0</v>
      </c>
      <c r="DU20" s="21">
        <f t="shared" si="14"/>
        <v>0</v>
      </c>
      <c r="DV20" s="21">
        <f t="shared" si="14"/>
        <v>0</v>
      </c>
      <c r="DW20" s="21">
        <f t="shared" si="14"/>
        <v>0</v>
      </c>
      <c r="DX20" s="21">
        <f t="shared" si="14"/>
        <v>0</v>
      </c>
      <c r="DY20" s="21">
        <f t="shared" si="14"/>
        <v>0</v>
      </c>
      <c r="DZ20" s="21">
        <f t="shared" si="14"/>
        <v>0</v>
      </c>
      <c r="EA20" s="21">
        <f t="shared" si="11"/>
        <v>0</v>
      </c>
    </row>
    <row r="21" spans="1:131" x14ac:dyDescent="0.35">
      <c r="A21" s="14">
        <v>17</v>
      </c>
      <c r="B21" s="15" t="s">
        <v>34</v>
      </c>
      <c r="C21" s="17" t="s">
        <v>35</v>
      </c>
      <c r="D21" s="14" t="s">
        <v>27</v>
      </c>
      <c r="E21" s="50" t="str">
        <f>VLOOKUP(C21,'Represenative Instruments_FX'!$B$5:$C$24,2,FALSE)</f>
        <v>ADF</v>
      </c>
      <c r="F21" s="50" t="str">
        <f t="shared" si="4"/>
        <v>ADF_Fixed</v>
      </c>
      <c r="G21" s="50">
        <f>VLOOKUP(F21,'Represenative Instruments_FX'!$E$5:$F$14,2,FALSE)</f>
        <v>1</v>
      </c>
      <c r="H21" s="14" t="s">
        <v>32</v>
      </c>
      <c r="I21" s="112">
        <f>VLOOKUP(H21,'Represenative Instruments_FX'!$H$5:$I$13,2,FALSE)</f>
        <v>18.031499999999998</v>
      </c>
      <c r="J21" s="16">
        <v>1050144.9000000001</v>
      </c>
      <c r="K21" s="16">
        <v>545679.36380000052</v>
      </c>
      <c r="L21" s="16">
        <v>0</v>
      </c>
      <c r="M21" s="16">
        <v>0</v>
      </c>
      <c r="N21" s="122">
        <v>39698</v>
      </c>
      <c r="O21" s="122">
        <v>54118</v>
      </c>
      <c r="P21" s="14">
        <v>10</v>
      </c>
      <c r="Q21" s="17">
        <v>50</v>
      </c>
      <c r="R21" s="50">
        <f t="shared" si="5"/>
        <v>0</v>
      </c>
      <c r="S21" s="50">
        <f t="shared" si="6"/>
        <v>31</v>
      </c>
      <c r="T21" s="14" t="s">
        <v>29</v>
      </c>
      <c r="U21" s="46">
        <v>7.4999999999999997E-3</v>
      </c>
      <c r="V21" s="14"/>
      <c r="W21" s="24"/>
      <c r="X21" s="16">
        <v>1050144.9000000001</v>
      </c>
      <c r="Y21" s="19">
        <f t="shared" si="7"/>
        <v>0</v>
      </c>
      <c r="Z21" s="124">
        <v>5308.1232</v>
      </c>
      <c r="AA21" s="124">
        <v>5328.0064000000002</v>
      </c>
      <c r="AB21" s="124">
        <v>16726.656799999997</v>
      </c>
      <c r="AC21" s="124">
        <v>16726.656799999997</v>
      </c>
      <c r="AD21" s="124">
        <v>16726.646399999998</v>
      </c>
      <c r="AE21" s="124">
        <v>16726.646399999998</v>
      </c>
      <c r="AF21" s="124">
        <v>16726.646399999998</v>
      </c>
      <c r="AG21" s="124">
        <v>16726.646399999998</v>
      </c>
      <c r="AH21" s="124">
        <v>16726.646399999998</v>
      </c>
      <c r="AI21" s="124">
        <v>16726.646399999998</v>
      </c>
      <c r="AJ21" s="124">
        <v>16726.646399999998</v>
      </c>
      <c r="AK21" s="124">
        <v>16726.646399999998</v>
      </c>
      <c r="AL21" s="124">
        <v>16726.646399999998</v>
      </c>
      <c r="AM21" s="124">
        <v>16726.646399999998</v>
      </c>
      <c r="AN21" s="124">
        <v>16726.646399999998</v>
      </c>
      <c r="AO21" s="124">
        <v>16726.646399999998</v>
      </c>
      <c r="AP21" s="124">
        <v>16726.646399999998</v>
      </c>
      <c r="AQ21" s="124">
        <v>16726.646399999998</v>
      </c>
      <c r="AR21" s="124">
        <v>16726.646399999998</v>
      </c>
      <c r="AS21" s="124">
        <v>16726.646399999998</v>
      </c>
      <c r="AT21" s="124">
        <v>21726.646400000001</v>
      </c>
      <c r="AU21" s="124">
        <v>21726.646400000001</v>
      </c>
      <c r="AV21" s="124">
        <v>21726.646400000001</v>
      </c>
      <c r="AW21" s="124">
        <v>21726.646400000001</v>
      </c>
      <c r="AX21" s="124">
        <v>21726.646400000001</v>
      </c>
      <c r="AY21" s="124">
        <v>21726.646400000001</v>
      </c>
      <c r="AZ21" s="124">
        <v>21726.646400000001</v>
      </c>
      <c r="BA21" s="124">
        <v>21726.646400000001</v>
      </c>
      <c r="BB21" s="124">
        <v>21726.646400000001</v>
      </c>
      <c r="BC21" s="124">
        <v>21726.646400000001</v>
      </c>
      <c r="BD21" s="124">
        <v>16697.114200000335</v>
      </c>
      <c r="BE21" s="124"/>
      <c r="BF21" s="124"/>
      <c r="BG21" s="124"/>
      <c r="BH21" s="124">
        <v>0</v>
      </c>
      <c r="BI21" s="124">
        <v>0</v>
      </c>
      <c r="BJ21" s="124">
        <v>0</v>
      </c>
      <c r="BK21" s="124">
        <v>0</v>
      </c>
      <c r="BL21" s="124">
        <v>0</v>
      </c>
      <c r="BM21" s="124">
        <v>0</v>
      </c>
      <c r="BN21" s="124">
        <v>0</v>
      </c>
      <c r="BO21" s="124">
        <v>0</v>
      </c>
      <c r="BP21" s="124">
        <v>0</v>
      </c>
      <c r="BQ21" s="124">
        <v>0</v>
      </c>
      <c r="BR21" s="124">
        <v>0</v>
      </c>
      <c r="BS21" s="124">
        <v>0</v>
      </c>
      <c r="BT21" s="124">
        <v>0</v>
      </c>
      <c r="BU21" s="124">
        <v>0</v>
      </c>
      <c r="BV21" s="124">
        <v>0</v>
      </c>
      <c r="BW21" s="125">
        <v>0</v>
      </c>
      <c r="BX21" s="20"/>
      <c r="BY21" s="20"/>
      <c r="BZ21" s="20"/>
      <c r="CA21" s="21">
        <f t="shared" si="8"/>
        <v>0</v>
      </c>
      <c r="CB21" s="21">
        <f t="shared" si="9"/>
        <v>545679.36380000052</v>
      </c>
      <c r="CC21" s="21">
        <f t="shared" si="10"/>
        <v>17602.56012258066</v>
      </c>
      <c r="CD21" s="21">
        <f t="shared" si="10"/>
        <v>17602.56012258066</v>
      </c>
      <c r="CE21" s="21">
        <f t="shared" si="10"/>
        <v>17602.56012258066</v>
      </c>
      <c r="CF21" s="21">
        <f t="shared" si="10"/>
        <v>17602.56012258066</v>
      </c>
      <c r="CG21" s="21">
        <f t="shared" si="10"/>
        <v>17602.56012258066</v>
      </c>
      <c r="CH21" s="21">
        <f t="shared" si="10"/>
        <v>17602.56012258066</v>
      </c>
      <c r="CI21" s="21">
        <f t="shared" si="10"/>
        <v>17602.56012258066</v>
      </c>
      <c r="CJ21" s="21">
        <f t="shared" si="10"/>
        <v>17602.56012258066</v>
      </c>
      <c r="CK21" s="21">
        <f t="shared" si="10"/>
        <v>17602.56012258066</v>
      </c>
      <c r="CL21" s="21">
        <f t="shared" si="10"/>
        <v>17602.56012258066</v>
      </c>
      <c r="CM21" s="21">
        <f t="shared" si="10"/>
        <v>17602.56012258066</v>
      </c>
      <c r="CN21" s="21">
        <f t="shared" si="10"/>
        <v>17602.56012258066</v>
      </c>
      <c r="CO21" s="21">
        <f t="shared" si="10"/>
        <v>17602.56012258066</v>
      </c>
      <c r="CP21" s="21">
        <f t="shared" si="10"/>
        <v>17602.56012258066</v>
      </c>
      <c r="CQ21" s="21">
        <f t="shared" si="10"/>
        <v>17602.56012258066</v>
      </c>
      <c r="CR21" s="21">
        <f t="shared" si="10"/>
        <v>17602.56012258066</v>
      </c>
      <c r="CS21" s="21">
        <f t="shared" si="12"/>
        <v>17602.56012258066</v>
      </c>
      <c r="CT21" s="21">
        <f t="shared" si="12"/>
        <v>17602.56012258066</v>
      </c>
      <c r="CU21" s="21">
        <f t="shared" si="12"/>
        <v>17602.56012258066</v>
      </c>
      <c r="CV21" s="21">
        <f t="shared" si="12"/>
        <v>17602.56012258066</v>
      </c>
      <c r="CW21" s="21">
        <f t="shared" si="12"/>
        <v>17602.56012258066</v>
      </c>
      <c r="CX21" s="21">
        <f t="shared" si="12"/>
        <v>17602.56012258066</v>
      </c>
      <c r="CY21" s="21">
        <f t="shared" si="12"/>
        <v>17602.56012258066</v>
      </c>
      <c r="CZ21" s="21">
        <f t="shared" si="12"/>
        <v>17602.56012258066</v>
      </c>
      <c r="DA21" s="21">
        <f t="shared" si="12"/>
        <v>17602.56012258066</v>
      </c>
      <c r="DB21" s="21">
        <f t="shared" si="12"/>
        <v>17602.56012258066</v>
      </c>
      <c r="DC21" s="21">
        <f t="shared" si="13"/>
        <v>17602.56012258066</v>
      </c>
      <c r="DD21" s="21">
        <f t="shared" si="13"/>
        <v>17602.56012258066</v>
      </c>
      <c r="DE21" s="21">
        <f t="shared" si="13"/>
        <v>17602.56012258066</v>
      </c>
      <c r="DF21" s="21">
        <f t="shared" si="13"/>
        <v>17602.56012258066</v>
      </c>
      <c r="DG21" s="21">
        <f t="shared" si="13"/>
        <v>17602.56012258066</v>
      </c>
      <c r="DH21" s="21">
        <f t="shared" si="13"/>
        <v>0</v>
      </c>
      <c r="DI21" s="21">
        <f t="shared" si="13"/>
        <v>0</v>
      </c>
      <c r="DJ21" s="21">
        <f t="shared" si="13"/>
        <v>0</v>
      </c>
      <c r="DK21" s="21">
        <f t="shared" si="13"/>
        <v>0</v>
      </c>
      <c r="DL21" s="21">
        <f t="shared" si="13"/>
        <v>0</v>
      </c>
      <c r="DM21" s="21">
        <f t="shared" si="13"/>
        <v>0</v>
      </c>
      <c r="DN21" s="21">
        <f t="shared" si="13"/>
        <v>0</v>
      </c>
      <c r="DO21" s="21">
        <f t="shared" si="13"/>
        <v>0</v>
      </c>
      <c r="DP21" s="21">
        <f t="shared" si="13"/>
        <v>0</v>
      </c>
      <c r="DQ21" s="21">
        <f t="shared" si="13"/>
        <v>0</v>
      </c>
      <c r="DR21" s="21">
        <f t="shared" si="13"/>
        <v>0</v>
      </c>
      <c r="DS21" s="21">
        <f t="shared" si="14"/>
        <v>0</v>
      </c>
      <c r="DT21" s="21">
        <f t="shared" si="14"/>
        <v>0</v>
      </c>
      <c r="DU21" s="21">
        <f t="shared" si="14"/>
        <v>0</v>
      </c>
      <c r="DV21" s="21">
        <f t="shared" si="14"/>
        <v>0</v>
      </c>
      <c r="DW21" s="21">
        <f t="shared" si="14"/>
        <v>0</v>
      </c>
      <c r="DX21" s="21">
        <f t="shared" si="14"/>
        <v>0</v>
      </c>
      <c r="DY21" s="21">
        <f t="shared" si="14"/>
        <v>0</v>
      </c>
      <c r="DZ21" s="21">
        <f t="shared" si="14"/>
        <v>0</v>
      </c>
      <c r="EA21" s="21">
        <f t="shared" si="11"/>
        <v>0</v>
      </c>
    </row>
    <row r="22" spans="1:131" x14ac:dyDescent="0.35">
      <c r="A22" s="14">
        <v>18</v>
      </c>
      <c r="B22" s="15" t="s">
        <v>25</v>
      </c>
      <c r="C22" s="15" t="s">
        <v>40</v>
      </c>
      <c r="D22" s="14" t="s">
        <v>27</v>
      </c>
      <c r="E22" s="50" t="str">
        <f>VLOOKUP(C22,'Represenative Instruments_FX'!$B$5:$C$24,2,FALSE)</f>
        <v>IBRD/ADB/IDB</v>
      </c>
      <c r="F22" s="50" t="str">
        <f t="shared" si="4"/>
        <v>IBRD/ADB/IDB_Floating</v>
      </c>
      <c r="G22" s="50">
        <f>VLOOKUP(F22,'Represenative Instruments_FX'!$E$5:$F$14,2,FALSE)</f>
        <v>4</v>
      </c>
      <c r="H22" s="14" t="s">
        <v>28</v>
      </c>
      <c r="I22" s="112">
        <f>VLOOKUP(H22,'Represenative Instruments_FX'!$H$5:$I$13,2,FALSE)</f>
        <v>15</v>
      </c>
      <c r="J22" s="16">
        <v>134849591.25999999</v>
      </c>
      <c r="K22" s="16">
        <v>6745271.6160000004</v>
      </c>
      <c r="L22" s="16">
        <v>0</v>
      </c>
      <c r="M22" s="16">
        <v>0</v>
      </c>
      <c r="N22" s="121">
        <v>38725</v>
      </c>
      <c r="O22" s="121">
        <v>44256</v>
      </c>
      <c r="P22" s="14">
        <v>5</v>
      </c>
      <c r="Q22" s="17">
        <v>20</v>
      </c>
      <c r="R22" s="50">
        <f t="shared" si="5"/>
        <v>0</v>
      </c>
      <c r="S22" s="50">
        <f t="shared" si="6"/>
        <v>4</v>
      </c>
      <c r="T22" s="14" t="s">
        <v>38</v>
      </c>
      <c r="U22" s="46">
        <v>6.4199999999999993E-2</v>
      </c>
      <c r="V22" s="14" t="s">
        <v>39</v>
      </c>
      <c r="W22" s="46">
        <v>5.0000000000000001E-3</v>
      </c>
      <c r="X22" s="16">
        <v>127195177.31</v>
      </c>
      <c r="Y22" s="19">
        <f t="shared" si="7"/>
        <v>0</v>
      </c>
      <c r="Z22" s="124">
        <v>5095446.2759999996</v>
      </c>
      <c r="AA22" s="124">
        <v>659930.14</v>
      </c>
      <c r="AB22" s="124">
        <v>659930.14</v>
      </c>
      <c r="AC22" s="124">
        <v>329965.06</v>
      </c>
      <c r="AD22" s="124">
        <v>0</v>
      </c>
      <c r="AE22" s="124">
        <v>0</v>
      </c>
      <c r="AF22" s="124">
        <v>0</v>
      </c>
      <c r="AG22" s="124">
        <v>0</v>
      </c>
      <c r="AH22" s="124">
        <v>0</v>
      </c>
      <c r="AI22" s="124">
        <v>0</v>
      </c>
      <c r="AJ22" s="124">
        <v>0</v>
      </c>
      <c r="AK22" s="124">
        <v>0</v>
      </c>
      <c r="AL22" s="124">
        <v>0</v>
      </c>
      <c r="AM22" s="124">
        <v>0</v>
      </c>
      <c r="AN22" s="124">
        <v>0</v>
      </c>
      <c r="AO22" s="124">
        <v>0</v>
      </c>
      <c r="AP22" s="124">
        <v>0</v>
      </c>
      <c r="AQ22" s="124">
        <v>0</v>
      </c>
      <c r="AR22" s="124">
        <v>0</v>
      </c>
      <c r="AS22" s="124">
        <v>0</v>
      </c>
      <c r="AT22" s="124">
        <v>0</v>
      </c>
      <c r="AU22" s="124">
        <v>0</v>
      </c>
      <c r="AV22" s="124">
        <v>0</v>
      </c>
      <c r="AW22" s="124">
        <v>0</v>
      </c>
      <c r="AX22" s="124">
        <v>0</v>
      </c>
      <c r="AY22" s="124">
        <v>0</v>
      </c>
      <c r="AZ22" s="124">
        <v>0</v>
      </c>
      <c r="BA22" s="124">
        <v>0</v>
      </c>
      <c r="BB22" s="124">
        <v>0</v>
      </c>
      <c r="BC22" s="124">
        <v>0</v>
      </c>
      <c r="BD22" s="124">
        <v>0</v>
      </c>
      <c r="BE22" s="124">
        <v>0</v>
      </c>
      <c r="BF22" s="124">
        <v>0</v>
      </c>
      <c r="BG22" s="124">
        <v>0</v>
      </c>
      <c r="BH22" s="124">
        <v>0</v>
      </c>
      <c r="BI22" s="124">
        <v>0</v>
      </c>
      <c r="BJ22" s="124">
        <v>0</v>
      </c>
      <c r="BK22" s="124">
        <v>0</v>
      </c>
      <c r="BL22" s="124">
        <v>0</v>
      </c>
      <c r="BM22" s="124">
        <v>0</v>
      </c>
      <c r="BN22" s="124">
        <v>0</v>
      </c>
      <c r="BO22" s="124">
        <v>0</v>
      </c>
      <c r="BP22" s="124">
        <v>0</v>
      </c>
      <c r="BQ22" s="124">
        <v>0</v>
      </c>
      <c r="BR22" s="124">
        <v>0</v>
      </c>
      <c r="BS22" s="124">
        <v>0</v>
      </c>
      <c r="BT22" s="124">
        <v>0</v>
      </c>
      <c r="BU22" s="124">
        <v>0</v>
      </c>
      <c r="BV22" s="124">
        <v>0</v>
      </c>
      <c r="BW22" s="125">
        <v>0</v>
      </c>
      <c r="BX22" s="20"/>
      <c r="BY22" s="20"/>
      <c r="BZ22" s="20"/>
      <c r="CA22" s="21">
        <f t="shared" si="8"/>
        <v>0</v>
      </c>
      <c r="CB22" s="21">
        <f t="shared" si="9"/>
        <v>6745271.6160000004</v>
      </c>
      <c r="CC22" s="21">
        <f t="shared" si="10"/>
        <v>1686317.9040000001</v>
      </c>
      <c r="CD22" s="21">
        <f t="shared" si="10"/>
        <v>1686317.9040000001</v>
      </c>
      <c r="CE22" s="21">
        <f t="shared" si="10"/>
        <v>1686317.9040000001</v>
      </c>
      <c r="CF22" s="21">
        <f t="shared" si="10"/>
        <v>1686317.9040000001</v>
      </c>
      <c r="CG22" s="21">
        <f t="shared" si="10"/>
        <v>0</v>
      </c>
      <c r="CH22" s="21">
        <f t="shared" si="10"/>
        <v>0</v>
      </c>
      <c r="CI22" s="21">
        <f t="shared" si="10"/>
        <v>0</v>
      </c>
      <c r="CJ22" s="21">
        <f t="shared" si="10"/>
        <v>0</v>
      </c>
      <c r="CK22" s="21">
        <f t="shared" si="10"/>
        <v>0</v>
      </c>
      <c r="CL22" s="21">
        <f t="shared" si="10"/>
        <v>0</v>
      </c>
      <c r="CM22" s="21">
        <f t="shared" si="10"/>
        <v>0</v>
      </c>
      <c r="CN22" s="21">
        <f t="shared" si="10"/>
        <v>0</v>
      </c>
      <c r="CO22" s="21">
        <f t="shared" si="10"/>
        <v>0</v>
      </c>
      <c r="CP22" s="21">
        <f t="shared" si="10"/>
        <v>0</v>
      </c>
      <c r="CQ22" s="21">
        <f t="shared" si="10"/>
        <v>0</v>
      </c>
      <c r="CR22" s="21">
        <f t="shared" si="10"/>
        <v>0</v>
      </c>
      <c r="CS22" s="21">
        <f t="shared" si="12"/>
        <v>0</v>
      </c>
      <c r="CT22" s="21">
        <f t="shared" si="12"/>
        <v>0</v>
      </c>
      <c r="CU22" s="21">
        <f t="shared" si="12"/>
        <v>0</v>
      </c>
      <c r="CV22" s="21">
        <f t="shared" si="12"/>
        <v>0</v>
      </c>
      <c r="CW22" s="21">
        <f t="shared" si="12"/>
        <v>0</v>
      </c>
      <c r="CX22" s="21">
        <f t="shared" si="12"/>
        <v>0</v>
      </c>
      <c r="CY22" s="21">
        <f t="shared" si="12"/>
        <v>0</v>
      </c>
      <c r="CZ22" s="21">
        <f t="shared" si="12"/>
        <v>0</v>
      </c>
      <c r="DA22" s="21">
        <f t="shared" si="12"/>
        <v>0</v>
      </c>
      <c r="DB22" s="21">
        <f t="shared" si="12"/>
        <v>0</v>
      </c>
      <c r="DC22" s="21">
        <f t="shared" si="13"/>
        <v>0</v>
      </c>
      <c r="DD22" s="21">
        <f t="shared" si="13"/>
        <v>0</v>
      </c>
      <c r="DE22" s="21">
        <f t="shared" si="13"/>
        <v>0</v>
      </c>
      <c r="DF22" s="21">
        <f t="shared" si="13"/>
        <v>0</v>
      </c>
      <c r="DG22" s="21">
        <f t="shared" si="13"/>
        <v>0</v>
      </c>
      <c r="DH22" s="21">
        <f t="shared" si="13"/>
        <v>0</v>
      </c>
      <c r="DI22" s="21">
        <f t="shared" si="13"/>
        <v>0</v>
      </c>
      <c r="DJ22" s="21">
        <f t="shared" si="13"/>
        <v>0</v>
      </c>
      <c r="DK22" s="21">
        <f t="shared" si="13"/>
        <v>0</v>
      </c>
      <c r="DL22" s="21">
        <f t="shared" si="13"/>
        <v>0</v>
      </c>
      <c r="DM22" s="21">
        <f t="shared" si="13"/>
        <v>0</v>
      </c>
      <c r="DN22" s="21">
        <f t="shared" si="13"/>
        <v>0</v>
      </c>
      <c r="DO22" s="21">
        <f t="shared" si="13"/>
        <v>0</v>
      </c>
      <c r="DP22" s="21">
        <f t="shared" si="13"/>
        <v>0</v>
      </c>
      <c r="DQ22" s="21">
        <f t="shared" si="13"/>
        <v>0</v>
      </c>
      <c r="DR22" s="21">
        <f t="shared" si="13"/>
        <v>0</v>
      </c>
      <c r="DS22" s="21">
        <f t="shared" si="14"/>
        <v>0</v>
      </c>
      <c r="DT22" s="21">
        <f t="shared" si="14"/>
        <v>0</v>
      </c>
      <c r="DU22" s="21">
        <f t="shared" si="14"/>
        <v>0</v>
      </c>
      <c r="DV22" s="21">
        <f t="shared" si="14"/>
        <v>0</v>
      </c>
      <c r="DW22" s="21">
        <f t="shared" si="14"/>
        <v>0</v>
      </c>
      <c r="DX22" s="21">
        <f t="shared" si="14"/>
        <v>0</v>
      </c>
      <c r="DY22" s="21">
        <f t="shared" si="14"/>
        <v>0</v>
      </c>
      <c r="DZ22" s="21">
        <f t="shared" si="14"/>
        <v>0</v>
      </c>
      <c r="EA22" s="21">
        <f t="shared" si="11"/>
        <v>0</v>
      </c>
    </row>
    <row r="23" spans="1:131" x14ac:dyDescent="0.35">
      <c r="A23" s="14">
        <v>19</v>
      </c>
      <c r="B23" s="15" t="s">
        <v>25</v>
      </c>
      <c r="C23" s="15" t="s">
        <v>41</v>
      </c>
      <c r="D23" s="14" t="s">
        <v>27</v>
      </c>
      <c r="E23" s="50" t="str">
        <f>VLOOKUP(C23,'Represenative Instruments_FX'!$B$5:$C$24,2,FALSE)</f>
        <v>ADF</v>
      </c>
      <c r="F23" s="50" t="str">
        <f t="shared" si="4"/>
        <v>ADF_Fixed</v>
      </c>
      <c r="G23" s="50">
        <f>VLOOKUP(F23,'Represenative Instruments_FX'!$E$5:$F$14,2,FALSE)</f>
        <v>1</v>
      </c>
      <c r="H23" s="14" t="s">
        <v>116</v>
      </c>
      <c r="I23" s="112">
        <f>VLOOKUP(H23,'Represenative Instruments_FX'!$H$5:$I$13,2,FALSE)</f>
        <v>0.13309505886900933</v>
      </c>
      <c r="J23" s="16">
        <v>41181941.375</v>
      </c>
      <c r="K23" s="16">
        <v>9656593.9880999997</v>
      </c>
      <c r="L23" s="16">
        <v>0</v>
      </c>
      <c r="M23" s="16">
        <v>0</v>
      </c>
      <c r="N23" s="121">
        <v>41357</v>
      </c>
      <c r="O23" s="121">
        <v>55944</v>
      </c>
      <c r="P23" s="14">
        <v>10</v>
      </c>
      <c r="Q23" s="17">
        <v>50</v>
      </c>
      <c r="R23" s="50">
        <f t="shared" si="5"/>
        <v>0</v>
      </c>
      <c r="S23" s="50">
        <f t="shared" si="6"/>
        <v>36</v>
      </c>
      <c r="T23" s="14" t="s">
        <v>29</v>
      </c>
      <c r="U23" s="46">
        <v>7.4999999999999997E-3</v>
      </c>
      <c r="V23" s="14"/>
      <c r="W23" s="24"/>
      <c r="X23" s="16">
        <v>41181941.375</v>
      </c>
      <c r="Y23" s="19">
        <f t="shared" si="7"/>
        <v>0</v>
      </c>
      <c r="Z23" s="124">
        <v>609938.76716933295</v>
      </c>
      <c r="AA23" s="124">
        <v>573957.26494817191</v>
      </c>
      <c r="AB23" s="124">
        <v>346007.91580000002</v>
      </c>
      <c r="AC23" s="124">
        <v>241414.84970249998</v>
      </c>
      <c r="AD23" s="124">
        <v>241414.84970249998</v>
      </c>
      <c r="AE23" s="124">
        <v>241414.84970249998</v>
      </c>
      <c r="AF23" s="124">
        <v>241414.84970249998</v>
      </c>
      <c r="AG23" s="124">
        <v>241414.84970249998</v>
      </c>
      <c r="AH23" s="124">
        <v>241414.84970249998</v>
      </c>
      <c r="AI23" s="124">
        <v>261414.84970250001</v>
      </c>
      <c r="AJ23" s="124">
        <v>261414.84970250001</v>
      </c>
      <c r="AK23" s="124">
        <v>261414.84970250001</v>
      </c>
      <c r="AL23" s="124">
        <v>261414.84970250001</v>
      </c>
      <c r="AM23" s="124">
        <v>261414.84970250001</v>
      </c>
      <c r="AN23" s="124">
        <v>261414.84970250001</v>
      </c>
      <c r="AO23" s="124">
        <v>261414.84970250001</v>
      </c>
      <c r="AP23" s="124">
        <v>261414.84970250001</v>
      </c>
      <c r="AQ23" s="124">
        <v>241414.84970249998</v>
      </c>
      <c r="AR23" s="124">
        <v>241414.84970249998</v>
      </c>
      <c r="AS23" s="124">
        <v>241414.84970249998</v>
      </c>
      <c r="AT23" s="124">
        <v>241414.84970249998</v>
      </c>
      <c r="AU23" s="124">
        <v>241414.84970249998</v>
      </c>
      <c r="AV23" s="124">
        <v>241414.84970249998</v>
      </c>
      <c r="AW23" s="124">
        <v>241414.84970249998</v>
      </c>
      <c r="AX23" s="124">
        <v>241414.84970249998</v>
      </c>
      <c r="AY23" s="124">
        <v>241414.84970249998</v>
      </c>
      <c r="AZ23" s="124">
        <v>241414.84970249998</v>
      </c>
      <c r="BA23" s="124">
        <v>241414.84970249998</v>
      </c>
      <c r="BB23" s="124">
        <v>241414.84970249998</v>
      </c>
      <c r="BC23" s="124">
        <v>241414.84970249998</v>
      </c>
      <c r="BD23" s="124">
        <v>241414.84970249998</v>
      </c>
      <c r="BE23" s="124">
        <v>241414.84970249998</v>
      </c>
      <c r="BF23" s="124">
        <v>241414.84970249998</v>
      </c>
      <c r="BG23" s="124">
        <v>241414.84970249998</v>
      </c>
      <c r="BH23" s="124">
        <v>241414.84970249998</v>
      </c>
      <c r="BI23" s="124">
        <v>241414.84970249998</v>
      </c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5"/>
      <c r="BX23" s="20"/>
      <c r="BY23" s="20"/>
      <c r="BZ23" s="20"/>
      <c r="CA23" s="21">
        <f t="shared" si="8"/>
        <v>0</v>
      </c>
      <c r="CB23" s="21">
        <f t="shared" si="9"/>
        <v>9656593.9880999997</v>
      </c>
      <c r="CC23" s="21">
        <f t="shared" si="10"/>
        <v>268238.72189166665</v>
      </c>
      <c r="CD23" s="21">
        <f t="shared" si="10"/>
        <v>268238.72189166665</v>
      </c>
      <c r="CE23" s="21">
        <f t="shared" si="10"/>
        <v>268238.72189166665</v>
      </c>
      <c r="CF23" s="21">
        <f t="shared" si="10"/>
        <v>268238.72189166665</v>
      </c>
      <c r="CG23" s="21">
        <f t="shared" si="10"/>
        <v>268238.72189166665</v>
      </c>
      <c r="CH23" s="21">
        <f t="shared" si="10"/>
        <v>268238.72189166665</v>
      </c>
      <c r="CI23" s="21">
        <f t="shared" si="10"/>
        <v>268238.72189166665</v>
      </c>
      <c r="CJ23" s="21">
        <f t="shared" si="10"/>
        <v>268238.72189166665</v>
      </c>
      <c r="CK23" s="21">
        <f t="shared" si="10"/>
        <v>268238.72189166665</v>
      </c>
      <c r="CL23" s="21">
        <f t="shared" si="10"/>
        <v>268238.72189166665</v>
      </c>
      <c r="CM23" s="21">
        <f t="shared" si="10"/>
        <v>268238.72189166665</v>
      </c>
      <c r="CN23" s="21">
        <f t="shared" si="10"/>
        <v>268238.72189166665</v>
      </c>
      <c r="CO23" s="21">
        <f t="shared" si="10"/>
        <v>268238.72189166665</v>
      </c>
      <c r="CP23" s="21">
        <f t="shared" si="10"/>
        <v>268238.72189166665</v>
      </c>
      <c r="CQ23" s="21">
        <f t="shared" si="10"/>
        <v>268238.72189166665</v>
      </c>
      <c r="CR23" s="21">
        <f t="shared" si="10"/>
        <v>268238.72189166665</v>
      </c>
      <c r="CS23" s="21">
        <f t="shared" si="12"/>
        <v>268238.72189166665</v>
      </c>
      <c r="CT23" s="21">
        <f t="shared" si="12"/>
        <v>268238.72189166665</v>
      </c>
      <c r="CU23" s="21">
        <f t="shared" si="12"/>
        <v>268238.72189166665</v>
      </c>
      <c r="CV23" s="21">
        <f t="shared" si="12"/>
        <v>268238.72189166665</v>
      </c>
      <c r="CW23" s="21">
        <f t="shared" si="12"/>
        <v>268238.72189166665</v>
      </c>
      <c r="CX23" s="21">
        <f t="shared" si="12"/>
        <v>268238.72189166665</v>
      </c>
      <c r="CY23" s="21">
        <f t="shared" si="12"/>
        <v>268238.72189166665</v>
      </c>
      <c r="CZ23" s="21">
        <f t="shared" si="12"/>
        <v>268238.72189166665</v>
      </c>
      <c r="DA23" s="21">
        <f t="shared" si="12"/>
        <v>268238.72189166665</v>
      </c>
      <c r="DB23" s="21">
        <f t="shared" si="12"/>
        <v>268238.72189166665</v>
      </c>
      <c r="DC23" s="21">
        <f t="shared" si="13"/>
        <v>268238.72189166665</v>
      </c>
      <c r="DD23" s="21">
        <f t="shared" si="13"/>
        <v>268238.72189166665</v>
      </c>
      <c r="DE23" s="21">
        <f t="shared" si="13"/>
        <v>268238.72189166665</v>
      </c>
      <c r="DF23" s="21">
        <f t="shared" si="13"/>
        <v>268238.72189166665</v>
      </c>
      <c r="DG23" s="21">
        <f t="shared" si="13"/>
        <v>268238.72189166665</v>
      </c>
      <c r="DH23" s="21">
        <f t="shared" si="13"/>
        <v>268238.72189166665</v>
      </c>
      <c r="DI23" s="21">
        <f t="shared" si="13"/>
        <v>268238.72189166665</v>
      </c>
      <c r="DJ23" s="21">
        <f t="shared" si="13"/>
        <v>268238.72189166665</v>
      </c>
      <c r="DK23" s="21">
        <f t="shared" si="13"/>
        <v>268238.72189166665</v>
      </c>
      <c r="DL23" s="21">
        <f t="shared" si="13"/>
        <v>268238.72189166665</v>
      </c>
      <c r="DM23" s="21">
        <f t="shared" si="13"/>
        <v>0</v>
      </c>
      <c r="DN23" s="21">
        <f t="shared" si="13"/>
        <v>0</v>
      </c>
      <c r="DO23" s="21">
        <f t="shared" si="13"/>
        <v>0</v>
      </c>
      <c r="DP23" s="21">
        <f t="shared" si="13"/>
        <v>0</v>
      </c>
      <c r="DQ23" s="21">
        <f t="shared" si="13"/>
        <v>0</v>
      </c>
      <c r="DR23" s="21">
        <f t="shared" si="13"/>
        <v>0</v>
      </c>
      <c r="DS23" s="21">
        <f t="shared" si="14"/>
        <v>0</v>
      </c>
      <c r="DT23" s="21">
        <f t="shared" si="14"/>
        <v>0</v>
      </c>
      <c r="DU23" s="21">
        <f t="shared" si="14"/>
        <v>0</v>
      </c>
      <c r="DV23" s="21">
        <f t="shared" si="14"/>
        <v>0</v>
      </c>
      <c r="DW23" s="21">
        <f t="shared" si="14"/>
        <v>0</v>
      </c>
      <c r="DX23" s="21">
        <f t="shared" si="14"/>
        <v>0</v>
      </c>
      <c r="DY23" s="21">
        <f t="shared" si="14"/>
        <v>0</v>
      </c>
      <c r="DZ23" s="21">
        <f t="shared" si="14"/>
        <v>0</v>
      </c>
      <c r="EA23" s="21">
        <f t="shared" si="11"/>
        <v>0</v>
      </c>
    </row>
    <row r="24" spans="1:131" x14ac:dyDescent="0.35">
      <c r="A24" s="14">
        <v>20</v>
      </c>
      <c r="B24" s="15" t="s">
        <v>25</v>
      </c>
      <c r="C24" s="15" t="s">
        <v>42</v>
      </c>
      <c r="D24" s="14" t="s">
        <v>43</v>
      </c>
      <c r="E24" s="50" t="str">
        <f>VLOOKUP(C24,'Represenative Instruments_FX'!$B$5:$C$24,2,FALSE)</f>
        <v>Bilateral</v>
      </c>
      <c r="F24" s="50" t="str">
        <f t="shared" si="4"/>
        <v>Bilateral_Fixed</v>
      </c>
      <c r="G24" s="50">
        <f>VLOOKUP(F24,'Represenative Instruments_FX'!$E$5:$F$14,2,FALSE)</f>
        <v>5</v>
      </c>
      <c r="H24" s="14" t="s">
        <v>118</v>
      </c>
      <c r="I24" s="112">
        <f>VLOOKUP(H24,'Represenative Instruments_FX'!$H$5:$I$13,2,FALSE)</f>
        <v>1.4040983027194193E-2</v>
      </c>
      <c r="J24" s="16">
        <v>10929990.99</v>
      </c>
      <c r="K24" s="16">
        <v>1457323</v>
      </c>
      <c r="L24" s="18">
        <v>0</v>
      </c>
      <c r="M24" s="18">
        <v>0</v>
      </c>
      <c r="N24" s="121">
        <v>40653</v>
      </c>
      <c r="O24" s="121">
        <v>46315</v>
      </c>
      <c r="P24" s="14">
        <v>5</v>
      </c>
      <c r="Q24" s="17">
        <v>20</v>
      </c>
      <c r="R24" s="50">
        <f t="shared" si="5"/>
        <v>0</v>
      </c>
      <c r="S24" s="50">
        <f t="shared" si="6"/>
        <v>9</v>
      </c>
      <c r="T24" s="14" t="s">
        <v>29</v>
      </c>
      <c r="U24" s="46">
        <v>3.5000000000000003E-2</v>
      </c>
      <c r="V24" s="14"/>
      <c r="W24" s="24"/>
      <c r="X24" s="16">
        <v>10929990.99</v>
      </c>
      <c r="Y24" s="19">
        <f t="shared" si="7"/>
        <v>0</v>
      </c>
      <c r="Z24" s="124">
        <v>161924.77777777778</v>
      </c>
      <c r="AA24" s="124">
        <v>161924.77777777778</v>
      </c>
      <c r="AB24" s="124">
        <v>161924.77777777778</v>
      </c>
      <c r="AC24" s="124">
        <v>161924.77777777778</v>
      </c>
      <c r="AD24" s="124">
        <v>161924.77777777778</v>
      </c>
      <c r="AE24" s="124">
        <v>161924.77777777778</v>
      </c>
      <c r="AF24" s="124">
        <v>161924.77777777778</v>
      </c>
      <c r="AG24" s="124">
        <v>161924.77777777778</v>
      </c>
      <c r="AH24" s="124">
        <v>161924.77777777778</v>
      </c>
      <c r="AI24" s="124">
        <v>0</v>
      </c>
      <c r="AJ24" s="124">
        <v>0</v>
      </c>
      <c r="AK24" s="124">
        <v>0</v>
      </c>
      <c r="AL24" s="124">
        <v>0</v>
      </c>
      <c r="AM24" s="124">
        <v>0</v>
      </c>
      <c r="AN24" s="124">
        <v>0</v>
      </c>
      <c r="AO24" s="124">
        <v>0</v>
      </c>
      <c r="AP24" s="124">
        <v>0</v>
      </c>
      <c r="AQ24" s="124">
        <v>0</v>
      </c>
      <c r="AR24" s="124">
        <v>0</v>
      </c>
      <c r="AS24" s="124">
        <v>0</v>
      </c>
      <c r="AT24" s="126">
        <v>0</v>
      </c>
      <c r="AU24" s="126">
        <v>0</v>
      </c>
      <c r="AV24" s="126">
        <v>0</v>
      </c>
      <c r="AW24" s="126">
        <v>0</v>
      </c>
      <c r="AX24" s="126">
        <v>0</v>
      </c>
      <c r="AY24" s="126">
        <v>0</v>
      </c>
      <c r="AZ24" s="126">
        <v>0</v>
      </c>
      <c r="BA24" s="126">
        <v>0</v>
      </c>
      <c r="BB24" s="126">
        <v>0</v>
      </c>
      <c r="BC24" s="126">
        <v>0</v>
      </c>
      <c r="BD24" s="126">
        <v>0</v>
      </c>
      <c r="BE24" s="126">
        <v>0</v>
      </c>
      <c r="BF24" s="126">
        <v>0</v>
      </c>
      <c r="BG24" s="126">
        <v>0</v>
      </c>
      <c r="BH24" s="126">
        <v>0</v>
      </c>
      <c r="BI24" s="126">
        <v>0</v>
      </c>
      <c r="BJ24" s="126">
        <v>0</v>
      </c>
      <c r="BK24" s="126">
        <v>0</v>
      </c>
      <c r="BL24" s="126">
        <v>0</v>
      </c>
      <c r="BM24" s="126">
        <v>0</v>
      </c>
      <c r="BN24" s="126">
        <v>0</v>
      </c>
      <c r="BO24" s="126">
        <v>0</v>
      </c>
      <c r="BP24" s="126">
        <v>0</v>
      </c>
      <c r="BQ24" s="126">
        <v>0</v>
      </c>
      <c r="BR24" s="126">
        <v>0</v>
      </c>
      <c r="BS24" s="126">
        <v>0</v>
      </c>
      <c r="BT24" s="126">
        <v>0</v>
      </c>
      <c r="BU24" s="126">
        <v>0</v>
      </c>
      <c r="BV24" s="126">
        <v>0</v>
      </c>
      <c r="BW24" s="127">
        <v>0</v>
      </c>
      <c r="BX24" s="25"/>
      <c r="BY24" s="20"/>
      <c r="BZ24" s="25"/>
      <c r="CA24" s="21">
        <f t="shared" si="8"/>
        <v>0</v>
      </c>
      <c r="CB24" s="21">
        <f t="shared" si="9"/>
        <v>1457323</v>
      </c>
      <c r="CC24" s="21">
        <f t="shared" si="10"/>
        <v>161924.77777777778</v>
      </c>
      <c r="CD24" s="21">
        <f t="shared" si="10"/>
        <v>161924.77777777778</v>
      </c>
      <c r="CE24" s="21">
        <f t="shared" si="10"/>
        <v>161924.77777777778</v>
      </c>
      <c r="CF24" s="21">
        <f t="shared" si="10"/>
        <v>161924.77777777778</v>
      </c>
      <c r="CG24" s="21">
        <f t="shared" si="10"/>
        <v>161924.77777777778</v>
      </c>
      <c r="CH24" s="21">
        <f t="shared" si="10"/>
        <v>161924.77777777778</v>
      </c>
      <c r="CI24" s="21">
        <f t="shared" si="10"/>
        <v>161924.77777777778</v>
      </c>
      <c r="CJ24" s="21">
        <f t="shared" si="10"/>
        <v>161924.77777777778</v>
      </c>
      <c r="CK24" s="21">
        <f t="shared" si="10"/>
        <v>161924.77777777778</v>
      </c>
      <c r="CL24" s="21">
        <f t="shared" si="10"/>
        <v>0</v>
      </c>
      <c r="CM24" s="21">
        <f t="shared" si="10"/>
        <v>0</v>
      </c>
      <c r="CN24" s="21">
        <f t="shared" si="10"/>
        <v>0</v>
      </c>
      <c r="CO24" s="21">
        <f t="shared" si="10"/>
        <v>0</v>
      </c>
      <c r="CP24" s="21">
        <f t="shared" si="10"/>
        <v>0</v>
      </c>
      <c r="CQ24" s="21">
        <f t="shared" si="10"/>
        <v>0</v>
      </c>
      <c r="CR24" s="21">
        <f t="shared" si="10"/>
        <v>0</v>
      </c>
      <c r="CS24" s="21">
        <f t="shared" si="12"/>
        <v>0</v>
      </c>
      <c r="CT24" s="21">
        <f t="shared" si="12"/>
        <v>0</v>
      </c>
      <c r="CU24" s="21">
        <f t="shared" si="12"/>
        <v>0</v>
      </c>
      <c r="CV24" s="21">
        <f t="shared" si="12"/>
        <v>0</v>
      </c>
      <c r="CW24" s="21">
        <f t="shared" si="12"/>
        <v>0</v>
      </c>
      <c r="CX24" s="21">
        <f t="shared" si="12"/>
        <v>0</v>
      </c>
      <c r="CY24" s="21">
        <f t="shared" si="12"/>
        <v>0</v>
      </c>
      <c r="CZ24" s="21">
        <f t="shared" si="12"/>
        <v>0</v>
      </c>
      <c r="DA24" s="21">
        <f t="shared" si="12"/>
        <v>0</v>
      </c>
      <c r="DB24" s="21">
        <f t="shared" si="12"/>
        <v>0</v>
      </c>
      <c r="DC24" s="21">
        <f t="shared" si="13"/>
        <v>0</v>
      </c>
      <c r="DD24" s="21">
        <f t="shared" si="13"/>
        <v>0</v>
      </c>
      <c r="DE24" s="21">
        <f t="shared" si="13"/>
        <v>0</v>
      </c>
      <c r="DF24" s="21">
        <f t="shared" si="13"/>
        <v>0</v>
      </c>
      <c r="DG24" s="21">
        <f t="shared" si="13"/>
        <v>0</v>
      </c>
      <c r="DH24" s="21">
        <f t="shared" si="13"/>
        <v>0</v>
      </c>
      <c r="DI24" s="21">
        <f t="shared" si="13"/>
        <v>0</v>
      </c>
      <c r="DJ24" s="21">
        <f t="shared" si="13"/>
        <v>0</v>
      </c>
      <c r="DK24" s="21">
        <f t="shared" si="13"/>
        <v>0</v>
      </c>
      <c r="DL24" s="21">
        <f t="shared" si="13"/>
        <v>0</v>
      </c>
      <c r="DM24" s="21">
        <f t="shared" si="13"/>
        <v>0</v>
      </c>
      <c r="DN24" s="21">
        <f t="shared" si="13"/>
        <v>0</v>
      </c>
      <c r="DO24" s="21">
        <f t="shared" si="13"/>
        <v>0</v>
      </c>
      <c r="DP24" s="21">
        <f t="shared" si="13"/>
        <v>0</v>
      </c>
      <c r="DQ24" s="21">
        <f t="shared" si="13"/>
        <v>0</v>
      </c>
      <c r="DR24" s="21">
        <f t="shared" si="13"/>
        <v>0</v>
      </c>
      <c r="DS24" s="21">
        <f t="shared" si="14"/>
        <v>0</v>
      </c>
      <c r="DT24" s="21">
        <f t="shared" si="14"/>
        <v>0</v>
      </c>
      <c r="DU24" s="21">
        <f t="shared" si="14"/>
        <v>0</v>
      </c>
      <c r="DV24" s="21">
        <f t="shared" si="14"/>
        <v>0</v>
      </c>
      <c r="DW24" s="21">
        <f t="shared" si="14"/>
        <v>0</v>
      </c>
      <c r="DX24" s="21">
        <f t="shared" si="14"/>
        <v>0</v>
      </c>
      <c r="DY24" s="21">
        <f t="shared" si="14"/>
        <v>0</v>
      </c>
      <c r="DZ24" s="21">
        <f t="shared" si="14"/>
        <v>0</v>
      </c>
      <c r="EA24" s="21">
        <f t="shared" si="11"/>
        <v>0</v>
      </c>
    </row>
    <row r="25" spans="1:131" x14ac:dyDescent="0.35">
      <c r="A25" s="14">
        <v>21</v>
      </c>
      <c r="B25" s="15" t="s">
        <v>34</v>
      </c>
      <c r="C25" s="17" t="s">
        <v>44</v>
      </c>
      <c r="D25" s="14" t="s">
        <v>27</v>
      </c>
      <c r="E25" s="50" t="str">
        <f>VLOOKUP(C25,'Represenative Instruments_FX'!$B$5:$C$24,2,FALSE)</f>
        <v>IDA/IFAD/EDF</v>
      </c>
      <c r="F25" s="50" t="str">
        <f t="shared" si="4"/>
        <v>IDA/IFAD/EDF_Fixed</v>
      </c>
      <c r="G25" s="50">
        <f>VLOOKUP(F25,'Represenative Instruments_FX'!$E$5:$F$14,2,FALSE)</f>
        <v>2</v>
      </c>
      <c r="H25" s="14" t="s">
        <v>30</v>
      </c>
      <c r="I25" s="112">
        <f>VLOOKUP(H25,'Represenative Instruments_FX'!$H$5:$I$13,2,FALSE)</f>
        <v>21.371550000000003</v>
      </c>
      <c r="J25" s="16">
        <v>230814958.44400001</v>
      </c>
      <c r="K25" s="16">
        <v>60337924</v>
      </c>
      <c r="L25" s="16">
        <v>0</v>
      </c>
      <c r="M25" s="16">
        <v>0</v>
      </c>
      <c r="N25" s="122">
        <v>43083</v>
      </c>
      <c r="O25" s="122">
        <v>53571</v>
      </c>
      <c r="P25" s="14">
        <v>10</v>
      </c>
      <c r="Q25" s="17">
        <v>40</v>
      </c>
      <c r="R25" s="50">
        <f t="shared" si="5"/>
        <v>0</v>
      </c>
      <c r="S25" s="50">
        <f t="shared" si="6"/>
        <v>29</v>
      </c>
      <c r="T25" s="14" t="s">
        <v>29</v>
      </c>
      <c r="U25" s="46">
        <v>7.4999999999999997E-3</v>
      </c>
      <c r="V25" s="14"/>
      <c r="W25" s="24"/>
      <c r="X25" s="16">
        <v>68005739.549366191</v>
      </c>
      <c r="Y25" s="19">
        <f t="shared" si="7"/>
        <v>0</v>
      </c>
      <c r="Z25" s="124">
        <v>3933775</v>
      </c>
      <c r="AA25" s="124">
        <v>2433775</v>
      </c>
      <c r="AB25" s="124">
        <v>2011264</v>
      </c>
      <c r="AC25" s="124">
        <v>2011264</v>
      </c>
      <c r="AD25" s="124">
        <v>2011264</v>
      </c>
      <c r="AE25" s="124">
        <v>2011264</v>
      </c>
      <c r="AF25" s="124">
        <v>2011264</v>
      </c>
      <c r="AG25" s="124">
        <v>2011264</v>
      </c>
      <c r="AH25" s="124">
        <v>2011264</v>
      </c>
      <c r="AI25" s="124">
        <v>2011264</v>
      </c>
      <c r="AJ25" s="124">
        <v>2011264</v>
      </c>
      <c r="AK25" s="124">
        <v>2011264</v>
      </c>
      <c r="AL25" s="124">
        <v>2011264</v>
      </c>
      <c r="AM25" s="124">
        <v>2011264</v>
      </c>
      <c r="AN25" s="124">
        <v>2011264</v>
      </c>
      <c r="AO25" s="124">
        <v>2011264</v>
      </c>
      <c r="AP25" s="124">
        <v>2011264</v>
      </c>
      <c r="AQ25" s="124">
        <v>2011264</v>
      </c>
      <c r="AR25" s="124">
        <v>2011264</v>
      </c>
      <c r="AS25" s="124">
        <v>2011264</v>
      </c>
      <c r="AT25" s="124">
        <v>2011264</v>
      </c>
      <c r="AU25" s="124">
        <v>2011264</v>
      </c>
      <c r="AV25" s="124">
        <v>2011264</v>
      </c>
      <c r="AW25" s="124">
        <v>2011264</v>
      </c>
      <c r="AX25" s="124">
        <v>2663128</v>
      </c>
      <c r="AY25" s="124">
        <v>1887945</v>
      </c>
      <c r="AZ25" s="124">
        <v>1887945</v>
      </c>
      <c r="BA25" s="124">
        <v>1887945</v>
      </c>
      <c r="BB25" s="124">
        <v>1395603</v>
      </c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5"/>
      <c r="BX25" s="20"/>
      <c r="BY25" s="20"/>
      <c r="BZ25" s="20"/>
      <c r="CA25" s="21">
        <f t="shared" si="8"/>
        <v>0</v>
      </c>
      <c r="CB25" s="21">
        <f t="shared" si="9"/>
        <v>60337924</v>
      </c>
      <c r="CC25" s="21">
        <f t="shared" si="10"/>
        <v>2080618.0689655172</v>
      </c>
      <c r="CD25" s="21">
        <f t="shared" si="10"/>
        <v>2080618.0689655172</v>
      </c>
      <c r="CE25" s="21">
        <f t="shared" si="10"/>
        <v>2080618.0689655172</v>
      </c>
      <c r="CF25" s="21">
        <f t="shared" si="10"/>
        <v>2080618.0689655172</v>
      </c>
      <c r="CG25" s="21">
        <f t="shared" si="10"/>
        <v>2080618.0689655172</v>
      </c>
      <c r="CH25" s="21">
        <f t="shared" si="10"/>
        <v>2080618.0689655172</v>
      </c>
      <c r="CI25" s="21">
        <f t="shared" si="10"/>
        <v>2080618.0689655172</v>
      </c>
      <c r="CJ25" s="21">
        <f t="shared" si="10"/>
        <v>2080618.0689655172</v>
      </c>
      <c r="CK25" s="21">
        <f t="shared" si="10"/>
        <v>2080618.0689655172</v>
      </c>
      <c r="CL25" s="21">
        <f t="shared" si="10"/>
        <v>2080618.0689655172</v>
      </c>
      <c r="CM25" s="21">
        <f t="shared" si="10"/>
        <v>2080618.0689655172</v>
      </c>
      <c r="CN25" s="21">
        <f t="shared" si="10"/>
        <v>2080618.0689655172</v>
      </c>
      <c r="CO25" s="21">
        <f t="shared" si="10"/>
        <v>2080618.0689655172</v>
      </c>
      <c r="CP25" s="21">
        <f t="shared" si="10"/>
        <v>2080618.0689655172</v>
      </c>
      <c r="CQ25" s="21">
        <f t="shared" si="10"/>
        <v>2080618.0689655172</v>
      </c>
      <c r="CR25" s="21">
        <f t="shared" si="10"/>
        <v>2080618.0689655172</v>
      </c>
      <c r="CS25" s="21">
        <f t="shared" si="12"/>
        <v>2080618.0689655172</v>
      </c>
      <c r="CT25" s="21">
        <f t="shared" si="12"/>
        <v>2080618.0689655172</v>
      </c>
      <c r="CU25" s="21">
        <f t="shared" si="12"/>
        <v>2080618.0689655172</v>
      </c>
      <c r="CV25" s="21">
        <f t="shared" si="12"/>
        <v>2080618.0689655172</v>
      </c>
      <c r="CW25" s="21">
        <f t="shared" si="12"/>
        <v>2080618.0689655172</v>
      </c>
      <c r="CX25" s="21">
        <f t="shared" si="12"/>
        <v>2080618.0689655172</v>
      </c>
      <c r="CY25" s="21">
        <f t="shared" si="12"/>
        <v>2080618.0689655172</v>
      </c>
      <c r="CZ25" s="21">
        <f t="shared" si="12"/>
        <v>2080618.0689655172</v>
      </c>
      <c r="DA25" s="21">
        <f t="shared" si="12"/>
        <v>2080618.0689655172</v>
      </c>
      <c r="DB25" s="21">
        <f t="shared" si="12"/>
        <v>2080618.0689655172</v>
      </c>
      <c r="DC25" s="21">
        <f t="shared" si="13"/>
        <v>2080618.0689655172</v>
      </c>
      <c r="DD25" s="21">
        <f t="shared" si="13"/>
        <v>2080618.0689655172</v>
      </c>
      <c r="DE25" s="21">
        <f t="shared" si="13"/>
        <v>2080618.0689655172</v>
      </c>
      <c r="DF25" s="21">
        <f t="shared" si="13"/>
        <v>0</v>
      </c>
      <c r="DG25" s="21">
        <f t="shared" si="13"/>
        <v>0</v>
      </c>
      <c r="DH25" s="21">
        <f t="shared" si="13"/>
        <v>0</v>
      </c>
      <c r="DI25" s="21">
        <f t="shared" si="13"/>
        <v>0</v>
      </c>
      <c r="DJ25" s="21">
        <f t="shared" si="13"/>
        <v>0</v>
      </c>
      <c r="DK25" s="21">
        <f t="shared" si="13"/>
        <v>0</v>
      </c>
      <c r="DL25" s="21">
        <f t="shared" si="13"/>
        <v>0</v>
      </c>
      <c r="DM25" s="21">
        <f t="shared" si="13"/>
        <v>0</v>
      </c>
      <c r="DN25" s="21">
        <f t="shared" si="13"/>
        <v>0</v>
      </c>
      <c r="DO25" s="21">
        <f t="shared" si="13"/>
        <v>0</v>
      </c>
      <c r="DP25" s="21">
        <f t="shared" si="13"/>
        <v>0</v>
      </c>
      <c r="DQ25" s="21">
        <f t="shared" si="13"/>
        <v>0</v>
      </c>
      <c r="DR25" s="21">
        <f t="shared" ref="DR25:DZ40" si="15">IF($CB25&gt;0,IF(AND(DR$4-$CB$2&gt;=$R25,YEAR($O25)&gt;=DR$4),$CB25/($S25-$R25),0),0)</f>
        <v>0</v>
      </c>
      <c r="DS25" s="21">
        <f t="shared" si="15"/>
        <v>0</v>
      </c>
      <c r="DT25" s="21">
        <f t="shared" si="15"/>
        <v>0</v>
      </c>
      <c r="DU25" s="21">
        <f t="shared" si="15"/>
        <v>0</v>
      </c>
      <c r="DV25" s="21">
        <f t="shared" si="15"/>
        <v>0</v>
      </c>
      <c r="DW25" s="21">
        <f t="shared" si="15"/>
        <v>0</v>
      </c>
      <c r="DX25" s="21">
        <f t="shared" si="15"/>
        <v>0</v>
      </c>
      <c r="DY25" s="21">
        <f t="shared" si="15"/>
        <v>0</v>
      </c>
      <c r="DZ25" s="21">
        <f t="shared" si="15"/>
        <v>0</v>
      </c>
      <c r="EA25" s="21">
        <f t="shared" si="11"/>
        <v>0</v>
      </c>
    </row>
    <row r="26" spans="1:131" x14ac:dyDescent="0.35">
      <c r="A26" s="14">
        <v>22</v>
      </c>
      <c r="B26" s="15" t="s">
        <v>25</v>
      </c>
      <c r="C26" s="15" t="s">
        <v>41</v>
      </c>
      <c r="D26" s="14" t="s">
        <v>27</v>
      </c>
      <c r="E26" s="50" t="str">
        <f>VLOOKUP(C26,'Represenative Instruments_FX'!$B$5:$C$24,2,FALSE)</f>
        <v>ADF</v>
      </c>
      <c r="F26" s="50" t="str">
        <f t="shared" si="4"/>
        <v>ADF_Fixed</v>
      </c>
      <c r="G26" s="50">
        <f>VLOOKUP(F26,'Represenative Instruments_FX'!$E$5:$F$14,2,FALSE)</f>
        <v>1</v>
      </c>
      <c r="H26" s="14" t="s">
        <v>36</v>
      </c>
      <c r="I26" s="112">
        <f>VLOOKUP(H26,'Represenative Instruments_FX'!$H$5:$I$13,2,FALSE)</f>
        <v>15.39495</v>
      </c>
      <c r="J26" s="16">
        <v>3958829.2</v>
      </c>
      <c r="K26" s="16">
        <v>3662983.2199999951</v>
      </c>
      <c r="L26" s="16">
        <v>0</v>
      </c>
      <c r="M26" s="16">
        <v>0</v>
      </c>
      <c r="N26" s="121">
        <v>40795</v>
      </c>
      <c r="O26" s="121">
        <v>55402</v>
      </c>
      <c r="P26" s="14">
        <v>10</v>
      </c>
      <c r="Q26" s="17">
        <v>50</v>
      </c>
      <c r="R26" s="50">
        <f t="shared" si="5"/>
        <v>0</v>
      </c>
      <c r="S26" s="50">
        <f t="shared" si="6"/>
        <v>34</v>
      </c>
      <c r="T26" s="14" t="s">
        <v>29</v>
      </c>
      <c r="U26" s="46">
        <v>7.4999999999999997E-3</v>
      </c>
      <c r="V26" s="14"/>
      <c r="W26" s="24"/>
      <c r="X26" s="16">
        <v>3852146.25</v>
      </c>
      <c r="Y26" s="19">
        <f t="shared" si="7"/>
        <v>0</v>
      </c>
      <c r="Z26" s="124">
        <v>39588.28</v>
      </c>
      <c r="AA26" s="124">
        <v>39588.28</v>
      </c>
      <c r="AB26" s="124">
        <v>78109.740000000005</v>
      </c>
      <c r="AC26" s="124">
        <v>117698.03</v>
      </c>
      <c r="AD26" s="124">
        <v>118764.86</v>
      </c>
      <c r="AE26" s="124">
        <v>118764.86</v>
      </c>
      <c r="AF26" s="124">
        <v>118764.86</v>
      </c>
      <c r="AG26" s="124">
        <v>118764.86</v>
      </c>
      <c r="AH26" s="124">
        <v>118764.86</v>
      </c>
      <c r="AI26" s="124">
        <v>118764.86</v>
      </c>
      <c r="AJ26" s="124">
        <v>118764.86</v>
      </c>
      <c r="AK26" s="124">
        <v>118764.86</v>
      </c>
      <c r="AL26" s="124">
        <v>118764.86</v>
      </c>
      <c r="AM26" s="124">
        <v>118764.86</v>
      </c>
      <c r="AN26" s="124">
        <v>118764.86</v>
      </c>
      <c r="AO26" s="124">
        <v>118764.86</v>
      </c>
      <c r="AP26" s="124">
        <v>118764.86</v>
      </c>
      <c r="AQ26" s="124">
        <v>118764.86</v>
      </c>
      <c r="AR26" s="124">
        <v>118764.86</v>
      </c>
      <c r="AS26" s="124">
        <v>118764.86</v>
      </c>
      <c r="AT26" s="124">
        <v>118764.86</v>
      </c>
      <c r="AU26" s="124">
        <v>118764.86</v>
      </c>
      <c r="AV26" s="124">
        <v>118764.86</v>
      </c>
      <c r="AW26" s="124">
        <v>118764.86</v>
      </c>
      <c r="AX26" s="124">
        <v>118764.86</v>
      </c>
      <c r="AY26" s="124">
        <v>118764.86</v>
      </c>
      <c r="AZ26" s="124">
        <v>118764.86</v>
      </c>
      <c r="BA26" s="124">
        <v>118764.86</v>
      </c>
      <c r="BB26" s="124">
        <v>118764.86</v>
      </c>
      <c r="BC26" s="124">
        <v>118764.86</v>
      </c>
      <c r="BD26" s="124">
        <v>118764.86</v>
      </c>
      <c r="BE26" s="124">
        <v>118764.86</v>
      </c>
      <c r="BF26" s="124">
        <v>60982.919999997706</v>
      </c>
      <c r="BG26" s="124">
        <v>1599.8899999999901</v>
      </c>
      <c r="BH26" s="124">
        <v>0</v>
      </c>
      <c r="BI26" s="124">
        <v>0</v>
      </c>
      <c r="BJ26" s="124">
        <v>0</v>
      </c>
      <c r="BK26" s="124">
        <v>0</v>
      </c>
      <c r="BL26" s="124">
        <v>0</v>
      </c>
      <c r="BM26" s="124">
        <v>0</v>
      </c>
      <c r="BN26" s="124">
        <v>0</v>
      </c>
      <c r="BO26" s="124">
        <v>0</v>
      </c>
      <c r="BP26" s="124">
        <v>0</v>
      </c>
      <c r="BQ26" s="124">
        <v>0</v>
      </c>
      <c r="BR26" s="124">
        <v>0</v>
      </c>
      <c r="BS26" s="124">
        <v>0</v>
      </c>
      <c r="BT26" s="124">
        <v>0</v>
      </c>
      <c r="BU26" s="124">
        <v>0</v>
      </c>
      <c r="BV26" s="124">
        <v>0</v>
      </c>
      <c r="BW26" s="125">
        <v>0</v>
      </c>
      <c r="BX26" s="20"/>
      <c r="BY26" s="20"/>
      <c r="BZ26" s="20"/>
      <c r="CA26" s="21">
        <f t="shared" si="8"/>
        <v>0</v>
      </c>
      <c r="CB26" s="21">
        <f t="shared" si="9"/>
        <v>3662983.2199999951</v>
      </c>
      <c r="CC26" s="21">
        <f t="shared" si="10"/>
        <v>107734.80058823514</v>
      </c>
      <c r="CD26" s="21">
        <f t="shared" si="10"/>
        <v>107734.80058823514</v>
      </c>
      <c r="CE26" s="21">
        <f t="shared" si="10"/>
        <v>107734.80058823514</v>
      </c>
      <c r="CF26" s="21">
        <f t="shared" si="10"/>
        <v>107734.80058823514</v>
      </c>
      <c r="CG26" s="21">
        <f t="shared" si="10"/>
        <v>107734.80058823514</v>
      </c>
      <c r="CH26" s="21">
        <f t="shared" si="10"/>
        <v>107734.80058823514</v>
      </c>
      <c r="CI26" s="21">
        <f t="shared" si="10"/>
        <v>107734.80058823514</v>
      </c>
      <c r="CJ26" s="21">
        <f t="shared" si="10"/>
        <v>107734.80058823514</v>
      </c>
      <c r="CK26" s="21">
        <f t="shared" si="10"/>
        <v>107734.80058823514</v>
      </c>
      <c r="CL26" s="21">
        <f t="shared" si="10"/>
        <v>107734.80058823514</v>
      </c>
      <c r="CM26" s="21">
        <f t="shared" ref="CM26:DB41" si="16">IF($CB26&gt;0,IF(AND(CM$4-$CB$2&gt;=$R26,YEAR($O26)&gt;=CM$4),$CB26/($S26-$R26),0),0)</f>
        <v>107734.80058823514</v>
      </c>
      <c r="CN26" s="21">
        <f t="shared" si="16"/>
        <v>107734.80058823514</v>
      </c>
      <c r="CO26" s="21">
        <f t="shared" si="16"/>
        <v>107734.80058823514</v>
      </c>
      <c r="CP26" s="21">
        <f t="shared" si="16"/>
        <v>107734.80058823514</v>
      </c>
      <c r="CQ26" s="21">
        <f t="shared" si="16"/>
        <v>107734.80058823514</v>
      </c>
      <c r="CR26" s="21">
        <f t="shared" si="16"/>
        <v>107734.80058823514</v>
      </c>
      <c r="CS26" s="21">
        <f t="shared" si="16"/>
        <v>107734.80058823514</v>
      </c>
      <c r="CT26" s="21">
        <f t="shared" si="16"/>
        <v>107734.80058823514</v>
      </c>
      <c r="CU26" s="21">
        <f t="shared" si="16"/>
        <v>107734.80058823514</v>
      </c>
      <c r="CV26" s="21">
        <f t="shared" si="16"/>
        <v>107734.80058823514</v>
      </c>
      <c r="CW26" s="21">
        <f t="shared" si="16"/>
        <v>107734.80058823514</v>
      </c>
      <c r="CX26" s="21">
        <f t="shared" si="16"/>
        <v>107734.80058823514</v>
      </c>
      <c r="CY26" s="21">
        <f t="shared" si="16"/>
        <v>107734.80058823514</v>
      </c>
      <c r="CZ26" s="21">
        <f t="shared" si="16"/>
        <v>107734.80058823514</v>
      </c>
      <c r="DA26" s="21">
        <f t="shared" si="16"/>
        <v>107734.80058823514</v>
      </c>
      <c r="DB26" s="21">
        <f t="shared" si="16"/>
        <v>107734.80058823514</v>
      </c>
      <c r="DC26" s="21">
        <f t="shared" ref="DC26:DR41" si="17">IF($CB26&gt;0,IF(AND(DC$4-$CB$2&gt;=$R26,YEAR($O26)&gt;=DC$4),$CB26/($S26-$R26),0),0)</f>
        <v>107734.80058823514</v>
      </c>
      <c r="DD26" s="21">
        <f t="shared" si="17"/>
        <v>107734.80058823514</v>
      </c>
      <c r="DE26" s="21">
        <f t="shared" si="17"/>
        <v>107734.80058823514</v>
      </c>
      <c r="DF26" s="21">
        <f t="shared" si="17"/>
        <v>107734.80058823514</v>
      </c>
      <c r="DG26" s="21">
        <f t="shared" si="17"/>
        <v>107734.80058823514</v>
      </c>
      <c r="DH26" s="21">
        <f t="shared" si="17"/>
        <v>107734.80058823514</v>
      </c>
      <c r="DI26" s="21">
        <f t="shared" si="17"/>
        <v>107734.80058823514</v>
      </c>
      <c r="DJ26" s="21">
        <f t="shared" si="17"/>
        <v>107734.80058823514</v>
      </c>
      <c r="DK26" s="21">
        <f t="shared" si="17"/>
        <v>0</v>
      </c>
      <c r="DL26" s="21">
        <f t="shared" si="17"/>
        <v>0</v>
      </c>
      <c r="DM26" s="21">
        <f t="shared" si="17"/>
        <v>0</v>
      </c>
      <c r="DN26" s="21">
        <f t="shared" si="17"/>
        <v>0</v>
      </c>
      <c r="DO26" s="21">
        <f t="shared" si="17"/>
        <v>0</v>
      </c>
      <c r="DP26" s="21">
        <f t="shared" si="17"/>
        <v>0</v>
      </c>
      <c r="DQ26" s="21">
        <f t="shared" si="17"/>
        <v>0</v>
      </c>
      <c r="DR26" s="21">
        <f t="shared" si="17"/>
        <v>0</v>
      </c>
      <c r="DS26" s="21">
        <f t="shared" si="15"/>
        <v>0</v>
      </c>
      <c r="DT26" s="21">
        <f t="shared" si="15"/>
        <v>0</v>
      </c>
      <c r="DU26" s="21">
        <f t="shared" si="15"/>
        <v>0</v>
      </c>
      <c r="DV26" s="21">
        <f t="shared" si="15"/>
        <v>0</v>
      </c>
      <c r="DW26" s="21">
        <f t="shared" si="15"/>
        <v>0</v>
      </c>
      <c r="DX26" s="21">
        <f t="shared" si="15"/>
        <v>0</v>
      </c>
      <c r="DY26" s="21">
        <f t="shared" si="15"/>
        <v>0</v>
      </c>
      <c r="DZ26" s="21">
        <f t="shared" si="15"/>
        <v>0</v>
      </c>
      <c r="EA26" s="21">
        <f t="shared" si="11"/>
        <v>0</v>
      </c>
    </row>
    <row r="27" spans="1:131" x14ac:dyDescent="0.35">
      <c r="A27" s="14">
        <v>23</v>
      </c>
      <c r="B27" s="15" t="s">
        <v>25</v>
      </c>
      <c r="C27" s="15" t="s">
        <v>41</v>
      </c>
      <c r="D27" s="14" t="s">
        <v>27</v>
      </c>
      <c r="E27" s="50" t="str">
        <f>VLOOKUP(C27,'Represenative Instruments_FX'!$B$5:$C$24,2,FALSE)</f>
        <v>ADF</v>
      </c>
      <c r="F27" s="50" t="str">
        <f t="shared" si="4"/>
        <v>ADF_Fixed</v>
      </c>
      <c r="G27" s="50">
        <f>VLOOKUP(F27,'Represenative Instruments_FX'!$E$5:$F$14,2,FALSE)</f>
        <v>1</v>
      </c>
      <c r="H27" s="14" t="s">
        <v>117</v>
      </c>
      <c r="I27" s="112">
        <f>VLOOKUP(H27,'Represenative Instruments_FX'!$H$5:$I$13,2,FALSE)</f>
        <v>2.4213888053061345</v>
      </c>
      <c r="J27" s="16">
        <v>8597218.0523076914</v>
      </c>
      <c r="K27" s="16">
        <v>7503509.326399995</v>
      </c>
      <c r="L27" s="16">
        <v>0</v>
      </c>
      <c r="M27" s="16">
        <v>0</v>
      </c>
      <c r="N27" s="121">
        <v>40870</v>
      </c>
      <c r="O27" s="121">
        <v>55419</v>
      </c>
      <c r="P27" s="14">
        <v>10</v>
      </c>
      <c r="Q27" s="17">
        <v>50</v>
      </c>
      <c r="R27" s="50">
        <f t="shared" si="5"/>
        <v>0</v>
      </c>
      <c r="S27" s="50">
        <f t="shared" si="6"/>
        <v>34</v>
      </c>
      <c r="T27" s="14" t="s">
        <v>29</v>
      </c>
      <c r="U27" s="46">
        <v>7.4999999999999997E-3</v>
      </c>
      <c r="V27" s="14"/>
      <c r="W27" s="24"/>
      <c r="X27" s="16">
        <v>8597218.0523076914</v>
      </c>
      <c r="Y27" s="19">
        <f t="shared" si="7"/>
        <v>0</v>
      </c>
      <c r="Z27" s="124">
        <v>80849.100200000001</v>
      </c>
      <c r="AA27" s="124">
        <v>80849.100200000001</v>
      </c>
      <c r="AB27" s="124">
        <v>136731.02009999999</v>
      </c>
      <c r="AC27" s="124">
        <v>217580.13</v>
      </c>
      <c r="AD27" s="124">
        <v>242547.32</v>
      </c>
      <c r="AE27" s="124">
        <v>242547.32</v>
      </c>
      <c r="AF27" s="124">
        <v>242547.32</v>
      </c>
      <c r="AG27" s="124">
        <v>242547.32</v>
      </c>
      <c r="AH27" s="124">
        <v>242547.32</v>
      </c>
      <c r="AI27" s="124">
        <v>242547.32</v>
      </c>
      <c r="AJ27" s="124">
        <v>242547.32</v>
      </c>
      <c r="AK27" s="124">
        <v>242547.32</v>
      </c>
      <c r="AL27" s="124">
        <v>242547.32</v>
      </c>
      <c r="AM27" s="124">
        <v>242547.32</v>
      </c>
      <c r="AN27" s="124">
        <v>242547.32</v>
      </c>
      <c r="AO27" s="124">
        <v>242547.32</v>
      </c>
      <c r="AP27" s="124">
        <v>242547.32</v>
      </c>
      <c r="AQ27" s="124">
        <v>242547.32</v>
      </c>
      <c r="AR27" s="124">
        <v>242547.32</v>
      </c>
      <c r="AS27" s="124">
        <v>242547.32</v>
      </c>
      <c r="AT27" s="124">
        <v>242547.32</v>
      </c>
      <c r="AU27" s="124">
        <v>242547.32</v>
      </c>
      <c r="AV27" s="124">
        <v>242547.32</v>
      </c>
      <c r="AW27" s="124">
        <v>242547.32</v>
      </c>
      <c r="AX27" s="124">
        <v>242547.32</v>
      </c>
      <c r="AY27" s="124">
        <v>242547.32</v>
      </c>
      <c r="AZ27" s="124">
        <v>242547.32</v>
      </c>
      <c r="BA27" s="124">
        <v>242547.32</v>
      </c>
      <c r="BB27" s="124">
        <v>242547.32</v>
      </c>
      <c r="BC27" s="124">
        <v>242547.32</v>
      </c>
      <c r="BD27" s="124">
        <v>242547.32</v>
      </c>
      <c r="BE27" s="124">
        <v>242547.32</v>
      </c>
      <c r="BF27" s="124">
        <v>158724.1678999961</v>
      </c>
      <c r="BG27" s="124">
        <v>37450.848000001497</v>
      </c>
      <c r="BH27" s="124">
        <v>0</v>
      </c>
      <c r="BI27" s="124">
        <v>0</v>
      </c>
      <c r="BJ27" s="124">
        <v>0</v>
      </c>
      <c r="BK27" s="124">
        <v>0</v>
      </c>
      <c r="BL27" s="124">
        <v>0</v>
      </c>
      <c r="BM27" s="124">
        <v>0</v>
      </c>
      <c r="BN27" s="124">
        <v>0</v>
      </c>
      <c r="BO27" s="124">
        <v>0</v>
      </c>
      <c r="BP27" s="124">
        <v>0</v>
      </c>
      <c r="BQ27" s="124">
        <v>0</v>
      </c>
      <c r="BR27" s="124">
        <v>0</v>
      </c>
      <c r="BS27" s="124">
        <v>0</v>
      </c>
      <c r="BT27" s="124">
        <v>0</v>
      </c>
      <c r="BU27" s="124">
        <v>0</v>
      </c>
      <c r="BV27" s="124">
        <v>0</v>
      </c>
      <c r="BW27" s="125">
        <v>0</v>
      </c>
      <c r="BX27" s="20"/>
      <c r="BY27" s="20"/>
      <c r="BZ27" s="20"/>
      <c r="CA27" s="21">
        <f t="shared" si="8"/>
        <v>0</v>
      </c>
      <c r="CB27" s="21">
        <f t="shared" si="9"/>
        <v>7503509.326399995</v>
      </c>
      <c r="CC27" s="21">
        <f t="shared" ref="CC27:CR42" si="18">IF($CB27&gt;0,IF(AND(CC$4-$CB$2&gt;=$R27,YEAR($O27)&gt;=CC$4),$CB27/($S27-$R27),0),0)</f>
        <v>220691.45077647045</v>
      </c>
      <c r="CD27" s="21">
        <f t="shared" si="18"/>
        <v>220691.45077647045</v>
      </c>
      <c r="CE27" s="21">
        <f t="shared" si="18"/>
        <v>220691.45077647045</v>
      </c>
      <c r="CF27" s="21">
        <f t="shared" si="18"/>
        <v>220691.45077647045</v>
      </c>
      <c r="CG27" s="21">
        <f t="shared" si="18"/>
        <v>220691.45077647045</v>
      </c>
      <c r="CH27" s="21">
        <f t="shared" si="18"/>
        <v>220691.45077647045</v>
      </c>
      <c r="CI27" s="21">
        <f t="shared" si="18"/>
        <v>220691.45077647045</v>
      </c>
      <c r="CJ27" s="21">
        <f t="shared" si="18"/>
        <v>220691.45077647045</v>
      </c>
      <c r="CK27" s="21">
        <f t="shared" si="18"/>
        <v>220691.45077647045</v>
      </c>
      <c r="CL27" s="21">
        <f t="shared" si="18"/>
        <v>220691.45077647045</v>
      </c>
      <c r="CM27" s="21">
        <f t="shared" si="18"/>
        <v>220691.45077647045</v>
      </c>
      <c r="CN27" s="21">
        <f t="shared" si="18"/>
        <v>220691.45077647045</v>
      </c>
      <c r="CO27" s="21">
        <f t="shared" si="18"/>
        <v>220691.45077647045</v>
      </c>
      <c r="CP27" s="21">
        <f t="shared" si="18"/>
        <v>220691.45077647045</v>
      </c>
      <c r="CQ27" s="21">
        <f t="shared" si="18"/>
        <v>220691.45077647045</v>
      </c>
      <c r="CR27" s="21">
        <f t="shared" si="18"/>
        <v>220691.45077647045</v>
      </c>
      <c r="CS27" s="21">
        <f t="shared" si="16"/>
        <v>220691.45077647045</v>
      </c>
      <c r="CT27" s="21">
        <f t="shared" si="16"/>
        <v>220691.45077647045</v>
      </c>
      <c r="CU27" s="21">
        <f t="shared" si="16"/>
        <v>220691.45077647045</v>
      </c>
      <c r="CV27" s="21">
        <f t="shared" si="16"/>
        <v>220691.45077647045</v>
      </c>
      <c r="CW27" s="21">
        <f t="shared" si="16"/>
        <v>220691.45077647045</v>
      </c>
      <c r="CX27" s="21">
        <f t="shared" si="16"/>
        <v>220691.45077647045</v>
      </c>
      <c r="CY27" s="21">
        <f t="shared" si="16"/>
        <v>220691.45077647045</v>
      </c>
      <c r="CZ27" s="21">
        <f t="shared" si="16"/>
        <v>220691.45077647045</v>
      </c>
      <c r="DA27" s="21">
        <f t="shared" si="16"/>
        <v>220691.45077647045</v>
      </c>
      <c r="DB27" s="21">
        <f t="shared" si="16"/>
        <v>220691.45077647045</v>
      </c>
      <c r="DC27" s="21">
        <f t="shared" si="17"/>
        <v>220691.45077647045</v>
      </c>
      <c r="DD27" s="21">
        <f t="shared" si="17"/>
        <v>220691.45077647045</v>
      </c>
      <c r="DE27" s="21">
        <f t="shared" si="17"/>
        <v>220691.45077647045</v>
      </c>
      <c r="DF27" s="21">
        <f t="shared" si="17"/>
        <v>220691.45077647045</v>
      </c>
      <c r="DG27" s="21">
        <f t="shared" si="17"/>
        <v>220691.45077647045</v>
      </c>
      <c r="DH27" s="21">
        <f t="shared" si="17"/>
        <v>220691.45077647045</v>
      </c>
      <c r="DI27" s="21">
        <f t="shared" si="17"/>
        <v>220691.45077647045</v>
      </c>
      <c r="DJ27" s="21">
        <f t="shared" si="17"/>
        <v>220691.45077647045</v>
      </c>
      <c r="DK27" s="21">
        <f t="shared" si="17"/>
        <v>0</v>
      </c>
      <c r="DL27" s="21">
        <f t="shared" si="17"/>
        <v>0</v>
      </c>
      <c r="DM27" s="21">
        <f t="shared" si="17"/>
        <v>0</v>
      </c>
      <c r="DN27" s="21">
        <f t="shared" si="17"/>
        <v>0</v>
      </c>
      <c r="DO27" s="21">
        <f t="shared" si="17"/>
        <v>0</v>
      </c>
      <c r="DP27" s="21">
        <f t="shared" si="17"/>
        <v>0</v>
      </c>
      <c r="DQ27" s="21">
        <f t="shared" si="17"/>
        <v>0</v>
      </c>
      <c r="DR27" s="21">
        <f t="shared" si="17"/>
        <v>0</v>
      </c>
      <c r="DS27" s="21">
        <f t="shared" si="15"/>
        <v>0</v>
      </c>
      <c r="DT27" s="21">
        <f t="shared" si="15"/>
        <v>0</v>
      </c>
      <c r="DU27" s="21">
        <f t="shared" si="15"/>
        <v>0</v>
      </c>
      <c r="DV27" s="21">
        <f t="shared" si="15"/>
        <v>0</v>
      </c>
      <c r="DW27" s="21">
        <f t="shared" si="15"/>
        <v>0</v>
      </c>
      <c r="DX27" s="21">
        <f t="shared" si="15"/>
        <v>0</v>
      </c>
      <c r="DY27" s="21">
        <f t="shared" si="15"/>
        <v>0</v>
      </c>
      <c r="DZ27" s="21">
        <f t="shared" si="15"/>
        <v>0</v>
      </c>
      <c r="EA27" s="21">
        <f t="shared" si="11"/>
        <v>0</v>
      </c>
    </row>
    <row r="28" spans="1:131" x14ac:dyDescent="0.35">
      <c r="A28" s="14">
        <v>24</v>
      </c>
      <c r="B28" s="15" t="s">
        <v>25</v>
      </c>
      <c r="C28" s="15" t="s">
        <v>41</v>
      </c>
      <c r="D28" s="14" t="s">
        <v>27</v>
      </c>
      <c r="E28" s="50" t="str">
        <f>VLOOKUP(C28,'Represenative Instruments_FX'!$B$5:$C$24,2,FALSE)</f>
        <v>ADF</v>
      </c>
      <c r="F28" s="50" t="str">
        <f t="shared" si="4"/>
        <v>ADF_Fixed</v>
      </c>
      <c r="G28" s="50">
        <f>VLOOKUP(F28,'Represenative Instruments_FX'!$E$5:$F$14,2,FALSE)</f>
        <v>1</v>
      </c>
      <c r="H28" s="14" t="s">
        <v>32</v>
      </c>
      <c r="I28" s="112">
        <f>VLOOKUP(H28,'Represenative Instruments_FX'!$H$5:$I$13,2,FALSE)</f>
        <v>18.031499999999998</v>
      </c>
      <c r="J28" s="16">
        <v>2758718.8846153845</v>
      </c>
      <c r="K28" s="16">
        <v>549605.777</v>
      </c>
      <c r="L28" s="16">
        <v>0</v>
      </c>
      <c r="M28" s="16">
        <v>0</v>
      </c>
      <c r="N28" s="121">
        <v>40802</v>
      </c>
      <c r="O28" s="121">
        <v>55412</v>
      </c>
      <c r="P28" s="14">
        <v>10</v>
      </c>
      <c r="Q28" s="17">
        <v>50</v>
      </c>
      <c r="R28" s="50">
        <f t="shared" si="5"/>
        <v>0</v>
      </c>
      <c r="S28" s="50">
        <f t="shared" si="6"/>
        <v>34</v>
      </c>
      <c r="T28" s="14" t="s">
        <v>29</v>
      </c>
      <c r="U28" s="46">
        <v>7.4999999999999997E-3</v>
      </c>
      <c r="V28" s="14"/>
      <c r="W28" s="24"/>
      <c r="X28" s="16">
        <v>2758718.8846153845</v>
      </c>
      <c r="Y28" s="19">
        <f t="shared" si="7"/>
        <v>0</v>
      </c>
      <c r="Z28" s="124">
        <v>5916.34</v>
      </c>
      <c r="AA28" s="124">
        <v>5916.34</v>
      </c>
      <c r="AB28" s="124">
        <v>9502.67</v>
      </c>
      <c r="AC28" s="124">
        <v>15419.279999999999</v>
      </c>
      <c r="AD28" s="124">
        <v>17749.560000000001</v>
      </c>
      <c r="AE28" s="124">
        <v>17749.560000000001</v>
      </c>
      <c r="AF28" s="124">
        <v>17749.560000000001</v>
      </c>
      <c r="AG28" s="124">
        <v>17749.560000000001</v>
      </c>
      <c r="AH28" s="124">
        <v>17749.560000000001</v>
      </c>
      <c r="AI28" s="124">
        <v>17749.560000000001</v>
      </c>
      <c r="AJ28" s="124">
        <v>17749.560000000001</v>
      </c>
      <c r="AK28" s="124">
        <v>17749.560000000001</v>
      </c>
      <c r="AL28" s="124">
        <v>17749.560000000001</v>
      </c>
      <c r="AM28" s="124">
        <v>17749.560000000001</v>
      </c>
      <c r="AN28" s="124">
        <v>17749.560000000001</v>
      </c>
      <c r="AO28" s="124">
        <v>17749.560000000001</v>
      </c>
      <c r="AP28" s="124">
        <v>17749.560000000001</v>
      </c>
      <c r="AQ28" s="124">
        <v>17749.560000000001</v>
      </c>
      <c r="AR28" s="124">
        <v>17749.560000000001</v>
      </c>
      <c r="AS28" s="124">
        <v>17749.560000000001</v>
      </c>
      <c r="AT28" s="124">
        <v>17749.560000000001</v>
      </c>
      <c r="AU28" s="124">
        <v>17749.560000000001</v>
      </c>
      <c r="AV28" s="124">
        <v>17749.560000000001</v>
      </c>
      <c r="AW28" s="124">
        <v>17749.560000000001</v>
      </c>
      <c r="AX28" s="124">
        <v>17749.560000000001</v>
      </c>
      <c r="AY28" s="124">
        <v>17749.560000000001</v>
      </c>
      <c r="AZ28" s="124">
        <v>17749.560000000001</v>
      </c>
      <c r="BA28" s="124">
        <v>17749.560000000001</v>
      </c>
      <c r="BB28" s="124">
        <v>17749.560000000001</v>
      </c>
      <c r="BC28" s="124">
        <v>17749.560000000001</v>
      </c>
      <c r="BD28" s="124">
        <v>17749.560000000001</v>
      </c>
      <c r="BE28" s="124">
        <v>17749.560000000001</v>
      </c>
      <c r="BF28" s="124">
        <v>12370.079000000011</v>
      </c>
      <c r="BG28" s="124">
        <v>3493.3879999999799</v>
      </c>
      <c r="BH28" s="124">
        <v>0</v>
      </c>
      <c r="BI28" s="124">
        <v>0</v>
      </c>
      <c r="BJ28" s="124">
        <v>0</v>
      </c>
      <c r="BK28" s="124">
        <v>0</v>
      </c>
      <c r="BL28" s="124">
        <v>0</v>
      </c>
      <c r="BM28" s="124">
        <v>0</v>
      </c>
      <c r="BN28" s="124">
        <v>0</v>
      </c>
      <c r="BO28" s="124">
        <v>0</v>
      </c>
      <c r="BP28" s="124">
        <v>0</v>
      </c>
      <c r="BQ28" s="124">
        <v>0</v>
      </c>
      <c r="BR28" s="124">
        <v>0</v>
      </c>
      <c r="BS28" s="124">
        <v>0</v>
      </c>
      <c r="BT28" s="124">
        <v>0</v>
      </c>
      <c r="BU28" s="124">
        <v>0</v>
      </c>
      <c r="BV28" s="124">
        <v>0</v>
      </c>
      <c r="BW28" s="125">
        <v>0</v>
      </c>
      <c r="BX28" s="20"/>
      <c r="BY28" s="20"/>
      <c r="BZ28" s="20"/>
      <c r="CA28" s="21">
        <f t="shared" si="8"/>
        <v>0</v>
      </c>
      <c r="CB28" s="21">
        <f t="shared" si="9"/>
        <v>549605.777</v>
      </c>
      <c r="CC28" s="21">
        <f t="shared" si="18"/>
        <v>16164.875794117646</v>
      </c>
      <c r="CD28" s="21">
        <f t="shared" si="18"/>
        <v>16164.875794117646</v>
      </c>
      <c r="CE28" s="21">
        <f t="shared" si="18"/>
        <v>16164.875794117646</v>
      </c>
      <c r="CF28" s="21">
        <f t="shared" si="18"/>
        <v>16164.875794117646</v>
      </c>
      <c r="CG28" s="21">
        <f t="shared" si="18"/>
        <v>16164.875794117646</v>
      </c>
      <c r="CH28" s="21">
        <f t="shared" si="18"/>
        <v>16164.875794117646</v>
      </c>
      <c r="CI28" s="21">
        <f t="shared" si="18"/>
        <v>16164.875794117646</v>
      </c>
      <c r="CJ28" s="21">
        <f t="shared" si="18"/>
        <v>16164.875794117646</v>
      </c>
      <c r="CK28" s="21">
        <f t="shared" si="18"/>
        <v>16164.875794117646</v>
      </c>
      <c r="CL28" s="21">
        <f t="shared" si="18"/>
        <v>16164.875794117646</v>
      </c>
      <c r="CM28" s="21">
        <f t="shared" si="18"/>
        <v>16164.875794117646</v>
      </c>
      <c r="CN28" s="21">
        <f t="shared" si="18"/>
        <v>16164.875794117646</v>
      </c>
      <c r="CO28" s="21">
        <f t="shared" si="18"/>
        <v>16164.875794117646</v>
      </c>
      <c r="CP28" s="21">
        <f t="shared" si="18"/>
        <v>16164.875794117646</v>
      </c>
      <c r="CQ28" s="21">
        <f t="shared" si="18"/>
        <v>16164.875794117646</v>
      </c>
      <c r="CR28" s="21">
        <f t="shared" si="18"/>
        <v>16164.875794117646</v>
      </c>
      <c r="CS28" s="21">
        <f t="shared" si="16"/>
        <v>16164.875794117646</v>
      </c>
      <c r="CT28" s="21">
        <f t="shared" si="16"/>
        <v>16164.875794117646</v>
      </c>
      <c r="CU28" s="21">
        <f t="shared" si="16"/>
        <v>16164.875794117646</v>
      </c>
      <c r="CV28" s="21">
        <f t="shared" si="16"/>
        <v>16164.875794117646</v>
      </c>
      <c r="CW28" s="21">
        <f t="shared" si="16"/>
        <v>16164.875794117646</v>
      </c>
      <c r="CX28" s="21">
        <f t="shared" si="16"/>
        <v>16164.875794117646</v>
      </c>
      <c r="CY28" s="21">
        <f t="shared" si="16"/>
        <v>16164.875794117646</v>
      </c>
      <c r="CZ28" s="21">
        <f t="shared" si="16"/>
        <v>16164.875794117646</v>
      </c>
      <c r="DA28" s="21">
        <f t="shared" si="16"/>
        <v>16164.875794117646</v>
      </c>
      <c r="DB28" s="21">
        <f t="shared" si="16"/>
        <v>16164.875794117646</v>
      </c>
      <c r="DC28" s="21">
        <f t="shared" si="17"/>
        <v>16164.875794117646</v>
      </c>
      <c r="DD28" s="21">
        <f t="shared" si="17"/>
        <v>16164.875794117646</v>
      </c>
      <c r="DE28" s="21">
        <f t="shared" si="17"/>
        <v>16164.875794117646</v>
      </c>
      <c r="DF28" s="21">
        <f t="shared" si="17"/>
        <v>16164.875794117646</v>
      </c>
      <c r="DG28" s="21">
        <f t="shared" si="17"/>
        <v>16164.875794117646</v>
      </c>
      <c r="DH28" s="21">
        <f t="shared" si="17"/>
        <v>16164.875794117646</v>
      </c>
      <c r="DI28" s="21">
        <f t="shared" si="17"/>
        <v>16164.875794117646</v>
      </c>
      <c r="DJ28" s="21">
        <f t="shared" si="17"/>
        <v>16164.875794117646</v>
      </c>
      <c r="DK28" s="21">
        <f t="shared" si="17"/>
        <v>0</v>
      </c>
      <c r="DL28" s="21">
        <f t="shared" si="17"/>
        <v>0</v>
      </c>
      <c r="DM28" s="21">
        <f t="shared" si="17"/>
        <v>0</v>
      </c>
      <c r="DN28" s="21">
        <f t="shared" si="17"/>
        <v>0</v>
      </c>
      <c r="DO28" s="21">
        <f t="shared" si="17"/>
        <v>0</v>
      </c>
      <c r="DP28" s="21">
        <f t="shared" si="17"/>
        <v>0</v>
      </c>
      <c r="DQ28" s="21">
        <f t="shared" si="17"/>
        <v>0</v>
      </c>
      <c r="DR28" s="21">
        <f t="shared" si="17"/>
        <v>0</v>
      </c>
      <c r="DS28" s="21">
        <f t="shared" si="15"/>
        <v>0</v>
      </c>
      <c r="DT28" s="21">
        <f t="shared" si="15"/>
        <v>0</v>
      </c>
      <c r="DU28" s="21">
        <f t="shared" si="15"/>
        <v>0</v>
      </c>
      <c r="DV28" s="21">
        <f t="shared" si="15"/>
        <v>0</v>
      </c>
      <c r="DW28" s="21">
        <f t="shared" si="15"/>
        <v>0</v>
      </c>
      <c r="DX28" s="21">
        <f t="shared" si="15"/>
        <v>0</v>
      </c>
      <c r="DY28" s="21">
        <f t="shared" si="15"/>
        <v>0</v>
      </c>
      <c r="DZ28" s="21">
        <f t="shared" si="15"/>
        <v>0</v>
      </c>
      <c r="EA28" s="21">
        <f t="shared" si="11"/>
        <v>0</v>
      </c>
    </row>
    <row r="29" spans="1:131" x14ac:dyDescent="0.35">
      <c r="A29" s="14">
        <v>25</v>
      </c>
      <c r="B29" s="15" t="s">
        <v>25</v>
      </c>
      <c r="C29" s="15" t="s">
        <v>41</v>
      </c>
      <c r="D29" s="14" t="s">
        <v>27</v>
      </c>
      <c r="E29" s="50" t="str">
        <f>VLOOKUP(C29,'Represenative Instruments_FX'!$B$5:$C$24,2,FALSE)</f>
        <v>ADF</v>
      </c>
      <c r="F29" s="50" t="str">
        <f t="shared" si="4"/>
        <v>ADF_Fixed</v>
      </c>
      <c r="G29" s="50">
        <f>VLOOKUP(F29,'Represenative Instruments_FX'!$E$5:$F$14,2,FALSE)</f>
        <v>1</v>
      </c>
      <c r="H29" s="14" t="s">
        <v>28</v>
      </c>
      <c r="I29" s="112">
        <f>VLOOKUP(H29,'Represenative Instruments_FX'!$H$5:$I$13,2,FALSE)</f>
        <v>15</v>
      </c>
      <c r="J29" s="16">
        <v>124297816.59999999</v>
      </c>
      <c r="K29" s="16">
        <v>69364726.070208043</v>
      </c>
      <c r="L29" s="16">
        <v>0</v>
      </c>
      <c r="M29" s="16">
        <v>0</v>
      </c>
      <c r="N29" s="121">
        <v>42446</v>
      </c>
      <c r="O29" s="121">
        <v>57058</v>
      </c>
      <c r="P29" s="14">
        <v>10</v>
      </c>
      <c r="Q29" s="17">
        <v>50</v>
      </c>
      <c r="R29" s="50">
        <f t="shared" si="5"/>
        <v>0</v>
      </c>
      <c r="S29" s="50">
        <f t="shared" si="6"/>
        <v>39</v>
      </c>
      <c r="T29" s="14" t="s">
        <v>29</v>
      </c>
      <c r="U29" s="46">
        <v>7.4999999999999997E-3</v>
      </c>
      <c r="V29" s="14"/>
      <c r="W29" s="24"/>
      <c r="X29" s="16">
        <v>124297816.59999999</v>
      </c>
      <c r="Y29" s="19">
        <f t="shared" si="7"/>
        <v>0</v>
      </c>
      <c r="Z29" s="124">
        <v>346247.79200000002</v>
      </c>
      <c r="AA29" s="124">
        <v>676898.34180000005</v>
      </c>
      <c r="AB29" s="124">
        <v>1078484.8787999998</v>
      </c>
      <c r="AC29" s="124">
        <v>1359188.5307</v>
      </c>
      <c r="AD29" s="124">
        <v>1426390.67</v>
      </c>
      <c r="AE29" s="124">
        <v>1426390.67</v>
      </c>
      <c r="AF29" s="124">
        <v>2242065.0433013001</v>
      </c>
      <c r="AG29" s="124">
        <v>1559687.2366026009</v>
      </c>
      <c r="AH29" s="124">
        <v>1655687.829602601</v>
      </c>
      <c r="AI29" s="124">
        <v>1751688.4226026009</v>
      </c>
      <c r="AJ29" s="124">
        <v>1894755.3280026009</v>
      </c>
      <c r="AK29" s="124">
        <v>1894755.3280026009</v>
      </c>
      <c r="AL29" s="124">
        <v>1894755.3280026009</v>
      </c>
      <c r="AM29" s="124">
        <v>1894755.3280026009</v>
      </c>
      <c r="AN29" s="124">
        <v>1894755.3280026009</v>
      </c>
      <c r="AO29" s="124">
        <v>1894755.3280026009</v>
      </c>
      <c r="AP29" s="124">
        <v>2154685.6700026011</v>
      </c>
      <c r="AQ29" s="124">
        <v>2154685.6700026011</v>
      </c>
      <c r="AR29" s="124">
        <v>2154685.6700026011</v>
      </c>
      <c r="AS29" s="124">
        <v>2154685.6700026011</v>
      </c>
      <c r="AT29" s="124">
        <v>2154685.6700026011</v>
      </c>
      <c r="AU29" s="124">
        <v>1894755.3280026009</v>
      </c>
      <c r="AV29" s="124">
        <v>1894755.3280026009</v>
      </c>
      <c r="AW29" s="124">
        <v>1894755.3280026009</v>
      </c>
      <c r="AX29" s="124">
        <v>1894755.3280026009</v>
      </c>
      <c r="AY29" s="124">
        <v>1894755.3280026009</v>
      </c>
      <c r="AZ29" s="124">
        <v>1894755.3280026009</v>
      </c>
      <c r="BA29" s="124">
        <v>1894755.3280026009</v>
      </c>
      <c r="BB29" s="124">
        <v>1894755.3280026009</v>
      </c>
      <c r="BC29" s="124">
        <v>1894755.3280026009</v>
      </c>
      <c r="BD29" s="124">
        <v>1894755.3280026009</v>
      </c>
      <c r="BE29" s="124">
        <v>1894755.3280026009</v>
      </c>
      <c r="BF29" s="124">
        <v>1836818.2469631054</v>
      </c>
      <c r="BG29" s="124">
        <v>1836818.2469631054</v>
      </c>
      <c r="BH29" s="124">
        <v>1836818.2469631054</v>
      </c>
      <c r="BI29" s="124">
        <v>1836818.2469631054</v>
      </c>
      <c r="BJ29" s="124">
        <v>1836818.2469631054</v>
      </c>
      <c r="BK29" s="124">
        <v>1836818.2469631054</v>
      </c>
      <c r="BL29" s="124">
        <v>1836818.2469631054</v>
      </c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5">
        <v>0</v>
      </c>
      <c r="BX29" s="20"/>
      <c r="BY29" s="20"/>
      <c r="BZ29" s="20"/>
      <c r="CA29" s="21">
        <f t="shared" si="8"/>
        <v>0</v>
      </c>
      <c r="CB29" s="21">
        <f t="shared" si="9"/>
        <v>69364726.070208043</v>
      </c>
      <c r="CC29" s="21">
        <f t="shared" si="18"/>
        <v>1778582.7197489243</v>
      </c>
      <c r="CD29" s="21">
        <f t="shared" si="18"/>
        <v>1778582.7197489243</v>
      </c>
      <c r="CE29" s="21">
        <f t="shared" si="18"/>
        <v>1778582.7197489243</v>
      </c>
      <c r="CF29" s="21">
        <f t="shared" si="18"/>
        <v>1778582.7197489243</v>
      </c>
      <c r="CG29" s="21">
        <f t="shared" si="18"/>
        <v>1778582.7197489243</v>
      </c>
      <c r="CH29" s="21">
        <f t="shared" si="18"/>
        <v>1778582.7197489243</v>
      </c>
      <c r="CI29" s="21">
        <f t="shared" si="18"/>
        <v>1778582.7197489243</v>
      </c>
      <c r="CJ29" s="21">
        <f t="shared" si="18"/>
        <v>1778582.7197489243</v>
      </c>
      <c r="CK29" s="21">
        <f t="shared" si="18"/>
        <v>1778582.7197489243</v>
      </c>
      <c r="CL29" s="21">
        <f t="shared" si="18"/>
        <v>1778582.7197489243</v>
      </c>
      <c r="CM29" s="21">
        <f t="shared" si="18"/>
        <v>1778582.7197489243</v>
      </c>
      <c r="CN29" s="21">
        <f t="shared" si="18"/>
        <v>1778582.7197489243</v>
      </c>
      <c r="CO29" s="21">
        <f t="shared" si="18"/>
        <v>1778582.7197489243</v>
      </c>
      <c r="CP29" s="21">
        <f t="shared" si="18"/>
        <v>1778582.7197489243</v>
      </c>
      <c r="CQ29" s="21">
        <f t="shared" si="18"/>
        <v>1778582.7197489243</v>
      </c>
      <c r="CR29" s="21">
        <f t="shared" si="18"/>
        <v>1778582.7197489243</v>
      </c>
      <c r="CS29" s="21">
        <f t="shared" si="16"/>
        <v>1778582.7197489243</v>
      </c>
      <c r="CT29" s="21">
        <f t="shared" si="16"/>
        <v>1778582.7197489243</v>
      </c>
      <c r="CU29" s="21">
        <f t="shared" si="16"/>
        <v>1778582.7197489243</v>
      </c>
      <c r="CV29" s="21">
        <f t="shared" si="16"/>
        <v>1778582.7197489243</v>
      </c>
      <c r="CW29" s="21">
        <f t="shared" si="16"/>
        <v>1778582.7197489243</v>
      </c>
      <c r="CX29" s="21">
        <f t="shared" si="16"/>
        <v>1778582.7197489243</v>
      </c>
      <c r="CY29" s="21">
        <f t="shared" si="16"/>
        <v>1778582.7197489243</v>
      </c>
      <c r="CZ29" s="21">
        <f t="shared" si="16"/>
        <v>1778582.7197489243</v>
      </c>
      <c r="DA29" s="21">
        <f t="shared" si="16"/>
        <v>1778582.7197489243</v>
      </c>
      <c r="DB29" s="21">
        <f t="shared" si="16"/>
        <v>1778582.7197489243</v>
      </c>
      <c r="DC29" s="21">
        <f t="shared" si="17"/>
        <v>1778582.7197489243</v>
      </c>
      <c r="DD29" s="21">
        <f t="shared" si="17"/>
        <v>1778582.7197489243</v>
      </c>
      <c r="DE29" s="21">
        <f t="shared" si="17"/>
        <v>1778582.7197489243</v>
      </c>
      <c r="DF29" s="21">
        <f t="shared" si="17"/>
        <v>1778582.7197489243</v>
      </c>
      <c r="DG29" s="21">
        <f t="shared" si="17"/>
        <v>1778582.7197489243</v>
      </c>
      <c r="DH29" s="21">
        <f t="shared" si="17"/>
        <v>1778582.7197489243</v>
      </c>
      <c r="DI29" s="21">
        <f t="shared" si="17"/>
        <v>1778582.7197489243</v>
      </c>
      <c r="DJ29" s="21">
        <f t="shared" si="17"/>
        <v>1778582.7197489243</v>
      </c>
      <c r="DK29" s="21">
        <f t="shared" si="17"/>
        <v>1778582.7197489243</v>
      </c>
      <c r="DL29" s="21">
        <f t="shared" si="17"/>
        <v>1778582.7197489243</v>
      </c>
      <c r="DM29" s="21">
        <f t="shared" si="17"/>
        <v>1778582.7197489243</v>
      </c>
      <c r="DN29" s="21">
        <f t="shared" si="17"/>
        <v>1778582.7197489243</v>
      </c>
      <c r="DO29" s="21">
        <f t="shared" si="17"/>
        <v>1778582.7197489243</v>
      </c>
      <c r="DP29" s="21">
        <f t="shared" si="17"/>
        <v>0</v>
      </c>
      <c r="DQ29" s="21">
        <f t="shared" si="17"/>
        <v>0</v>
      </c>
      <c r="DR29" s="21">
        <f t="shared" si="17"/>
        <v>0</v>
      </c>
      <c r="DS29" s="21">
        <f t="shared" si="15"/>
        <v>0</v>
      </c>
      <c r="DT29" s="21">
        <f t="shared" si="15"/>
        <v>0</v>
      </c>
      <c r="DU29" s="21">
        <f t="shared" si="15"/>
        <v>0</v>
      </c>
      <c r="DV29" s="21">
        <f t="shared" si="15"/>
        <v>0</v>
      </c>
      <c r="DW29" s="21">
        <f t="shared" si="15"/>
        <v>0</v>
      </c>
      <c r="DX29" s="21">
        <f t="shared" si="15"/>
        <v>0</v>
      </c>
      <c r="DY29" s="21">
        <f t="shared" si="15"/>
        <v>0</v>
      </c>
      <c r="DZ29" s="21">
        <f t="shared" si="15"/>
        <v>0</v>
      </c>
      <c r="EA29" s="21">
        <f t="shared" si="11"/>
        <v>0</v>
      </c>
    </row>
    <row r="30" spans="1:131" x14ac:dyDescent="0.35">
      <c r="A30" s="14">
        <v>26</v>
      </c>
      <c r="B30" s="15" t="s">
        <v>25</v>
      </c>
      <c r="C30" s="15" t="s">
        <v>40</v>
      </c>
      <c r="D30" s="14" t="s">
        <v>27</v>
      </c>
      <c r="E30" s="50" t="str">
        <f>VLOOKUP(C30,'Represenative Instruments_FX'!$B$5:$C$24,2,FALSE)</f>
        <v>IBRD/ADB/IDB</v>
      </c>
      <c r="F30" s="50" t="str">
        <f t="shared" si="4"/>
        <v>IBRD/ADB/IDB_Floating</v>
      </c>
      <c r="G30" s="50">
        <f>VLOOKUP(F30,'Represenative Instruments_FX'!$E$5:$F$14,2,FALSE)</f>
        <v>4</v>
      </c>
      <c r="H30" s="14" t="s">
        <v>32</v>
      </c>
      <c r="I30" s="112">
        <f>VLOOKUP(H30,'Represenative Instruments_FX'!$H$5:$I$13,2,FALSE)</f>
        <v>18.031499999999998</v>
      </c>
      <c r="J30" s="16">
        <v>9760491.9220000003</v>
      </c>
      <c r="K30" s="16">
        <v>2582819.3238999988</v>
      </c>
      <c r="L30" s="18">
        <v>0</v>
      </c>
      <c r="M30" s="18">
        <v>0</v>
      </c>
      <c r="N30" s="121">
        <v>38991</v>
      </c>
      <c r="O30" s="121">
        <v>44256</v>
      </c>
      <c r="P30" s="14">
        <v>5</v>
      </c>
      <c r="Q30" s="17">
        <v>20</v>
      </c>
      <c r="R30" s="50">
        <f t="shared" si="5"/>
        <v>0</v>
      </c>
      <c r="S30" s="50">
        <f t="shared" si="6"/>
        <v>4</v>
      </c>
      <c r="T30" s="14" t="s">
        <v>38</v>
      </c>
      <c r="U30" s="46">
        <v>6.4199999999999993E-2</v>
      </c>
      <c r="V30" s="14" t="s">
        <v>39</v>
      </c>
      <c r="W30" s="46">
        <v>5.0000000000000001E-3</v>
      </c>
      <c r="X30" s="16">
        <v>9760491.9220000003</v>
      </c>
      <c r="Y30" s="19">
        <f t="shared" si="7"/>
        <v>0</v>
      </c>
      <c r="Z30" s="124">
        <v>737948.42039999994</v>
      </c>
      <c r="AA30" s="124">
        <v>737948.42039999994</v>
      </c>
      <c r="AB30" s="124">
        <v>737948.42039999994</v>
      </c>
      <c r="AC30" s="124">
        <v>368974.06269999902</v>
      </c>
      <c r="AD30" s="124">
        <v>0</v>
      </c>
      <c r="AE30" s="124">
        <v>0</v>
      </c>
      <c r="AF30" s="124">
        <v>0</v>
      </c>
      <c r="AG30" s="124">
        <v>0</v>
      </c>
      <c r="AH30" s="124">
        <v>0</v>
      </c>
      <c r="AI30" s="124">
        <v>0</v>
      </c>
      <c r="AJ30" s="124">
        <v>0</v>
      </c>
      <c r="AK30" s="124">
        <v>0</v>
      </c>
      <c r="AL30" s="124">
        <v>0</v>
      </c>
      <c r="AM30" s="124">
        <v>0</v>
      </c>
      <c r="AN30" s="124">
        <v>0</v>
      </c>
      <c r="AO30" s="124">
        <v>0</v>
      </c>
      <c r="AP30" s="124">
        <v>0</v>
      </c>
      <c r="AQ30" s="124">
        <v>0</v>
      </c>
      <c r="AR30" s="124">
        <v>0</v>
      </c>
      <c r="AS30" s="124">
        <v>0</v>
      </c>
      <c r="AT30" s="126">
        <v>0</v>
      </c>
      <c r="AU30" s="126">
        <v>0</v>
      </c>
      <c r="AV30" s="126">
        <v>0</v>
      </c>
      <c r="AW30" s="126">
        <v>0</v>
      </c>
      <c r="AX30" s="126">
        <v>0</v>
      </c>
      <c r="AY30" s="126">
        <v>0</v>
      </c>
      <c r="AZ30" s="126">
        <v>0</v>
      </c>
      <c r="BA30" s="126">
        <v>0</v>
      </c>
      <c r="BB30" s="126">
        <v>0</v>
      </c>
      <c r="BC30" s="126">
        <v>0</v>
      </c>
      <c r="BD30" s="126">
        <v>0</v>
      </c>
      <c r="BE30" s="126">
        <v>0</v>
      </c>
      <c r="BF30" s="126">
        <v>0</v>
      </c>
      <c r="BG30" s="126">
        <v>0</v>
      </c>
      <c r="BH30" s="126">
        <v>0</v>
      </c>
      <c r="BI30" s="126">
        <v>0</v>
      </c>
      <c r="BJ30" s="126">
        <v>0</v>
      </c>
      <c r="BK30" s="126">
        <v>0</v>
      </c>
      <c r="BL30" s="126">
        <v>0</v>
      </c>
      <c r="BM30" s="126">
        <v>0</v>
      </c>
      <c r="BN30" s="126">
        <v>0</v>
      </c>
      <c r="BO30" s="126">
        <v>0</v>
      </c>
      <c r="BP30" s="126">
        <v>0</v>
      </c>
      <c r="BQ30" s="126">
        <v>0</v>
      </c>
      <c r="BR30" s="126">
        <v>0</v>
      </c>
      <c r="BS30" s="126">
        <v>0</v>
      </c>
      <c r="BT30" s="126">
        <v>0</v>
      </c>
      <c r="BU30" s="126">
        <v>0</v>
      </c>
      <c r="BV30" s="126">
        <v>0</v>
      </c>
      <c r="BW30" s="127">
        <v>0</v>
      </c>
      <c r="BX30" s="25"/>
      <c r="BY30" s="20"/>
      <c r="BZ30" s="25"/>
      <c r="CA30" s="21">
        <f t="shared" si="8"/>
        <v>0</v>
      </c>
      <c r="CB30" s="21">
        <f t="shared" si="9"/>
        <v>2582819.3238999988</v>
      </c>
      <c r="CC30" s="21">
        <f t="shared" si="18"/>
        <v>645704.8309749997</v>
      </c>
      <c r="CD30" s="21">
        <f t="shared" si="18"/>
        <v>645704.8309749997</v>
      </c>
      <c r="CE30" s="21">
        <f t="shared" si="18"/>
        <v>645704.8309749997</v>
      </c>
      <c r="CF30" s="21">
        <f t="shared" si="18"/>
        <v>645704.8309749997</v>
      </c>
      <c r="CG30" s="21">
        <f t="shared" si="18"/>
        <v>0</v>
      </c>
      <c r="CH30" s="21">
        <f t="shared" si="18"/>
        <v>0</v>
      </c>
      <c r="CI30" s="21">
        <f t="shared" si="18"/>
        <v>0</v>
      </c>
      <c r="CJ30" s="21">
        <f t="shared" si="18"/>
        <v>0</v>
      </c>
      <c r="CK30" s="21">
        <f t="shared" si="18"/>
        <v>0</v>
      </c>
      <c r="CL30" s="21">
        <f t="shared" si="18"/>
        <v>0</v>
      </c>
      <c r="CM30" s="21">
        <f t="shared" si="18"/>
        <v>0</v>
      </c>
      <c r="CN30" s="21">
        <f t="shared" si="18"/>
        <v>0</v>
      </c>
      <c r="CO30" s="21">
        <f t="shared" si="18"/>
        <v>0</v>
      </c>
      <c r="CP30" s="21">
        <f t="shared" si="18"/>
        <v>0</v>
      </c>
      <c r="CQ30" s="21">
        <f t="shared" si="18"/>
        <v>0</v>
      </c>
      <c r="CR30" s="21">
        <f t="shared" si="18"/>
        <v>0</v>
      </c>
      <c r="CS30" s="21">
        <f t="shared" si="16"/>
        <v>0</v>
      </c>
      <c r="CT30" s="21">
        <f t="shared" si="16"/>
        <v>0</v>
      </c>
      <c r="CU30" s="21">
        <f t="shared" si="16"/>
        <v>0</v>
      </c>
      <c r="CV30" s="21">
        <f t="shared" si="16"/>
        <v>0</v>
      </c>
      <c r="CW30" s="21">
        <f t="shared" si="16"/>
        <v>0</v>
      </c>
      <c r="CX30" s="21">
        <f t="shared" si="16"/>
        <v>0</v>
      </c>
      <c r="CY30" s="21">
        <f t="shared" si="16"/>
        <v>0</v>
      </c>
      <c r="CZ30" s="21">
        <f t="shared" si="16"/>
        <v>0</v>
      </c>
      <c r="DA30" s="21">
        <f t="shared" si="16"/>
        <v>0</v>
      </c>
      <c r="DB30" s="21">
        <f t="shared" si="16"/>
        <v>0</v>
      </c>
      <c r="DC30" s="21">
        <f t="shared" si="17"/>
        <v>0</v>
      </c>
      <c r="DD30" s="21">
        <f t="shared" si="17"/>
        <v>0</v>
      </c>
      <c r="DE30" s="21">
        <f t="shared" si="17"/>
        <v>0</v>
      </c>
      <c r="DF30" s="21">
        <f t="shared" si="17"/>
        <v>0</v>
      </c>
      <c r="DG30" s="21">
        <f t="shared" si="17"/>
        <v>0</v>
      </c>
      <c r="DH30" s="21">
        <f t="shared" si="17"/>
        <v>0</v>
      </c>
      <c r="DI30" s="21">
        <f t="shared" si="17"/>
        <v>0</v>
      </c>
      <c r="DJ30" s="21">
        <f t="shared" si="17"/>
        <v>0</v>
      </c>
      <c r="DK30" s="21">
        <f t="shared" si="17"/>
        <v>0</v>
      </c>
      <c r="DL30" s="21">
        <f t="shared" si="17"/>
        <v>0</v>
      </c>
      <c r="DM30" s="21">
        <f t="shared" si="17"/>
        <v>0</v>
      </c>
      <c r="DN30" s="21">
        <f t="shared" si="17"/>
        <v>0</v>
      </c>
      <c r="DO30" s="21">
        <f t="shared" si="17"/>
        <v>0</v>
      </c>
      <c r="DP30" s="21">
        <f t="shared" si="17"/>
        <v>0</v>
      </c>
      <c r="DQ30" s="21">
        <f t="shared" si="17"/>
        <v>0</v>
      </c>
      <c r="DR30" s="21">
        <f t="shared" si="17"/>
        <v>0</v>
      </c>
      <c r="DS30" s="21">
        <f t="shared" si="15"/>
        <v>0</v>
      </c>
      <c r="DT30" s="21">
        <f t="shared" si="15"/>
        <v>0</v>
      </c>
      <c r="DU30" s="21">
        <f t="shared" si="15"/>
        <v>0</v>
      </c>
      <c r="DV30" s="21">
        <f t="shared" si="15"/>
        <v>0</v>
      </c>
      <c r="DW30" s="21">
        <f t="shared" si="15"/>
        <v>0</v>
      </c>
      <c r="DX30" s="21">
        <f t="shared" si="15"/>
        <v>0</v>
      </c>
      <c r="DY30" s="21">
        <f t="shared" si="15"/>
        <v>0</v>
      </c>
      <c r="DZ30" s="21">
        <f t="shared" si="15"/>
        <v>0</v>
      </c>
      <c r="EA30" s="21">
        <f t="shared" si="11"/>
        <v>0</v>
      </c>
    </row>
    <row r="31" spans="1:131" x14ac:dyDescent="0.35">
      <c r="A31" s="14">
        <v>27</v>
      </c>
      <c r="B31" s="15" t="s">
        <v>25</v>
      </c>
      <c r="C31" s="15" t="s">
        <v>41</v>
      </c>
      <c r="D31" s="14" t="s">
        <v>27</v>
      </c>
      <c r="E31" s="50" t="str">
        <f>VLOOKUP(C31,'Represenative Instruments_FX'!$B$5:$C$24,2,FALSE)</f>
        <v>ADF</v>
      </c>
      <c r="F31" s="50" t="str">
        <f t="shared" si="4"/>
        <v>ADF_Fixed</v>
      </c>
      <c r="G31" s="50">
        <f>VLOOKUP(F31,'Represenative Instruments_FX'!$E$5:$F$14,2,FALSE)</f>
        <v>1</v>
      </c>
      <c r="H31" s="14" t="s">
        <v>32</v>
      </c>
      <c r="I31" s="112">
        <f>VLOOKUP(H31,'Represenative Instruments_FX'!$H$5:$I$13,2,FALSE)</f>
        <v>18.031499999999998</v>
      </c>
      <c r="J31" s="16">
        <v>103359267</v>
      </c>
      <c r="K31" s="16">
        <v>66643971.964251831</v>
      </c>
      <c r="L31" s="16">
        <v>0</v>
      </c>
      <c r="M31" s="16">
        <v>0</v>
      </c>
      <c r="N31" s="121">
        <v>44032</v>
      </c>
      <c r="O31" s="121">
        <v>58705</v>
      </c>
      <c r="P31" s="14">
        <v>10</v>
      </c>
      <c r="Q31" s="17">
        <v>50</v>
      </c>
      <c r="R31" s="50">
        <f t="shared" si="5"/>
        <v>3</v>
      </c>
      <c r="S31" s="50">
        <f t="shared" si="6"/>
        <v>43</v>
      </c>
      <c r="T31" s="14" t="s">
        <v>29</v>
      </c>
      <c r="U31" s="46">
        <v>7.4999999999999997E-3</v>
      </c>
      <c r="V31" s="14"/>
      <c r="W31" s="24"/>
      <c r="X31" s="16">
        <v>103359267</v>
      </c>
      <c r="Y31" s="151">
        <f t="shared" si="7"/>
        <v>0.4020000696182251</v>
      </c>
      <c r="Z31" s="124"/>
      <c r="AA31" s="124"/>
      <c r="AB31" s="124">
        <v>1662291.1384999999</v>
      </c>
      <c r="AC31" s="124">
        <v>2033184.1695266899</v>
      </c>
      <c r="AD31" s="124">
        <v>1677874.6618266948</v>
      </c>
      <c r="AE31" s="124">
        <v>1677874.6618266948</v>
      </c>
      <c r="AF31" s="124">
        <v>1734109.7263266949</v>
      </c>
      <c r="AG31" s="124">
        <v>1734109.7263266949</v>
      </c>
      <c r="AH31" s="124">
        <v>1734109.7263266949</v>
      </c>
      <c r="AI31" s="124">
        <v>1734109.7263266949</v>
      </c>
      <c r="AJ31" s="124">
        <v>1960536.7273266946</v>
      </c>
      <c r="AK31" s="124">
        <v>1960536.7273266946</v>
      </c>
      <c r="AL31" s="124">
        <v>1960536.7273266946</v>
      </c>
      <c r="AM31" s="124">
        <v>1895006.1243499997</v>
      </c>
      <c r="AN31" s="124">
        <v>1898931.195161964</v>
      </c>
      <c r="AO31" s="124">
        <v>1898931.195161964</v>
      </c>
      <c r="AP31" s="124">
        <v>1898931.195161964</v>
      </c>
      <c r="AQ31" s="124">
        <v>1898931.195161964</v>
      </c>
      <c r="AR31" s="124">
        <v>1898931.195161964</v>
      </c>
      <c r="AS31" s="124">
        <v>1898931.195161964</v>
      </c>
      <c r="AT31" s="124">
        <v>1898931.195161964</v>
      </c>
      <c r="AU31" s="124">
        <v>1898931.195161964</v>
      </c>
      <c r="AV31" s="124">
        <v>1898931.195161964</v>
      </c>
      <c r="AW31" s="124">
        <v>1898931.195161964</v>
      </c>
      <c r="AX31" s="124">
        <v>1898931.195161964</v>
      </c>
      <c r="AY31" s="124">
        <v>1898931.195161964</v>
      </c>
      <c r="AZ31" s="124">
        <v>1898931.195161964</v>
      </c>
      <c r="BA31" s="124">
        <v>1898931.195161964</v>
      </c>
      <c r="BB31" s="124">
        <v>1898931.195161964</v>
      </c>
      <c r="BC31" s="124">
        <v>1898931.195161964</v>
      </c>
      <c r="BD31" s="124">
        <v>1898931.195161964</v>
      </c>
      <c r="BE31" s="124">
        <v>1898931.195161964</v>
      </c>
      <c r="BF31" s="124">
        <v>1185752.2551619643</v>
      </c>
      <c r="BG31" s="124">
        <v>1477938.8008619675</v>
      </c>
      <c r="BH31" s="124">
        <v>1056946.3905619644</v>
      </c>
      <c r="BI31" s="124">
        <v>1056946.3905619644</v>
      </c>
      <c r="BJ31" s="124">
        <v>1056946.3905619644</v>
      </c>
      <c r="BK31" s="124">
        <v>1056946.3905619644</v>
      </c>
      <c r="BL31" s="124">
        <v>1056946.3905619644</v>
      </c>
      <c r="BM31" s="124">
        <v>1056946.3905619704</v>
      </c>
      <c r="BN31" s="124">
        <v>717305.88856196438</v>
      </c>
      <c r="BO31" s="124">
        <v>717305.8885619893</v>
      </c>
      <c r="BP31" s="124">
        <v>258949.02949980952</v>
      </c>
      <c r="BQ31" s="124"/>
      <c r="BR31" s="124"/>
      <c r="BS31" s="124"/>
      <c r="BT31" s="124">
        <v>0</v>
      </c>
      <c r="BU31" s="124">
        <v>0</v>
      </c>
      <c r="BV31" s="124">
        <v>0</v>
      </c>
      <c r="BW31" s="125">
        <v>0</v>
      </c>
      <c r="BX31" s="20"/>
      <c r="BY31" s="20"/>
      <c r="BZ31" s="20"/>
      <c r="CA31" s="21">
        <f t="shared" si="8"/>
        <v>5.9604644775390625E-8</v>
      </c>
      <c r="CB31" s="21">
        <f t="shared" si="9"/>
        <v>66643971.964251831</v>
      </c>
      <c r="CC31" s="21">
        <f t="shared" si="18"/>
        <v>0</v>
      </c>
      <c r="CD31" s="21">
        <f t="shared" si="18"/>
        <v>0</v>
      </c>
      <c r="CE31" s="21">
        <f t="shared" si="18"/>
        <v>0</v>
      </c>
      <c r="CF31" s="21">
        <f t="shared" si="18"/>
        <v>1666099.2991062957</v>
      </c>
      <c r="CG31" s="21">
        <f t="shared" si="18"/>
        <v>1666099.2991062957</v>
      </c>
      <c r="CH31" s="21">
        <f t="shared" si="18"/>
        <v>1666099.2991062957</v>
      </c>
      <c r="CI31" s="21">
        <f t="shared" si="18"/>
        <v>1666099.2991062957</v>
      </c>
      <c r="CJ31" s="21">
        <f t="shared" si="18"/>
        <v>1666099.2991062957</v>
      </c>
      <c r="CK31" s="21">
        <f t="shared" si="18"/>
        <v>1666099.2991062957</v>
      </c>
      <c r="CL31" s="21">
        <f t="shared" si="18"/>
        <v>1666099.2991062957</v>
      </c>
      <c r="CM31" s="21">
        <f t="shared" si="18"/>
        <v>1666099.2991062957</v>
      </c>
      <c r="CN31" s="21">
        <f t="shared" si="18"/>
        <v>1666099.2991062957</v>
      </c>
      <c r="CO31" s="21">
        <f t="shared" si="18"/>
        <v>1666099.2991062957</v>
      </c>
      <c r="CP31" s="21">
        <f t="shared" si="18"/>
        <v>1666099.2991062957</v>
      </c>
      <c r="CQ31" s="21">
        <f t="shared" si="18"/>
        <v>1666099.2991062957</v>
      </c>
      <c r="CR31" s="21">
        <f t="shared" si="18"/>
        <v>1666099.2991062957</v>
      </c>
      <c r="CS31" s="21">
        <f t="shared" si="16"/>
        <v>1666099.2991062957</v>
      </c>
      <c r="CT31" s="21">
        <f t="shared" si="16"/>
        <v>1666099.2991062957</v>
      </c>
      <c r="CU31" s="21">
        <f t="shared" si="16"/>
        <v>1666099.2991062957</v>
      </c>
      <c r="CV31" s="21">
        <f t="shared" si="16"/>
        <v>1666099.2991062957</v>
      </c>
      <c r="CW31" s="21">
        <f t="shared" si="16"/>
        <v>1666099.2991062957</v>
      </c>
      <c r="CX31" s="21">
        <f t="shared" si="16"/>
        <v>1666099.2991062957</v>
      </c>
      <c r="CY31" s="21">
        <f t="shared" si="16"/>
        <v>1666099.2991062957</v>
      </c>
      <c r="CZ31" s="21">
        <f t="shared" si="16"/>
        <v>1666099.2991062957</v>
      </c>
      <c r="DA31" s="21">
        <f t="shared" si="16"/>
        <v>1666099.2991062957</v>
      </c>
      <c r="DB31" s="21">
        <f t="shared" si="16"/>
        <v>1666099.2991062957</v>
      </c>
      <c r="DC31" s="21">
        <f t="shared" si="17"/>
        <v>1666099.2991062957</v>
      </c>
      <c r="DD31" s="21">
        <f t="shared" si="17"/>
        <v>1666099.2991062957</v>
      </c>
      <c r="DE31" s="21">
        <f t="shared" si="17"/>
        <v>1666099.2991062957</v>
      </c>
      <c r="DF31" s="21">
        <f t="shared" si="17"/>
        <v>1666099.2991062957</v>
      </c>
      <c r="DG31" s="21">
        <f t="shared" si="17"/>
        <v>1666099.2991062957</v>
      </c>
      <c r="DH31" s="21">
        <f t="shared" si="17"/>
        <v>1666099.2991062957</v>
      </c>
      <c r="DI31" s="21">
        <f t="shared" si="17"/>
        <v>1666099.2991062957</v>
      </c>
      <c r="DJ31" s="21">
        <f t="shared" si="17"/>
        <v>1666099.2991062957</v>
      </c>
      <c r="DK31" s="21">
        <f t="shared" si="17"/>
        <v>1666099.2991062957</v>
      </c>
      <c r="DL31" s="21">
        <f t="shared" si="17"/>
        <v>1666099.2991062957</v>
      </c>
      <c r="DM31" s="21">
        <f t="shared" si="17"/>
        <v>1666099.2991062957</v>
      </c>
      <c r="DN31" s="21">
        <f t="shared" si="17"/>
        <v>1666099.2991062957</v>
      </c>
      <c r="DO31" s="21">
        <f t="shared" si="17"/>
        <v>1666099.2991062957</v>
      </c>
      <c r="DP31" s="21">
        <f t="shared" si="17"/>
        <v>1666099.2991062957</v>
      </c>
      <c r="DQ31" s="21">
        <f t="shared" si="17"/>
        <v>1666099.2991062957</v>
      </c>
      <c r="DR31" s="21">
        <f t="shared" si="17"/>
        <v>1666099.2991062957</v>
      </c>
      <c r="DS31" s="21">
        <f t="shared" si="15"/>
        <v>1666099.2991062957</v>
      </c>
      <c r="DT31" s="21">
        <f t="shared" si="15"/>
        <v>0</v>
      </c>
      <c r="DU31" s="21">
        <f t="shared" si="15"/>
        <v>0</v>
      </c>
      <c r="DV31" s="21">
        <f t="shared" si="15"/>
        <v>0</v>
      </c>
      <c r="DW31" s="21">
        <f t="shared" si="15"/>
        <v>0</v>
      </c>
      <c r="DX31" s="21">
        <f t="shared" si="15"/>
        <v>0</v>
      </c>
      <c r="DY31" s="21">
        <f t="shared" si="15"/>
        <v>0</v>
      </c>
      <c r="DZ31" s="21">
        <f t="shared" si="15"/>
        <v>0</v>
      </c>
      <c r="EA31" s="21">
        <f t="shared" si="11"/>
        <v>5.9604644775390625E-8</v>
      </c>
    </row>
    <row r="32" spans="1:131" x14ac:dyDescent="0.35">
      <c r="A32" s="14">
        <v>28</v>
      </c>
      <c r="B32" s="15" t="s">
        <v>25</v>
      </c>
      <c r="C32" s="15" t="s">
        <v>40</v>
      </c>
      <c r="D32" s="14" t="s">
        <v>27</v>
      </c>
      <c r="E32" s="50" t="str">
        <f>VLOOKUP(C32,'Represenative Instruments_FX'!$B$5:$C$24,2,FALSE)</f>
        <v>IBRD/ADB/IDB</v>
      </c>
      <c r="F32" s="50" t="str">
        <f t="shared" si="4"/>
        <v>IBRD/ADB/IDB_Floating</v>
      </c>
      <c r="G32" s="50">
        <f>VLOOKUP(F32,'Represenative Instruments_FX'!$E$5:$F$14,2,FALSE)</f>
        <v>4</v>
      </c>
      <c r="H32" s="14" t="s">
        <v>32</v>
      </c>
      <c r="I32" s="112">
        <f>VLOOKUP(H32,'Represenative Instruments_FX'!$H$5:$I$13,2,FALSE)</f>
        <v>18.031499999999998</v>
      </c>
      <c r="J32" s="16">
        <v>128687222.55</v>
      </c>
      <c r="K32" s="16">
        <v>37459083.519699998</v>
      </c>
      <c r="L32" s="18">
        <v>0</v>
      </c>
      <c r="M32" s="18">
        <v>0</v>
      </c>
      <c r="N32" s="121">
        <v>41198</v>
      </c>
      <c r="O32" s="121">
        <v>46462</v>
      </c>
      <c r="P32" s="14">
        <v>5</v>
      </c>
      <c r="Q32" s="17">
        <v>20</v>
      </c>
      <c r="R32" s="50">
        <f t="shared" si="5"/>
        <v>0</v>
      </c>
      <c r="S32" s="50">
        <f t="shared" si="6"/>
        <v>10</v>
      </c>
      <c r="T32" s="14" t="s">
        <v>38</v>
      </c>
      <c r="U32" s="46">
        <v>6.4199999999999993E-2</v>
      </c>
      <c r="V32" s="14" t="s">
        <v>39</v>
      </c>
      <c r="W32" s="46">
        <v>5.0000000000000001E-3</v>
      </c>
      <c r="X32" s="16">
        <v>128687222.55</v>
      </c>
      <c r="Y32" s="19">
        <f t="shared" si="7"/>
        <v>0</v>
      </c>
      <c r="Z32" s="124">
        <v>7702595.2914000005</v>
      </c>
      <c r="AA32" s="124">
        <v>7702595.2914000005</v>
      </c>
      <c r="AB32" s="124">
        <v>7702595.2914000005</v>
      </c>
      <c r="AC32" s="124">
        <v>5351297.6454999996</v>
      </c>
      <c r="AD32" s="124">
        <v>1500000</v>
      </c>
      <c r="AE32" s="124">
        <v>1500000</v>
      </c>
      <c r="AF32" s="124">
        <v>1500000</v>
      </c>
      <c r="AG32" s="124">
        <v>1500000</v>
      </c>
      <c r="AH32" s="124">
        <v>1500000</v>
      </c>
      <c r="AI32" s="124">
        <v>1500000</v>
      </c>
      <c r="AJ32" s="124">
        <v>0</v>
      </c>
      <c r="AK32" s="124">
        <v>0</v>
      </c>
      <c r="AL32" s="124">
        <v>0</v>
      </c>
      <c r="AM32" s="124">
        <v>0</v>
      </c>
      <c r="AN32" s="124">
        <v>0</v>
      </c>
      <c r="AO32" s="124">
        <v>0</v>
      </c>
      <c r="AP32" s="124">
        <v>0</v>
      </c>
      <c r="AQ32" s="124">
        <v>0</v>
      </c>
      <c r="AR32" s="124">
        <v>0</v>
      </c>
      <c r="AS32" s="124">
        <v>0</v>
      </c>
      <c r="AT32" s="126">
        <v>0</v>
      </c>
      <c r="AU32" s="126">
        <v>0</v>
      </c>
      <c r="AV32" s="126">
        <v>0</v>
      </c>
      <c r="AW32" s="126">
        <v>0</v>
      </c>
      <c r="AX32" s="126">
        <v>0</v>
      </c>
      <c r="AY32" s="126">
        <v>0</v>
      </c>
      <c r="AZ32" s="126">
        <v>0</v>
      </c>
      <c r="BA32" s="126">
        <v>0</v>
      </c>
      <c r="BB32" s="126">
        <v>0</v>
      </c>
      <c r="BC32" s="126">
        <v>0</v>
      </c>
      <c r="BD32" s="126">
        <v>0</v>
      </c>
      <c r="BE32" s="126">
        <v>0</v>
      </c>
      <c r="BF32" s="126">
        <v>0</v>
      </c>
      <c r="BG32" s="126">
        <v>0</v>
      </c>
      <c r="BH32" s="126">
        <v>0</v>
      </c>
      <c r="BI32" s="126">
        <v>0</v>
      </c>
      <c r="BJ32" s="126">
        <v>0</v>
      </c>
      <c r="BK32" s="126">
        <v>0</v>
      </c>
      <c r="BL32" s="126">
        <v>0</v>
      </c>
      <c r="BM32" s="126">
        <v>0</v>
      </c>
      <c r="BN32" s="126">
        <v>0</v>
      </c>
      <c r="BO32" s="126">
        <v>0</v>
      </c>
      <c r="BP32" s="126">
        <v>0</v>
      </c>
      <c r="BQ32" s="126">
        <v>0</v>
      </c>
      <c r="BR32" s="126">
        <v>0</v>
      </c>
      <c r="BS32" s="126">
        <v>0</v>
      </c>
      <c r="BT32" s="126">
        <v>0</v>
      </c>
      <c r="BU32" s="126">
        <v>0</v>
      </c>
      <c r="BV32" s="126">
        <v>0</v>
      </c>
      <c r="BW32" s="127">
        <v>0</v>
      </c>
      <c r="BX32" s="25"/>
      <c r="BY32" s="20"/>
      <c r="BZ32" s="25"/>
      <c r="CA32" s="21">
        <f t="shared" si="8"/>
        <v>0</v>
      </c>
      <c r="CB32" s="21">
        <f t="shared" si="9"/>
        <v>37459083.519699998</v>
      </c>
      <c r="CC32" s="21">
        <f t="shared" si="18"/>
        <v>3745908.3519699997</v>
      </c>
      <c r="CD32" s="21">
        <f t="shared" si="18"/>
        <v>3745908.3519699997</v>
      </c>
      <c r="CE32" s="21">
        <f t="shared" si="18"/>
        <v>3745908.3519699997</v>
      </c>
      <c r="CF32" s="21">
        <f t="shared" si="18"/>
        <v>3745908.3519699997</v>
      </c>
      <c r="CG32" s="21">
        <f t="shared" si="18"/>
        <v>3745908.3519699997</v>
      </c>
      <c r="CH32" s="21">
        <f t="shared" si="18"/>
        <v>3745908.3519699997</v>
      </c>
      <c r="CI32" s="21">
        <f t="shared" si="18"/>
        <v>3745908.3519699997</v>
      </c>
      <c r="CJ32" s="21">
        <f t="shared" si="18"/>
        <v>3745908.3519699997</v>
      </c>
      <c r="CK32" s="21">
        <f t="shared" si="18"/>
        <v>3745908.3519699997</v>
      </c>
      <c r="CL32" s="21">
        <f t="shared" si="18"/>
        <v>3745908.3519699997</v>
      </c>
      <c r="CM32" s="21">
        <f t="shared" si="18"/>
        <v>0</v>
      </c>
      <c r="CN32" s="21">
        <f t="shared" si="18"/>
        <v>0</v>
      </c>
      <c r="CO32" s="21">
        <f t="shared" si="18"/>
        <v>0</v>
      </c>
      <c r="CP32" s="21">
        <f t="shared" si="18"/>
        <v>0</v>
      </c>
      <c r="CQ32" s="21">
        <f t="shared" si="18"/>
        <v>0</v>
      </c>
      <c r="CR32" s="21">
        <f t="shared" si="18"/>
        <v>0</v>
      </c>
      <c r="CS32" s="21">
        <f t="shared" si="16"/>
        <v>0</v>
      </c>
      <c r="CT32" s="21">
        <f t="shared" si="16"/>
        <v>0</v>
      </c>
      <c r="CU32" s="21">
        <f t="shared" si="16"/>
        <v>0</v>
      </c>
      <c r="CV32" s="21">
        <f t="shared" si="16"/>
        <v>0</v>
      </c>
      <c r="CW32" s="21">
        <f t="shared" si="16"/>
        <v>0</v>
      </c>
      <c r="CX32" s="21">
        <f t="shared" si="16"/>
        <v>0</v>
      </c>
      <c r="CY32" s="21">
        <f t="shared" si="16"/>
        <v>0</v>
      </c>
      <c r="CZ32" s="21">
        <f t="shared" si="16"/>
        <v>0</v>
      </c>
      <c r="DA32" s="21">
        <f t="shared" si="16"/>
        <v>0</v>
      </c>
      <c r="DB32" s="21">
        <f t="shared" si="16"/>
        <v>0</v>
      </c>
      <c r="DC32" s="21">
        <f t="shared" si="17"/>
        <v>0</v>
      </c>
      <c r="DD32" s="21">
        <f t="shared" si="17"/>
        <v>0</v>
      </c>
      <c r="DE32" s="21">
        <f t="shared" si="17"/>
        <v>0</v>
      </c>
      <c r="DF32" s="21">
        <f t="shared" si="17"/>
        <v>0</v>
      </c>
      <c r="DG32" s="21">
        <f t="shared" si="17"/>
        <v>0</v>
      </c>
      <c r="DH32" s="21">
        <f t="shared" si="17"/>
        <v>0</v>
      </c>
      <c r="DI32" s="21">
        <f t="shared" si="17"/>
        <v>0</v>
      </c>
      <c r="DJ32" s="21">
        <f t="shared" si="17"/>
        <v>0</v>
      </c>
      <c r="DK32" s="21">
        <f t="shared" si="17"/>
        <v>0</v>
      </c>
      <c r="DL32" s="21">
        <f t="shared" si="17"/>
        <v>0</v>
      </c>
      <c r="DM32" s="21">
        <f t="shared" si="17"/>
        <v>0</v>
      </c>
      <c r="DN32" s="21">
        <f t="shared" si="17"/>
        <v>0</v>
      </c>
      <c r="DO32" s="21">
        <f t="shared" si="17"/>
        <v>0</v>
      </c>
      <c r="DP32" s="21">
        <f t="shared" si="17"/>
        <v>0</v>
      </c>
      <c r="DQ32" s="21">
        <f t="shared" si="17"/>
        <v>0</v>
      </c>
      <c r="DR32" s="21">
        <f t="shared" si="17"/>
        <v>0</v>
      </c>
      <c r="DS32" s="21">
        <f t="shared" si="15"/>
        <v>0</v>
      </c>
      <c r="DT32" s="21">
        <f t="shared" si="15"/>
        <v>0</v>
      </c>
      <c r="DU32" s="21">
        <f t="shared" si="15"/>
        <v>0</v>
      </c>
      <c r="DV32" s="21">
        <f t="shared" si="15"/>
        <v>0</v>
      </c>
      <c r="DW32" s="21">
        <f t="shared" si="15"/>
        <v>0</v>
      </c>
      <c r="DX32" s="21">
        <f t="shared" si="15"/>
        <v>0</v>
      </c>
      <c r="DY32" s="21">
        <f t="shared" si="15"/>
        <v>0</v>
      </c>
      <c r="DZ32" s="21">
        <f t="shared" si="15"/>
        <v>0</v>
      </c>
      <c r="EA32" s="21">
        <f t="shared" si="11"/>
        <v>0</v>
      </c>
    </row>
    <row r="33" spans="1:256" x14ac:dyDescent="0.35">
      <c r="A33" s="14">
        <v>29</v>
      </c>
      <c r="B33" s="15" t="s">
        <v>34</v>
      </c>
      <c r="C33" s="17" t="s">
        <v>35</v>
      </c>
      <c r="D33" s="14" t="s">
        <v>27</v>
      </c>
      <c r="E33" s="50" t="str">
        <f>VLOOKUP(C33,'Represenative Instruments_FX'!$B$5:$C$24,2,FALSE)</f>
        <v>ADF</v>
      </c>
      <c r="F33" s="50" t="str">
        <f t="shared" si="4"/>
        <v>ADF_Fixed</v>
      </c>
      <c r="G33" s="50">
        <f>VLOOKUP(F33,'Represenative Instruments_FX'!$E$5:$F$14,2,FALSE)</f>
        <v>1</v>
      </c>
      <c r="H33" s="14" t="s">
        <v>32</v>
      </c>
      <c r="I33" s="112">
        <f>VLOOKUP(H33,'Represenative Instruments_FX'!$H$5:$I$13,2,FALSE)</f>
        <v>18.031499999999998</v>
      </c>
      <c r="J33" s="16">
        <v>11238694.995000001</v>
      </c>
      <c r="K33" s="16">
        <v>9024178.2160000019</v>
      </c>
      <c r="L33" s="16">
        <v>0</v>
      </c>
      <c r="M33" s="16">
        <v>0</v>
      </c>
      <c r="N33" s="121">
        <v>43326</v>
      </c>
      <c r="O33" s="122">
        <v>57569</v>
      </c>
      <c r="P33" s="14">
        <v>10</v>
      </c>
      <c r="Q33" s="17">
        <v>50</v>
      </c>
      <c r="R33" s="50">
        <f t="shared" si="5"/>
        <v>1</v>
      </c>
      <c r="S33" s="50">
        <f t="shared" si="6"/>
        <v>40</v>
      </c>
      <c r="T33" s="14" t="s">
        <v>29</v>
      </c>
      <c r="U33" s="46">
        <v>7.4999999999999997E-3</v>
      </c>
      <c r="V33" s="14"/>
      <c r="W33" s="24"/>
      <c r="X33" s="16">
        <v>11238694.995000001</v>
      </c>
      <c r="Y33" s="19">
        <f t="shared" si="7"/>
        <v>0</v>
      </c>
      <c r="Z33" s="124">
        <v>180483.56432000003</v>
      </c>
      <c r="AA33" s="124">
        <v>180483.56432000003</v>
      </c>
      <c r="AB33" s="124">
        <v>180483.56432000003</v>
      </c>
      <c r="AC33" s="124">
        <v>180483.56432000003</v>
      </c>
      <c r="AD33" s="124">
        <v>180483.56432000003</v>
      </c>
      <c r="AE33" s="124">
        <v>180483.56432000003</v>
      </c>
      <c r="AF33" s="124">
        <v>180483.56432000003</v>
      </c>
      <c r="AG33" s="124">
        <v>180483.56432000003</v>
      </c>
      <c r="AH33" s="124">
        <v>180483.56432000003</v>
      </c>
      <c r="AI33" s="124">
        <v>180483.56432000003</v>
      </c>
      <c r="AJ33" s="124">
        <v>180483.56432000003</v>
      </c>
      <c r="AK33" s="124">
        <v>180483.56432000003</v>
      </c>
      <c r="AL33" s="124">
        <v>180483.56432000003</v>
      </c>
      <c r="AM33" s="124">
        <v>180483.56432000003</v>
      </c>
      <c r="AN33" s="124">
        <v>180483.56432000003</v>
      </c>
      <c r="AO33" s="124">
        <v>180483.56432000003</v>
      </c>
      <c r="AP33" s="124">
        <v>180483.56432000003</v>
      </c>
      <c r="AQ33" s="124">
        <v>180483.56432000003</v>
      </c>
      <c r="AR33" s="124">
        <v>180483.56432000003</v>
      </c>
      <c r="AS33" s="124">
        <v>180483.56432000003</v>
      </c>
      <c r="AT33" s="124">
        <v>180483.56432000003</v>
      </c>
      <c r="AU33" s="124">
        <v>180483.56432000003</v>
      </c>
      <c r="AV33" s="124">
        <v>180483.56432000003</v>
      </c>
      <c r="AW33" s="124">
        <v>180483.56432000003</v>
      </c>
      <c r="AX33" s="124">
        <v>180483.56432000003</v>
      </c>
      <c r="AY33" s="124">
        <v>180483.56432000003</v>
      </c>
      <c r="AZ33" s="124">
        <v>180483.56432000003</v>
      </c>
      <c r="BA33" s="124">
        <v>180483.56432000003</v>
      </c>
      <c r="BB33" s="124">
        <v>180483.56432000003</v>
      </c>
      <c r="BC33" s="124">
        <v>180483.56432000003</v>
      </c>
      <c r="BD33" s="124">
        <v>360967.12864000007</v>
      </c>
      <c r="BE33" s="124">
        <v>360967.12864000007</v>
      </c>
      <c r="BF33" s="124">
        <v>360967.12864000007</v>
      </c>
      <c r="BG33" s="124">
        <v>360967.12864000007</v>
      </c>
      <c r="BH33" s="124">
        <v>360967.12864000007</v>
      </c>
      <c r="BI33" s="124">
        <v>360967.12864000007</v>
      </c>
      <c r="BJ33" s="124">
        <v>360967.12864000007</v>
      </c>
      <c r="BK33" s="124">
        <v>360967.12864000007</v>
      </c>
      <c r="BL33" s="124">
        <v>360967.12864000007</v>
      </c>
      <c r="BM33" s="124">
        <v>360967.12864000007</v>
      </c>
      <c r="BN33" s="124"/>
      <c r="BO33" s="124"/>
      <c r="BP33" s="124"/>
      <c r="BQ33" s="124">
        <v>0</v>
      </c>
      <c r="BR33" s="124">
        <v>0</v>
      </c>
      <c r="BS33" s="124">
        <v>0</v>
      </c>
      <c r="BT33" s="124">
        <v>0</v>
      </c>
      <c r="BU33" s="124">
        <v>0</v>
      </c>
      <c r="BV33" s="124">
        <v>0</v>
      </c>
      <c r="BW33" s="125">
        <v>0</v>
      </c>
      <c r="BX33" s="20"/>
      <c r="BY33" s="20"/>
      <c r="BZ33" s="20"/>
      <c r="CA33" s="21">
        <f t="shared" si="8"/>
        <v>0</v>
      </c>
      <c r="CB33" s="21">
        <f t="shared" si="9"/>
        <v>9024178.2160000019</v>
      </c>
      <c r="CC33" s="21">
        <f t="shared" si="18"/>
        <v>0</v>
      </c>
      <c r="CD33" s="21">
        <f t="shared" si="18"/>
        <v>231389.18502564108</v>
      </c>
      <c r="CE33" s="21">
        <f t="shared" si="18"/>
        <v>231389.18502564108</v>
      </c>
      <c r="CF33" s="21">
        <f t="shared" si="18"/>
        <v>231389.18502564108</v>
      </c>
      <c r="CG33" s="21">
        <f t="shared" si="18"/>
        <v>231389.18502564108</v>
      </c>
      <c r="CH33" s="21">
        <f t="shared" si="18"/>
        <v>231389.18502564108</v>
      </c>
      <c r="CI33" s="21">
        <f t="shared" si="18"/>
        <v>231389.18502564108</v>
      </c>
      <c r="CJ33" s="21">
        <f t="shared" si="18"/>
        <v>231389.18502564108</v>
      </c>
      <c r="CK33" s="21">
        <f t="shared" si="18"/>
        <v>231389.18502564108</v>
      </c>
      <c r="CL33" s="21">
        <f t="shared" si="18"/>
        <v>231389.18502564108</v>
      </c>
      <c r="CM33" s="21">
        <f t="shared" si="18"/>
        <v>231389.18502564108</v>
      </c>
      <c r="CN33" s="21">
        <f t="shared" si="18"/>
        <v>231389.18502564108</v>
      </c>
      <c r="CO33" s="21">
        <f t="shared" si="18"/>
        <v>231389.18502564108</v>
      </c>
      <c r="CP33" s="21">
        <f t="shared" si="18"/>
        <v>231389.18502564108</v>
      </c>
      <c r="CQ33" s="21">
        <f t="shared" si="18"/>
        <v>231389.18502564108</v>
      </c>
      <c r="CR33" s="21">
        <f t="shared" si="18"/>
        <v>231389.18502564108</v>
      </c>
      <c r="CS33" s="21">
        <f t="shared" si="16"/>
        <v>231389.18502564108</v>
      </c>
      <c r="CT33" s="21">
        <f t="shared" si="16"/>
        <v>231389.18502564108</v>
      </c>
      <c r="CU33" s="21">
        <f t="shared" si="16"/>
        <v>231389.18502564108</v>
      </c>
      <c r="CV33" s="21">
        <f t="shared" si="16"/>
        <v>231389.18502564108</v>
      </c>
      <c r="CW33" s="21">
        <f t="shared" si="16"/>
        <v>231389.18502564108</v>
      </c>
      <c r="CX33" s="21">
        <f t="shared" si="16"/>
        <v>231389.18502564108</v>
      </c>
      <c r="CY33" s="21">
        <f t="shared" si="16"/>
        <v>231389.18502564108</v>
      </c>
      <c r="CZ33" s="21">
        <f t="shared" si="16"/>
        <v>231389.18502564108</v>
      </c>
      <c r="DA33" s="21">
        <f t="shared" si="16"/>
        <v>231389.18502564108</v>
      </c>
      <c r="DB33" s="21">
        <f t="shared" si="16"/>
        <v>231389.18502564108</v>
      </c>
      <c r="DC33" s="21">
        <f t="shared" si="17"/>
        <v>231389.18502564108</v>
      </c>
      <c r="DD33" s="21">
        <f t="shared" si="17"/>
        <v>231389.18502564108</v>
      </c>
      <c r="DE33" s="21">
        <f t="shared" si="17"/>
        <v>231389.18502564108</v>
      </c>
      <c r="DF33" s="21">
        <f t="shared" si="17"/>
        <v>231389.18502564108</v>
      </c>
      <c r="DG33" s="21">
        <f t="shared" si="17"/>
        <v>231389.18502564108</v>
      </c>
      <c r="DH33" s="21">
        <f t="shared" si="17"/>
        <v>231389.18502564108</v>
      </c>
      <c r="DI33" s="21">
        <f t="shared" si="17"/>
        <v>231389.18502564108</v>
      </c>
      <c r="DJ33" s="21">
        <f t="shared" si="17"/>
        <v>231389.18502564108</v>
      </c>
      <c r="DK33" s="21">
        <f t="shared" si="17"/>
        <v>231389.18502564108</v>
      </c>
      <c r="DL33" s="21">
        <f t="shared" si="17"/>
        <v>231389.18502564108</v>
      </c>
      <c r="DM33" s="21">
        <f t="shared" si="17"/>
        <v>231389.18502564108</v>
      </c>
      <c r="DN33" s="21">
        <f t="shared" si="17"/>
        <v>231389.18502564108</v>
      </c>
      <c r="DO33" s="21">
        <f t="shared" si="17"/>
        <v>231389.18502564108</v>
      </c>
      <c r="DP33" s="21">
        <f t="shared" si="17"/>
        <v>231389.18502564108</v>
      </c>
      <c r="DQ33" s="21">
        <f t="shared" si="17"/>
        <v>0</v>
      </c>
      <c r="DR33" s="21">
        <f t="shared" si="17"/>
        <v>0</v>
      </c>
      <c r="DS33" s="21">
        <f t="shared" si="15"/>
        <v>0</v>
      </c>
      <c r="DT33" s="21">
        <f t="shared" si="15"/>
        <v>0</v>
      </c>
      <c r="DU33" s="21">
        <f t="shared" si="15"/>
        <v>0</v>
      </c>
      <c r="DV33" s="21">
        <f t="shared" si="15"/>
        <v>0</v>
      </c>
      <c r="DW33" s="21">
        <f t="shared" si="15"/>
        <v>0</v>
      </c>
      <c r="DX33" s="21">
        <f t="shared" si="15"/>
        <v>0</v>
      </c>
      <c r="DY33" s="21">
        <f t="shared" si="15"/>
        <v>0</v>
      </c>
      <c r="DZ33" s="21">
        <f t="shared" si="15"/>
        <v>0</v>
      </c>
      <c r="EA33" s="21">
        <f t="shared" si="11"/>
        <v>0</v>
      </c>
    </row>
    <row r="34" spans="1:256" x14ac:dyDescent="0.35">
      <c r="A34" s="14">
        <v>30</v>
      </c>
      <c r="B34" s="15" t="s">
        <v>45</v>
      </c>
      <c r="C34" s="17" t="s">
        <v>37</v>
      </c>
      <c r="D34" s="14" t="s">
        <v>27</v>
      </c>
      <c r="E34" s="50" t="str">
        <f>VLOOKUP(C34,'Represenative Instruments_FX'!$B$5:$C$24,2,FALSE)</f>
        <v>IBRD/ADB/IDB</v>
      </c>
      <c r="F34" s="50" t="str">
        <f t="shared" si="4"/>
        <v>IBRD/ADB/IDB_Floating</v>
      </c>
      <c r="G34" s="50">
        <f>VLOOKUP(F34,'Represenative Instruments_FX'!$E$5:$F$14,2,FALSE)</f>
        <v>4</v>
      </c>
      <c r="H34" s="14" t="s">
        <v>32</v>
      </c>
      <c r="I34" s="112">
        <f>VLOOKUP(H34,'Represenative Instruments_FX'!$H$5:$I$13,2,FALSE)</f>
        <v>18.031499999999998</v>
      </c>
      <c r="J34" s="16">
        <v>26387963.16</v>
      </c>
      <c r="K34" s="16">
        <v>4292876.26</v>
      </c>
      <c r="L34" s="16">
        <v>0</v>
      </c>
      <c r="M34" s="16">
        <v>0</v>
      </c>
      <c r="N34" s="122">
        <v>38818</v>
      </c>
      <c r="O34" s="122">
        <v>44256</v>
      </c>
      <c r="P34" s="14">
        <v>5</v>
      </c>
      <c r="Q34" s="17">
        <v>20</v>
      </c>
      <c r="R34" s="50">
        <f t="shared" si="5"/>
        <v>0</v>
      </c>
      <c r="S34" s="50">
        <f t="shared" si="6"/>
        <v>4</v>
      </c>
      <c r="T34" s="14" t="s">
        <v>38</v>
      </c>
      <c r="U34" s="46">
        <v>6.4199999999999993E-2</v>
      </c>
      <c r="V34" s="14" t="s">
        <v>39</v>
      </c>
      <c r="W34" s="46">
        <v>5.0000000000000001E-3</v>
      </c>
      <c r="X34" s="16">
        <v>11824772.42</v>
      </c>
      <c r="Y34" s="19">
        <f t="shared" si="7"/>
        <v>0</v>
      </c>
      <c r="Z34" s="124">
        <v>2191486.27</v>
      </c>
      <c r="AA34" s="124">
        <v>840555.98</v>
      </c>
      <c r="AB34" s="124">
        <v>840555.98</v>
      </c>
      <c r="AC34" s="124">
        <v>420278.03</v>
      </c>
      <c r="AD34" s="124">
        <v>0</v>
      </c>
      <c r="AE34" s="124">
        <v>0</v>
      </c>
      <c r="AF34" s="124">
        <v>0</v>
      </c>
      <c r="AG34" s="124">
        <v>0</v>
      </c>
      <c r="AH34" s="124">
        <v>0</v>
      </c>
      <c r="AI34" s="124">
        <v>0</v>
      </c>
      <c r="AJ34" s="124">
        <v>0</v>
      </c>
      <c r="AK34" s="124">
        <v>0</v>
      </c>
      <c r="AL34" s="124">
        <v>0</v>
      </c>
      <c r="AM34" s="124">
        <v>0</v>
      </c>
      <c r="AN34" s="124">
        <v>0</v>
      </c>
      <c r="AO34" s="124">
        <v>0</v>
      </c>
      <c r="AP34" s="124">
        <v>0</v>
      </c>
      <c r="AQ34" s="124">
        <v>0</v>
      </c>
      <c r="AR34" s="124">
        <v>0</v>
      </c>
      <c r="AS34" s="124">
        <v>0</v>
      </c>
      <c r="AT34" s="124">
        <v>0</v>
      </c>
      <c r="AU34" s="124">
        <v>0</v>
      </c>
      <c r="AV34" s="124">
        <v>0</v>
      </c>
      <c r="AW34" s="124">
        <v>0</v>
      </c>
      <c r="AX34" s="124">
        <v>0</v>
      </c>
      <c r="AY34" s="124">
        <v>0</v>
      </c>
      <c r="AZ34" s="124">
        <v>0</v>
      </c>
      <c r="BA34" s="124">
        <v>0</v>
      </c>
      <c r="BB34" s="124">
        <v>0</v>
      </c>
      <c r="BC34" s="124">
        <v>0</v>
      </c>
      <c r="BD34" s="124">
        <v>0</v>
      </c>
      <c r="BE34" s="124">
        <v>0</v>
      </c>
      <c r="BF34" s="124">
        <v>0</v>
      </c>
      <c r="BG34" s="124">
        <v>0</v>
      </c>
      <c r="BH34" s="124">
        <v>0</v>
      </c>
      <c r="BI34" s="124">
        <v>0</v>
      </c>
      <c r="BJ34" s="124">
        <v>0</v>
      </c>
      <c r="BK34" s="124">
        <v>0</v>
      </c>
      <c r="BL34" s="124">
        <v>0</v>
      </c>
      <c r="BM34" s="124">
        <v>0</v>
      </c>
      <c r="BN34" s="124">
        <v>0</v>
      </c>
      <c r="BO34" s="124">
        <v>0</v>
      </c>
      <c r="BP34" s="124">
        <v>0</v>
      </c>
      <c r="BQ34" s="124">
        <v>0</v>
      </c>
      <c r="BR34" s="124">
        <v>0</v>
      </c>
      <c r="BS34" s="124">
        <v>0</v>
      </c>
      <c r="BT34" s="124">
        <v>0</v>
      </c>
      <c r="BU34" s="124">
        <v>0</v>
      </c>
      <c r="BV34" s="124">
        <v>0</v>
      </c>
      <c r="BW34" s="125">
        <v>0</v>
      </c>
      <c r="BX34" s="20"/>
      <c r="BY34" s="20"/>
      <c r="BZ34" s="20"/>
      <c r="CA34" s="21">
        <f t="shared" si="8"/>
        <v>0</v>
      </c>
      <c r="CB34" s="21">
        <f t="shared" si="9"/>
        <v>4292876.26</v>
      </c>
      <c r="CC34" s="21">
        <f t="shared" si="18"/>
        <v>1073219.0649999999</v>
      </c>
      <c r="CD34" s="21">
        <f t="shared" si="18"/>
        <v>1073219.0649999999</v>
      </c>
      <c r="CE34" s="21">
        <f t="shared" si="18"/>
        <v>1073219.0649999999</v>
      </c>
      <c r="CF34" s="21">
        <f t="shared" si="18"/>
        <v>1073219.0649999999</v>
      </c>
      <c r="CG34" s="21">
        <f t="shared" si="18"/>
        <v>0</v>
      </c>
      <c r="CH34" s="21">
        <f t="shared" si="18"/>
        <v>0</v>
      </c>
      <c r="CI34" s="21">
        <f t="shared" si="18"/>
        <v>0</v>
      </c>
      <c r="CJ34" s="21">
        <f t="shared" si="18"/>
        <v>0</v>
      </c>
      <c r="CK34" s="21">
        <f t="shared" si="18"/>
        <v>0</v>
      </c>
      <c r="CL34" s="21">
        <f t="shared" si="18"/>
        <v>0</v>
      </c>
      <c r="CM34" s="21">
        <f t="shared" si="18"/>
        <v>0</v>
      </c>
      <c r="CN34" s="21">
        <f t="shared" si="18"/>
        <v>0</v>
      </c>
      <c r="CO34" s="21">
        <f t="shared" si="18"/>
        <v>0</v>
      </c>
      <c r="CP34" s="21">
        <f t="shared" si="18"/>
        <v>0</v>
      </c>
      <c r="CQ34" s="21">
        <f t="shared" si="18"/>
        <v>0</v>
      </c>
      <c r="CR34" s="21">
        <f t="shared" si="18"/>
        <v>0</v>
      </c>
      <c r="CS34" s="21">
        <f t="shared" si="16"/>
        <v>0</v>
      </c>
      <c r="CT34" s="21">
        <f t="shared" si="16"/>
        <v>0</v>
      </c>
      <c r="CU34" s="21">
        <f t="shared" si="16"/>
        <v>0</v>
      </c>
      <c r="CV34" s="21">
        <f t="shared" si="16"/>
        <v>0</v>
      </c>
      <c r="CW34" s="21">
        <f t="shared" si="16"/>
        <v>0</v>
      </c>
      <c r="CX34" s="21">
        <f t="shared" si="16"/>
        <v>0</v>
      </c>
      <c r="CY34" s="21">
        <f t="shared" si="16"/>
        <v>0</v>
      </c>
      <c r="CZ34" s="21">
        <f t="shared" si="16"/>
        <v>0</v>
      </c>
      <c r="DA34" s="21">
        <f t="shared" si="16"/>
        <v>0</v>
      </c>
      <c r="DB34" s="21">
        <f t="shared" si="16"/>
        <v>0</v>
      </c>
      <c r="DC34" s="21">
        <f t="shared" si="17"/>
        <v>0</v>
      </c>
      <c r="DD34" s="21">
        <f t="shared" si="17"/>
        <v>0</v>
      </c>
      <c r="DE34" s="21">
        <f t="shared" si="17"/>
        <v>0</v>
      </c>
      <c r="DF34" s="21">
        <f t="shared" si="17"/>
        <v>0</v>
      </c>
      <c r="DG34" s="21">
        <f t="shared" si="17"/>
        <v>0</v>
      </c>
      <c r="DH34" s="21">
        <f t="shared" si="17"/>
        <v>0</v>
      </c>
      <c r="DI34" s="21">
        <f t="shared" si="17"/>
        <v>0</v>
      </c>
      <c r="DJ34" s="21">
        <f t="shared" si="17"/>
        <v>0</v>
      </c>
      <c r="DK34" s="21">
        <f t="shared" si="17"/>
        <v>0</v>
      </c>
      <c r="DL34" s="21">
        <f t="shared" si="17"/>
        <v>0</v>
      </c>
      <c r="DM34" s="21">
        <f t="shared" si="17"/>
        <v>0</v>
      </c>
      <c r="DN34" s="21">
        <f t="shared" si="17"/>
        <v>0</v>
      </c>
      <c r="DO34" s="21">
        <f t="shared" si="17"/>
        <v>0</v>
      </c>
      <c r="DP34" s="21">
        <f t="shared" si="17"/>
        <v>0</v>
      </c>
      <c r="DQ34" s="21">
        <f t="shared" si="17"/>
        <v>0</v>
      </c>
      <c r="DR34" s="21">
        <f t="shared" si="17"/>
        <v>0</v>
      </c>
      <c r="DS34" s="21">
        <f t="shared" si="15"/>
        <v>0</v>
      </c>
      <c r="DT34" s="21">
        <f t="shared" si="15"/>
        <v>0</v>
      </c>
      <c r="DU34" s="21">
        <f t="shared" si="15"/>
        <v>0</v>
      </c>
      <c r="DV34" s="21">
        <f t="shared" si="15"/>
        <v>0</v>
      </c>
      <c r="DW34" s="21">
        <f t="shared" si="15"/>
        <v>0</v>
      </c>
      <c r="DX34" s="21">
        <f t="shared" si="15"/>
        <v>0</v>
      </c>
      <c r="DY34" s="21">
        <f t="shared" si="15"/>
        <v>0</v>
      </c>
      <c r="DZ34" s="21">
        <f t="shared" si="15"/>
        <v>0</v>
      </c>
      <c r="EA34" s="21">
        <f t="shared" si="11"/>
        <v>0</v>
      </c>
    </row>
    <row r="35" spans="1:256" x14ac:dyDescent="0.35">
      <c r="A35" s="14">
        <v>31</v>
      </c>
      <c r="B35" s="15" t="s">
        <v>25</v>
      </c>
      <c r="C35" s="15" t="s">
        <v>46</v>
      </c>
      <c r="D35" s="14" t="s">
        <v>27</v>
      </c>
      <c r="E35" s="50" t="str">
        <f>VLOOKUP(C35,'Represenative Instruments_FX'!$B$5:$C$24,2,FALSE)</f>
        <v>IDA/IFAD/EDF</v>
      </c>
      <c r="F35" s="50" t="str">
        <f t="shared" si="4"/>
        <v>IDA/IFAD/EDF_Fixed</v>
      </c>
      <c r="G35" s="50">
        <f>VLOOKUP(F35,'Represenative Instruments_FX'!$E$5:$F$14,2,FALSE)</f>
        <v>2</v>
      </c>
      <c r="H35" s="14" t="s">
        <v>30</v>
      </c>
      <c r="I35" s="112">
        <f>VLOOKUP(H35,'Represenative Instruments_FX'!$H$5:$I$13,2,FALSE)</f>
        <v>21.371550000000003</v>
      </c>
      <c r="J35" s="16">
        <v>27735342.807999998</v>
      </c>
      <c r="K35" s="16">
        <v>3862246.8290509824</v>
      </c>
      <c r="L35" s="16">
        <v>0</v>
      </c>
      <c r="M35" s="16">
        <v>0</v>
      </c>
      <c r="N35" s="121">
        <v>41356</v>
      </c>
      <c r="O35" s="121">
        <v>52495</v>
      </c>
      <c r="P35" s="14">
        <v>10</v>
      </c>
      <c r="Q35" s="17">
        <v>40</v>
      </c>
      <c r="R35" s="50">
        <f t="shared" si="5"/>
        <v>0</v>
      </c>
      <c r="S35" s="50">
        <f t="shared" si="6"/>
        <v>26</v>
      </c>
      <c r="T35" s="14" t="s">
        <v>29</v>
      </c>
      <c r="U35" s="46">
        <v>7.4999999999999997E-3</v>
      </c>
      <c r="V35" s="14"/>
      <c r="W35" s="24"/>
      <c r="X35" s="16">
        <v>5060606.0606060605</v>
      </c>
      <c r="Y35" s="19">
        <f t="shared" si="7"/>
        <v>0</v>
      </c>
      <c r="Z35" s="124">
        <v>42949.167982541338</v>
      </c>
      <c r="AA35" s="124">
        <v>113087.1591223108</v>
      </c>
      <c r="AB35" s="124">
        <v>129922.92667460947</v>
      </c>
      <c r="AC35" s="124">
        <v>129922.92667460947</v>
      </c>
      <c r="AD35" s="124">
        <v>129922.92667460947</v>
      </c>
      <c r="AE35" s="124">
        <v>129922.92667460947</v>
      </c>
      <c r="AF35" s="124">
        <v>159325.93976238463</v>
      </c>
      <c r="AG35" s="124">
        <v>159325.93976238463</v>
      </c>
      <c r="AH35" s="124">
        <v>159325.93976238463</v>
      </c>
      <c r="AI35" s="124">
        <v>159325.93976238463</v>
      </c>
      <c r="AJ35" s="124">
        <v>159325.93976238463</v>
      </c>
      <c r="AK35" s="124">
        <v>159325.93976238463</v>
      </c>
      <c r="AL35" s="124">
        <v>159325.93976238463</v>
      </c>
      <c r="AM35" s="124">
        <v>159325.93976238463</v>
      </c>
      <c r="AN35" s="124">
        <v>159325.93976238463</v>
      </c>
      <c r="AO35" s="124">
        <v>159325.93976238463</v>
      </c>
      <c r="AP35" s="124">
        <v>159325.93976238463</v>
      </c>
      <c r="AQ35" s="124">
        <v>159325.93976238463</v>
      </c>
      <c r="AR35" s="124">
        <v>159325.93976238463</v>
      </c>
      <c r="AS35" s="124">
        <v>159325.93976238463</v>
      </c>
      <c r="AT35" s="124">
        <v>159325.93976238463</v>
      </c>
      <c r="AU35" s="124">
        <v>159325.93976238463</v>
      </c>
      <c r="AV35" s="124">
        <v>159325.93976238463</v>
      </c>
      <c r="AW35" s="124">
        <v>159325.93976238463</v>
      </c>
      <c r="AX35" s="124">
        <v>159325.93976238463</v>
      </c>
      <c r="AY35" s="124">
        <v>159325.93976238463</v>
      </c>
      <c r="AZ35" s="124">
        <v>0</v>
      </c>
      <c r="BA35" s="124">
        <v>0</v>
      </c>
      <c r="BB35" s="124">
        <v>0</v>
      </c>
      <c r="BC35" s="124">
        <v>0</v>
      </c>
      <c r="BD35" s="124">
        <v>0</v>
      </c>
      <c r="BE35" s="124">
        <v>0</v>
      </c>
      <c r="BF35" s="124">
        <v>0</v>
      </c>
      <c r="BG35" s="124">
        <v>0</v>
      </c>
      <c r="BH35" s="124">
        <v>0</v>
      </c>
      <c r="BI35" s="124">
        <v>0</v>
      </c>
      <c r="BJ35" s="124">
        <v>0</v>
      </c>
      <c r="BK35" s="124">
        <v>0</v>
      </c>
      <c r="BL35" s="124"/>
      <c r="BM35" s="124"/>
      <c r="BN35" s="124"/>
      <c r="BO35" s="124"/>
      <c r="BP35" s="124"/>
      <c r="BQ35" s="124"/>
      <c r="BR35" s="124"/>
      <c r="BS35" s="124"/>
      <c r="BT35" s="124">
        <v>0</v>
      </c>
      <c r="BU35" s="124">
        <v>0</v>
      </c>
      <c r="BV35" s="124">
        <v>0</v>
      </c>
      <c r="BW35" s="125">
        <v>0</v>
      </c>
      <c r="BX35" s="20"/>
      <c r="BY35" s="20"/>
      <c r="BZ35" s="20"/>
      <c r="CA35" s="21">
        <f t="shared" si="8"/>
        <v>0</v>
      </c>
      <c r="CB35" s="21">
        <f t="shared" si="9"/>
        <v>3862246.8290509824</v>
      </c>
      <c r="CC35" s="21">
        <f t="shared" si="18"/>
        <v>148547.95496349933</v>
      </c>
      <c r="CD35" s="21">
        <f t="shared" si="18"/>
        <v>148547.95496349933</v>
      </c>
      <c r="CE35" s="21">
        <f t="shared" si="18"/>
        <v>148547.95496349933</v>
      </c>
      <c r="CF35" s="21">
        <f t="shared" si="18"/>
        <v>148547.95496349933</v>
      </c>
      <c r="CG35" s="21">
        <f t="shared" si="18"/>
        <v>148547.95496349933</v>
      </c>
      <c r="CH35" s="21">
        <f t="shared" si="18"/>
        <v>148547.95496349933</v>
      </c>
      <c r="CI35" s="21">
        <f t="shared" si="18"/>
        <v>148547.95496349933</v>
      </c>
      <c r="CJ35" s="21">
        <f t="shared" si="18"/>
        <v>148547.95496349933</v>
      </c>
      <c r="CK35" s="21">
        <f t="shared" si="18"/>
        <v>148547.95496349933</v>
      </c>
      <c r="CL35" s="21">
        <f t="shared" si="18"/>
        <v>148547.95496349933</v>
      </c>
      <c r="CM35" s="21">
        <f t="shared" si="18"/>
        <v>148547.95496349933</v>
      </c>
      <c r="CN35" s="21">
        <f t="shared" si="18"/>
        <v>148547.95496349933</v>
      </c>
      <c r="CO35" s="21">
        <f t="shared" si="18"/>
        <v>148547.95496349933</v>
      </c>
      <c r="CP35" s="21">
        <f t="shared" si="18"/>
        <v>148547.95496349933</v>
      </c>
      <c r="CQ35" s="21">
        <f t="shared" si="18"/>
        <v>148547.95496349933</v>
      </c>
      <c r="CR35" s="21">
        <f t="shared" si="18"/>
        <v>148547.95496349933</v>
      </c>
      <c r="CS35" s="21">
        <f t="shared" si="16"/>
        <v>148547.95496349933</v>
      </c>
      <c r="CT35" s="21">
        <f t="shared" si="16"/>
        <v>148547.95496349933</v>
      </c>
      <c r="CU35" s="21">
        <f t="shared" si="16"/>
        <v>148547.95496349933</v>
      </c>
      <c r="CV35" s="21">
        <f t="shared" si="16"/>
        <v>148547.95496349933</v>
      </c>
      <c r="CW35" s="21">
        <f t="shared" si="16"/>
        <v>148547.95496349933</v>
      </c>
      <c r="CX35" s="21">
        <f t="shared" si="16"/>
        <v>148547.95496349933</v>
      </c>
      <c r="CY35" s="21">
        <f t="shared" si="16"/>
        <v>148547.95496349933</v>
      </c>
      <c r="CZ35" s="21">
        <f t="shared" si="16"/>
        <v>148547.95496349933</v>
      </c>
      <c r="DA35" s="21">
        <f t="shared" si="16"/>
        <v>148547.95496349933</v>
      </c>
      <c r="DB35" s="21">
        <f t="shared" si="16"/>
        <v>148547.95496349933</v>
      </c>
      <c r="DC35" s="21">
        <f t="shared" si="17"/>
        <v>0</v>
      </c>
      <c r="DD35" s="21">
        <f t="shared" si="17"/>
        <v>0</v>
      </c>
      <c r="DE35" s="21">
        <f t="shared" si="17"/>
        <v>0</v>
      </c>
      <c r="DF35" s="21">
        <f t="shared" si="17"/>
        <v>0</v>
      </c>
      <c r="DG35" s="21">
        <f t="shared" si="17"/>
        <v>0</v>
      </c>
      <c r="DH35" s="21">
        <f t="shared" si="17"/>
        <v>0</v>
      </c>
      <c r="DI35" s="21">
        <f t="shared" si="17"/>
        <v>0</v>
      </c>
      <c r="DJ35" s="21">
        <f t="shared" si="17"/>
        <v>0</v>
      </c>
      <c r="DK35" s="21">
        <f t="shared" si="17"/>
        <v>0</v>
      </c>
      <c r="DL35" s="21">
        <f t="shared" si="17"/>
        <v>0</v>
      </c>
      <c r="DM35" s="21">
        <f t="shared" si="17"/>
        <v>0</v>
      </c>
      <c r="DN35" s="21">
        <f t="shared" si="17"/>
        <v>0</v>
      </c>
      <c r="DO35" s="21">
        <f t="shared" si="17"/>
        <v>0</v>
      </c>
      <c r="DP35" s="21">
        <f t="shared" si="17"/>
        <v>0</v>
      </c>
      <c r="DQ35" s="21">
        <f t="shared" si="17"/>
        <v>0</v>
      </c>
      <c r="DR35" s="21">
        <f t="shared" si="17"/>
        <v>0</v>
      </c>
      <c r="DS35" s="21">
        <f t="shared" si="15"/>
        <v>0</v>
      </c>
      <c r="DT35" s="21">
        <f t="shared" si="15"/>
        <v>0</v>
      </c>
      <c r="DU35" s="21">
        <f t="shared" si="15"/>
        <v>0</v>
      </c>
      <c r="DV35" s="21">
        <f t="shared" si="15"/>
        <v>0</v>
      </c>
      <c r="DW35" s="21">
        <f t="shared" si="15"/>
        <v>0</v>
      </c>
      <c r="DX35" s="21">
        <f t="shared" si="15"/>
        <v>0</v>
      </c>
      <c r="DY35" s="21">
        <f t="shared" si="15"/>
        <v>0</v>
      </c>
      <c r="DZ35" s="21">
        <f t="shared" si="15"/>
        <v>0</v>
      </c>
      <c r="EA35" s="21">
        <f t="shared" si="11"/>
        <v>0</v>
      </c>
    </row>
    <row r="36" spans="1:256" x14ac:dyDescent="0.35">
      <c r="A36" s="14">
        <v>32</v>
      </c>
      <c r="B36" s="15" t="s">
        <v>25</v>
      </c>
      <c r="C36" s="17" t="s">
        <v>47</v>
      </c>
      <c r="D36" s="14" t="s">
        <v>48</v>
      </c>
      <c r="E36" s="50" t="str">
        <f>VLOOKUP(C36,'Represenative Instruments_FX'!$B$5:$C$24,2,FALSE)</f>
        <v>Commercial Bank</v>
      </c>
      <c r="F36" s="50" t="str">
        <f t="shared" si="4"/>
        <v>Commercial Bank_Fixed</v>
      </c>
      <c r="G36" s="50">
        <f>VLOOKUP(F36,'Represenative Instruments_FX'!$E$5:$F$14,2,FALSE)</f>
        <v>6</v>
      </c>
      <c r="H36" s="14" t="s">
        <v>28</v>
      </c>
      <c r="I36" s="112">
        <f>VLOOKUP(H36,'Represenative Instruments_FX'!$H$5:$I$13,2,FALSE)</f>
        <v>15</v>
      </c>
      <c r="J36" s="16">
        <v>82251950</v>
      </c>
      <c r="K36" s="16">
        <v>47001114.259999998</v>
      </c>
      <c r="L36" s="16">
        <v>0</v>
      </c>
      <c r="M36" s="16">
        <v>0</v>
      </c>
      <c r="N36" s="122">
        <v>43646</v>
      </c>
      <c r="O36" s="122">
        <v>44561</v>
      </c>
      <c r="P36" s="14">
        <v>5</v>
      </c>
      <c r="Q36" s="17">
        <v>7</v>
      </c>
      <c r="R36" s="50">
        <f t="shared" si="5"/>
        <v>2</v>
      </c>
      <c r="S36" s="50">
        <f t="shared" si="6"/>
        <v>4</v>
      </c>
      <c r="T36" s="14" t="s">
        <v>29</v>
      </c>
      <c r="U36" s="46">
        <v>3.5000000000000003E-2</v>
      </c>
      <c r="V36" s="14"/>
      <c r="W36" s="24"/>
      <c r="X36" s="16">
        <v>76626905</v>
      </c>
      <c r="Y36" s="19">
        <f t="shared" si="7"/>
        <v>0</v>
      </c>
      <c r="Z36" s="124"/>
      <c r="AA36" s="124">
        <v>23500557.129999999</v>
      </c>
      <c r="AB36" s="124">
        <v>11750278.564999999</v>
      </c>
      <c r="AC36" s="124">
        <v>11750278.564999999</v>
      </c>
      <c r="AD36" s="124">
        <v>0</v>
      </c>
      <c r="AE36" s="124">
        <v>0</v>
      </c>
      <c r="AF36" s="124">
        <v>0</v>
      </c>
      <c r="AG36" s="124">
        <v>0</v>
      </c>
      <c r="AH36" s="124">
        <v>0</v>
      </c>
      <c r="AI36" s="124">
        <v>0</v>
      </c>
      <c r="AJ36" s="124">
        <v>0</v>
      </c>
      <c r="AK36" s="124">
        <v>0</v>
      </c>
      <c r="AL36" s="124">
        <v>0</v>
      </c>
      <c r="AM36" s="124">
        <v>0</v>
      </c>
      <c r="AN36" s="124">
        <v>0</v>
      </c>
      <c r="AO36" s="124">
        <v>0</v>
      </c>
      <c r="AP36" s="124">
        <v>0</v>
      </c>
      <c r="AQ36" s="124">
        <v>0</v>
      </c>
      <c r="AR36" s="124">
        <v>0</v>
      </c>
      <c r="AS36" s="124">
        <v>0</v>
      </c>
      <c r="AT36" s="124">
        <v>0</v>
      </c>
      <c r="AU36" s="124">
        <v>0</v>
      </c>
      <c r="AV36" s="124">
        <v>0</v>
      </c>
      <c r="AW36" s="124">
        <v>0</v>
      </c>
      <c r="AX36" s="124">
        <v>0</v>
      </c>
      <c r="AY36" s="124">
        <v>0</v>
      </c>
      <c r="AZ36" s="124">
        <v>0</v>
      </c>
      <c r="BA36" s="124">
        <v>0</v>
      </c>
      <c r="BB36" s="124">
        <v>0</v>
      </c>
      <c r="BC36" s="124">
        <v>0</v>
      </c>
      <c r="BD36" s="124">
        <v>0</v>
      </c>
      <c r="BE36" s="124">
        <v>0</v>
      </c>
      <c r="BF36" s="124">
        <v>0</v>
      </c>
      <c r="BG36" s="124">
        <v>0</v>
      </c>
      <c r="BH36" s="124">
        <v>0</v>
      </c>
      <c r="BI36" s="124">
        <v>0</v>
      </c>
      <c r="BJ36" s="124">
        <v>0</v>
      </c>
      <c r="BK36" s="124">
        <v>0</v>
      </c>
      <c r="BL36" s="124">
        <v>0</v>
      </c>
      <c r="BM36" s="124">
        <v>0</v>
      </c>
      <c r="BN36" s="124">
        <v>0</v>
      </c>
      <c r="BO36" s="124">
        <v>0</v>
      </c>
      <c r="BP36" s="124">
        <v>0</v>
      </c>
      <c r="BQ36" s="124">
        <v>0</v>
      </c>
      <c r="BR36" s="124">
        <v>0</v>
      </c>
      <c r="BS36" s="124">
        <v>0</v>
      </c>
      <c r="BT36" s="124">
        <v>0</v>
      </c>
      <c r="BU36" s="124">
        <v>0</v>
      </c>
      <c r="BV36" s="124">
        <v>0</v>
      </c>
      <c r="BW36" s="125">
        <v>0</v>
      </c>
      <c r="BX36" s="20"/>
      <c r="BY36" s="20"/>
      <c r="BZ36" s="20"/>
      <c r="CA36" s="21">
        <f t="shared" si="8"/>
        <v>0</v>
      </c>
      <c r="CB36" s="21">
        <f t="shared" si="9"/>
        <v>47001114.259999998</v>
      </c>
      <c r="CC36" s="21">
        <f t="shared" si="18"/>
        <v>0</v>
      </c>
      <c r="CD36" s="21">
        <f t="shared" si="18"/>
        <v>0</v>
      </c>
      <c r="CE36" s="21">
        <f t="shared" si="18"/>
        <v>23500557.129999999</v>
      </c>
      <c r="CF36" s="21">
        <f t="shared" si="18"/>
        <v>23500557.129999999</v>
      </c>
      <c r="CG36" s="21">
        <f t="shared" si="18"/>
        <v>0</v>
      </c>
      <c r="CH36" s="21">
        <f t="shared" si="18"/>
        <v>0</v>
      </c>
      <c r="CI36" s="21">
        <f t="shared" si="18"/>
        <v>0</v>
      </c>
      <c r="CJ36" s="21">
        <f t="shared" si="18"/>
        <v>0</v>
      </c>
      <c r="CK36" s="21">
        <f t="shared" si="18"/>
        <v>0</v>
      </c>
      <c r="CL36" s="21">
        <f t="shared" si="18"/>
        <v>0</v>
      </c>
      <c r="CM36" s="21">
        <f t="shared" si="18"/>
        <v>0</v>
      </c>
      <c r="CN36" s="21">
        <f t="shared" si="18"/>
        <v>0</v>
      </c>
      <c r="CO36" s="21">
        <f t="shared" si="18"/>
        <v>0</v>
      </c>
      <c r="CP36" s="21">
        <f t="shared" si="18"/>
        <v>0</v>
      </c>
      <c r="CQ36" s="21">
        <f t="shared" si="18"/>
        <v>0</v>
      </c>
      <c r="CR36" s="21">
        <f t="shared" si="18"/>
        <v>0</v>
      </c>
      <c r="CS36" s="21">
        <f t="shared" si="16"/>
        <v>0</v>
      </c>
      <c r="CT36" s="21">
        <f t="shared" si="16"/>
        <v>0</v>
      </c>
      <c r="CU36" s="21">
        <f t="shared" si="16"/>
        <v>0</v>
      </c>
      <c r="CV36" s="21">
        <f t="shared" si="16"/>
        <v>0</v>
      </c>
      <c r="CW36" s="21">
        <f t="shared" si="16"/>
        <v>0</v>
      </c>
      <c r="CX36" s="21">
        <f t="shared" si="16"/>
        <v>0</v>
      </c>
      <c r="CY36" s="21">
        <f t="shared" si="16"/>
        <v>0</v>
      </c>
      <c r="CZ36" s="21">
        <f t="shared" si="16"/>
        <v>0</v>
      </c>
      <c r="DA36" s="21">
        <f t="shared" si="16"/>
        <v>0</v>
      </c>
      <c r="DB36" s="21">
        <f t="shared" si="16"/>
        <v>0</v>
      </c>
      <c r="DC36" s="21">
        <f t="shared" si="17"/>
        <v>0</v>
      </c>
      <c r="DD36" s="21">
        <f t="shared" si="17"/>
        <v>0</v>
      </c>
      <c r="DE36" s="21">
        <f t="shared" si="17"/>
        <v>0</v>
      </c>
      <c r="DF36" s="21">
        <f t="shared" si="17"/>
        <v>0</v>
      </c>
      <c r="DG36" s="21">
        <f t="shared" si="17"/>
        <v>0</v>
      </c>
      <c r="DH36" s="21">
        <f t="shared" si="17"/>
        <v>0</v>
      </c>
      <c r="DI36" s="21">
        <f t="shared" si="17"/>
        <v>0</v>
      </c>
      <c r="DJ36" s="21">
        <f t="shared" si="17"/>
        <v>0</v>
      </c>
      <c r="DK36" s="21">
        <f t="shared" si="17"/>
        <v>0</v>
      </c>
      <c r="DL36" s="21">
        <f t="shared" si="17"/>
        <v>0</v>
      </c>
      <c r="DM36" s="21">
        <f t="shared" si="17"/>
        <v>0</v>
      </c>
      <c r="DN36" s="21">
        <f t="shared" si="17"/>
        <v>0</v>
      </c>
      <c r="DO36" s="21">
        <f t="shared" si="17"/>
        <v>0</v>
      </c>
      <c r="DP36" s="21">
        <f t="shared" si="17"/>
        <v>0</v>
      </c>
      <c r="DQ36" s="21">
        <f t="shared" si="17"/>
        <v>0</v>
      </c>
      <c r="DR36" s="21">
        <f t="shared" si="17"/>
        <v>0</v>
      </c>
      <c r="DS36" s="21">
        <f t="shared" si="15"/>
        <v>0</v>
      </c>
      <c r="DT36" s="21">
        <f t="shared" si="15"/>
        <v>0</v>
      </c>
      <c r="DU36" s="21">
        <f t="shared" si="15"/>
        <v>0</v>
      </c>
      <c r="DV36" s="21">
        <f t="shared" si="15"/>
        <v>0</v>
      </c>
      <c r="DW36" s="21">
        <f t="shared" si="15"/>
        <v>0</v>
      </c>
      <c r="DX36" s="21">
        <f t="shared" si="15"/>
        <v>0</v>
      </c>
      <c r="DY36" s="21">
        <f t="shared" si="15"/>
        <v>0</v>
      </c>
      <c r="DZ36" s="21">
        <f t="shared" si="15"/>
        <v>0</v>
      </c>
      <c r="EA36" s="21">
        <f t="shared" si="11"/>
        <v>0</v>
      </c>
    </row>
    <row r="37" spans="1:256" x14ac:dyDescent="0.35">
      <c r="A37" s="14">
        <v>33</v>
      </c>
      <c r="B37" s="15" t="s">
        <v>25</v>
      </c>
      <c r="C37" s="15" t="s">
        <v>49</v>
      </c>
      <c r="D37" s="14" t="s">
        <v>48</v>
      </c>
      <c r="E37" s="50" t="str">
        <f>VLOOKUP(C37,'Represenative Instruments_FX'!$B$5:$C$24,2,FALSE)</f>
        <v>Commercial Bank</v>
      </c>
      <c r="F37" s="50" t="str">
        <f t="shared" si="4"/>
        <v>Commercial Bank_Fixed</v>
      </c>
      <c r="G37" s="50">
        <f>VLOOKUP(F37,'Represenative Instruments_FX'!$E$5:$F$14,2,FALSE)</f>
        <v>6</v>
      </c>
      <c r="H37" s="14" t="s">
        <v>28</v>
      </c>
      <c r="I37" s="112">
        <f>VLOOKUP(H37,'Represenative Instruments_FX'!$H$5:$I$13,2,FALSE)</f>
        <v>15</v>
      </c>
      <c r="J37" s="16">
        <v>307357582.72000003</v>
      </c>
      <c r="K37" s="16">
        <v>156433440.61660001</v>
      </c>
      <c r="L37" s="16">
        <v>0</v>
      </c>
      <c r="M37" s="16">
        <v>0</v>
      </c>
      <c r="N37" s="121">
        <v>43465</v>
      </c>
      <c r="O37" s="122">
        <v>45453</v>
      </c>
      <c r="P37" s="14">
        <v>6</v>
      </c>
      <c r="Q37" s="17">
        <v>12</v>
      </c>
      <c r="R37" s="50">
        <f t="shared" si="5"/>
        <v>1</v>
      </c>
      <c r="S37" s="50">
        <f t="shared" si="6"/>
        <v>7</v>
      </c>
      <c r="T37" s="14" t="s">
        <v>29</v>
      </c>
      <c r="U37" s="46">
        <v>0.06</v>
      </c>
      <c r="V37" s="14"/>
      <c r="W37" s="24"/>
      <c r="X37" s="16">
        <v>229778548.31999999</v>
      </c>
      <c r="Y37" s="19">
        <f t="shared" si="7"/>
        <v>0</v>
      </c>
      <c r="Z37" s="124">
        <v>37861758.673800007</v>
      </c>
      <c r="AA37" s="124">
        <v>27861759.1428</v>
      </c>
      <c r="AB37" s="124">
        <v>19389523.16</v>
      </c>
      <c r="AC37" s="124">
        <v>18889523.16</v>
      </c>
      <c r="AD37" s="124">
        <v>17051830.16</v>
      </c>
      <c r="AE37" s="124">
        <v>18389523.16</v>
      </c>
      <c r="AF37" s="124">
        <v>16989523.16</v>
      </c>
      <c r="AG37" s="124">
        <v>0</v>
      </c>
      <c r="AH37" s="124">
        <v>0</v>
      </c>
      <c r="AI37" s="124">
        <v>0</v>
      </c>
      <c r="AJ37" s="124">
        <v>0</v>
      </c>
      <c r="AK37" s="124">
        <v>0</v>
      </c>
      <c r="AL37" s="124">
        <v>0</v>
      </c>
      <c r="AM37" s="124">
        <v>0</v>
      </c>
      <c r="AN37" s="124">
        <v>0</v>
      </c>
      <c r="AO37" s="124">
        <v>0</v>
      </c>
      <c r="AP37" s="124">
        <v>0</v>
      </c>
      <c r="AQ37" s="124">
        <v>0</v>
      </c>
      <c r="AR37" s="124">
        <v>0</v>
      </c>
      <c r="AS37" s="124">
        <v>0</v>
      </c>
      <c r="AT37" s="124">
        <v>0</v>
      </c>
      <c r="AU37" s="124">
        <v>0</v>
      </c>
      <c r="AV37" s="124">
        <v>0</v>
      </c>
      <c r="AW37" s="124">
        <v>0</v>
      </c>
      <c r="AX37" s="124">
        <v>0</v>
      </c>
      <c r="AY37" s="124">
        <v>0</v>
      </c>
      <c r="AZ37" s="124">
        <v>0</v>
      </c>
      <c r="BA37" s="124">
        <v>0</v>
      </c>
      <c r="BB37" s="124">
        <v>0</v>
      </c>
      <c r="BC37" s="124">
        <v>0</v>
      </c>
      <c r="BD37" s="124">
        <v>0</v>
      </c>
      <c r="BE37" s="124">
        <v>0</v>
      </c>
      <c r="BF37" s="124">
        <v>0</v>
      </c>
      <c r="BG37" s="124">
        <v>0</v>
      </c>
      <c r="BH37" s="124">
        <v>0</v>
      </c>
      <c r="BI37" s="124">
        <v>0</v>
      </c>
      <c r="BJ37" s="124">
        <v>0</v>
      </c>
      <c r="BK37" s="124">
        <v>0</v>
      </c>
      <c r="BL37" s="124">
        <v>0</v>
      </c>
      <c r="BM37" s="124">
        <v>0</v>
      </c>
      <c r="BN37" s="124">
        <v>0</v>
      </c>
      <c r="BO37" s="124">
        <v>0</v>
      </c>
      <c r="BP37" s="124">
        <v>0</v>
      </c>
      <c r="BQ37" s="124">
        <v>0</v>
      </c>
      <c r="BR37" s="124">
        <v>0</v>
      </c>
      <c r="BS37" s="124">
        <v>0</v>
      </c>
      <c r="BT37" s="124">
        <v>0</v>
      </c>
      <c r="BU37" s="124">
        <v>0</v>
      </c>
      <c r="BV37" s="124">
        <v>0</v>
      </c>
      <c r="BW37" s="125">
        <v>0</v>
      </c>
      <c r="BX37" s="20"/>
      <c r="BY37" s="20"/>
      <c r="BZ37" s="20"/>
      <c r="CA37" s="21">
        <f t="shared" si="8"/>
        <v>0</v>
      </c>
      <c r="CB37" s="21">
        <f t="shared" si="9"/>
        <v>156433440.61660001</v>
      </c>
      <c r="CC37" s="21">
        <f t="shared" si="18"/>
        <v>0</v>
      </c>
      <c r="CD37" s="21">
        <f t="shared" si="18"/>
        <v>26072240.102766667</v>
      </c>
      <c r="CE37" s="21">
        <f t="shared" si="18"/>
        <v>26072240.102766667</v>
      </c>
      <c r="CF37" s="21">
        <f t="shared" si="18"/>
        <v>26072240.102766667</v>
      </c>
      <c r="CG37" s="21">
        <f t="shared" si="18"/>
        <v>26072240.102766667</v>
      </c>
      <c r="CH37" s="21">
        <f t="shared" si="18"/>
        <v>26072240.102766667</v>
      </c>
      <c r="CI37" s="21">
        <f t="shared" si="18"/>
        <v>26072240.102766667</v>
      </c>
      <c r="CJ37" s="21">
        <f t="shared" si="18"/>
        <v>0</v>
      </c>
      <c r="CK37" s="21">
        <f t="shared" si="18"/>
        <v>0</v>
      </c>
      <c r="CL37" s="21">
        <f t="shared" si="18"/>
        <v>0</v>
      </c>
      <c r="CM37" s="21">
        <f t="shared" si="18"/>
        <v>0</v>
      </c>
      <c r="CN37" s="21">
        <f t="shared" si="18"/>
        <v>0</v>
      </c>
      <c r="CO37" s="21">
        <f t="shared" si="18"/>
        <v>0</v>
      </c>
      <c r="CP37" s="21">
        <f t="shared" si="18"/>
        <v>0</v>
      </c>
      <c r="CQ37" s="21">
        <f t="shared" si="18"/>
        <v>0</v>
      </c>
      <c r="CR37" s="21">
        <f t="shared" si="18"/>
        <v>0</v>
      </c>
      <c r="CS37" s="21">
        <f t="shared" si="16"/>
        <v>0</v>
      </c>
      <c r="CT37" s="21">
        <f t="shared" si="16"/>
        <v>0</v>
      </c>
      <c r="CU37" s="21">
        <f t="shared" si="16"/>
        <v>0</v>
      </c>
      <c r="CV37" s="21">
        <f t="shared" si="16"/>
        <v>0</v>
      </c>
      <c r="CW37" s="21">
        <f t="shared" si="16"/>
        <v>0</v>
      </c>
      <c r="CX37" s="21">
        <f t="shared" si="16"/>
        <v>0</v>
      </c>
      <c r="CY37" s="21">
        <f t="shared" si="16"/>
        <v>0</v>
      </c>
      <c r="CZ37" s="21">
        <f t="shared" si="16"/>
        <v>0</v>
      </c>
      <c r="DA37" s="21">
        <f t="shared" si="16"/>
        <v>0</v>
      </c>
      <c r="DB37" s="21">
        <f t="shared" si="16"/>
        <v>0</v>
      </c>
      <c r="DC37" s="21">
        <f t="shared" si="17"/>
        <v>0</v>
      </c>
      <c r="DD37" s="21">
        <f t="shared" si="17"/>
        <v>0</v>
      </c>
      <c r="DE37" s="21">
        <f t="shared" si="17"/>
        <v>0</v>
      </c>
      <c r="DF37" s="21">
        <f t="shared" si="17"/>
        <v>0</v>
      </c>
      <c r="DG37" s="21">
        <f t="shared" si="17"/>
        <v>0</v>
      </c>
      <c r="DH37" s="21">
        <f t="shared" si="17"/>
        <v>0</v>
      </c>
      <c r="DI37" s="21">
        <f t="shared" si="17"/>
        <v>0</v>
      </c>
      <c r="DJ37" s="21">
        <f t="shared" si="17"/>
        <v>0</v>
      </c>
      <c r="DK37" s="21">
        <f t="shared" si="17"/>
        <v>0</v>
      </c>
      <c r="DL37" s="21">
        <f t="shared" si="17"/>
        <v>0</v>
      </c>
      <c r="DM37" s="21">
        <f t="shared" si="17"/>
        <v>0</v>
      </c>
      <c r="DN37" s="21">
        <f t="shared" si="17"/>
        <v>0</v>
      </c>
      <c r="DO37" s="21">
        <f t="shared" si="17"/>
        <v>0</v>
      </c>
      <c r="DP37" s="21">
        <f t="shared" si="17"/>
        <v>0</v>
      </c>
      <c r="DQ37" s="21">
        <f t="shared" si="17"/>
        <v>0</v>
      </c>
      <c r="DR37" s="21">
        <f t="shared" si="17"/>
        <v>0</v>
      </c>
      <c r="DS37" s="21">
        <f t="shared" si="15"/>
        <v>0</v>
      </c>
      <c r="DT37" s="21">
        <f t="shared" si="15"/>
        <v>0</v>
      </c>
      <c r="DU37" s="21">
        <f t="shared" si="15"/>
        <v>0</v>
      </c>
      <c r="DV37" s="21">
        <f t="shared" si="15"/>
        <v>0</v>
      </c>
      <c r="DW37" s="21">
        <f t="shared" si="15"/>
        <v>0</v>
      </c>
      <c r="DX37" s="21">
        <f t="shared" si="15"/>
        <v>0</v>
      </c>
      <c r="DY37" s="21">
        <f t="shared" si="15"/>
        <v>0</v>
      </c>
      <c r="DZ37" s="21">
        <f t="shared" si="15"/>
        <v>0</v>
      </c>
      <c r="EA37" s="21">
        <f t="shared" si="11"/>
        <v>0</v>
      </c>
    </row>
    <row r="38" spans="1:256" x14ac:dyDescent="0.35">
      <c r="A38" s="14">
        <v>34</v>
      </c>
      <c r="B38" s="15" t="s">
        <v>25</v>
      </c>
      <c r="C38" s="15" t="s">
        <v>50</v>
      </c>
      <c r="D38" s="14" t="s">
        <v>43</v>
      </c>
      <c r="E38" s="50" t="str">
        <f>VLOOKUP(C38,'Represenative Instruments_FX'!$B$5:$C$24,2,FALSE)</f>
        <v>Bilateral</v>
      </c>
      <c r="F38" s="50" t="str">
        <f t="shared" si="4"/>
        <v>Bilateral_Fixed</v>
      </c>
      <c r="G38" s="50">
        <f>VLOOKUP(F38,'Represenative Instruments_FX'!$E$5:$F$14,2,FALSE)</f>
        <v>5</v>
      </c>
      <c r="H38" s="14" t="s">
        <v>28</v>
      </c>
      <c r="I38" s="112">
        <f>VLOOKUP(H38,'Represenative Instruments_FX'!$H$5:$I$13,2,FALSE)</f>
        <v>15</v>
      </c>
      <c r="J38" s="16">
        <v>200000000</v>
      </c>
      <c r="K38" s="16">
        <v>182010912.84999999</v>
      </c>
      <c r="L38" s="18">
        <v>0</v>
      </c>
      <c r="M38" s="18">
        <v>0</v>
      </c>
      <c r="N38" s="121">
        <v>42999</v>
      </c>
      <c r="O38" s="121">
        <v>44641</v>
      </c>
      <c r="P38" s="14">
        <v>4</v>
      </c>
      <c r="Q38" s="17">
        <v>9</v>
      </c>
      <c r="R38" s="50">
        <f t="shared" si="5"/>
        <v>0</v>
      </c>
      <c r="S38" s="50">
        <f t="shared" si="6"/>
        <v>5</v>
      </c>
      <c r="T38" s="14" t="s">
        <v>29</v>
      </c>
      <c r="U38" s="46">
        <v>0.03</v>
      </c>
      <c r="V38" s="14"/>
      <c r="W38" s="24"/>
      <c r="X38" s="16">
        <v>200000000</v>
      </c>
      <c r="Y38" s="19">
        <f t="shared" si="7"/>
        <v>0</v>
      </c>
      <c r="Z38" s="124">
        <v>42010912.850000001</v>
      </c>
      <c r="AA38" s="124">
        <v>40000000</v>
      </c>
      <c r="AB38" s="124">
        <v>40000000</v>
      </c>
      <c r="AC38" s="124">
        <v>40000000</v>
      </c>
      <c r="AD38" s="124">
        <v>20000000</v>
      </c>
      <c r="AE38" s="124">
        <v>0</v>
      </c>
      <c r="AF38" s="124">
        <v>0</v>
      </c>
      <c r="AG38" s="124">
        <v>0</v>
      </c>
      <c r="AH38" s="124">
        <v>0</v>
      </c>
      <c r="AI38" s="124">
        <v>0</v>
      </c>
      <c r="AJ38" s="124">
        <v>0</v>
      </c>
      <c r="AK38" s="124">
        <v>0</v>
      </c>
      <c r="AL38" s="124">
        <v>0</v>
      </c>
      <c r="AM38" s="124">
        <v>0</v>
      </c>
      <c r="AN38" s="124">
        <v>0</v>
      </c>
      <c r="AO38" s="124">
        <v>0</v>
      </c>
      <c r="AP38" s="124">
        <v>0</v>
      </c>
      <c r="AQ38" s="124">
        <v>0</v>
      </c>
      <c r="AR38" s="124">
        <v>0</v>
      </c>
      <c r="AS38" s="124">
        <v>0</v>
      </c>
      <c r="AT38" s="126">
        <v>0</v>
      </c>
      <c r="AU38" s="126">
        <v>0</v>
      </c>
      <c r="AV38" s="126">
        <v>0</v>
      </c>
      <c r="AW38" s="126">
        <v>0</v>
      </c>
      <c r="AX38" s="126">
        <v>0</v>
      </c>
      <c r="AY38" s="126">
        <v>0</v>
      </c>
      <c r="AZ38" s="126">
        <v>0</v>
      </c>
      <c r="BA38" s="126">
        <v>0</v>
      </c>
      <c r="BB38" s="126">
        <v>0</v>
      </c>
      <c r="BC38" s="126">
        <v>0</v>
      </c>
      <c r="BD38" s="126">
        <v>0</v>
      </c>
      <c r="BE38" s="126">
        <v>0</v>
      </c>
      <c r="BF38" s="126">
        <v>0</v>
      </c>
      <c r="BG38" s="126">
        <v>0</v>
      </c>
      <c r="BH38" s="126">
        <v>0</v>
      </c>
      <c r="BI38" s="126">
        <v>0</v>
      </c>
      <c r="BJ38" s="126">
        <v>0</v>
      </c>
      <c r="BK38" s="126">
        <v>0</v>
      </c>
      <c r="BL38" s="126">
        <v>0</v>
      </c>
      <c r="BM38" s="126">
        <v>0</v>
      </c>
      <c r="BN38" s="126">
        <v>0</v>
      </c>
      <c r="BO38" s="126">
        <v>0</v>
      </c>
      <c r="BP38" s="126">
        <v>0</v>
      </c>
      <c r="BQ38" s="126">
        <v>0</v>
      </c>
      <c r="BR38" s="126">
        <v>0</v>
      </c>
      <c r="BS38" s="126">
        <v>0</v>
      </c>
      <c r="BT38" s="126">
        <v>0</v>
      </c>
      <c r="BU38" s="126">
        <v>0</v>
      </c>
      <c r="BV38" s="126">
        <v>0</v>
      </c>
      <c r="BW38" s="127">
        <v>0</v>
      </c>
      <c r="BX38" s="25"/>
      <c r="BY38" s="20"/>
      <c r="BZ38" s="25"/>
      <c r="CA38" s="21">
        <f t="shared" si="8"/>
        <v>0</v>
      </c>
      <c r="CB38" s="21">
        <f t="shared" si="9"/>
        <v>182010912.84999999</v>
      </c>
      <c r="CC38" s="21">
        <f t="shared" si="18"/>
        <v>36402182.57</v>
      </c>
      <c r="CD38" s="21">
        <f t="shared" si="18"/>
        <v>36402182.57</v>
      </c>
      <c r="CE38" s="21">
        <f t="shared" si="18"/>
        <v>36402182.57</v>
      </c>
      <c r="CF38" s="21">
        <f t="shared" si="18"/>
        <v>36402182.57</v>
      </c>
      <c r="CG38" s="21">
        <f t="shared" si="18"/>
        <v>36402182.57</v>
      </c>
      <c r="CH38" s="21">
        <f t="shared" si="18"/>
        <v>0</v>
      </c>
      <c r="CI38" s="21">
        <f t="shared" si="18"/>
        <v>0</v>
      </c>
      <c r="CJ38" s="21">
        <f t="shared" si="18"/>
        <v>0</v>
      </c>
      <c r="CK38" s="21">
        <f t="shared" si="18"/>
        <v>0</v>
      </c>
      <c r="CL38" s="21">
        <f t="shared" si="18"/>
        <v>0</v>
      </c>
      <c r="CM38" s="21">
        <f t="shared" si="18"/>
        <v>0</v>
      </c>
      <c r="CN38" s="21">
        <f t="shared" si="18"/>
        <v>0</v>
      </c>
      <c r="CO38" s="21">
        <f t="shared" si="18"/>
        <v>0</v>
      </c>
      <c r="CP38" s="21">
        <f t="shared" si="18"/>
        <v>0</v>
      </c>
      <c r="CQ38" s="21">
        <f t="shared" si="18"/>
        <v>0</v>
      </c>
      <c r="CR38" s="21">
        <f t="shared" si="18"/>
        <v>0</v>
      </c>
      <c r="CS38" s="21">
        <f t="shared" si="16"/>
        <v>0</v>
      </c>
      <c r="CT38" s="21">
        <f t="shared" si="16"/>
        <v>0</v>
      </c>
      <c r="CU38" s="21">
        <f t="shared" si="16"/>
        <v>0</v>
      </c>
      <c r="CV38" s="21">
        <f t="shared" si="16"/>
        <v>0</v>
      </c>
      <c r="CW38" s="21">
        <f t="shared" si="16"/>
        <v>0</v>
      </c>
      <c r="CX38" s="21">
        <f t="shared" si="16"/>
        <v>0</v>
      </c>
      <c r="CY38" s="21">
        <f t="shared" si="16"/>
        <v>0</v>
      </c>
      <c r="CZ38" s="21">
        <f t="shared" si="16"/>
        <v>0</v>
      </c>
      <c r="DA38" s="21">
        <f t="shared" si="16"/>
        <v>0</v>
      </c>
      <c r="DB38" s="21">
        <f t="shared" si="16"/>
        <v>0</v>
      </c>
      <c r="DC38" s="21">
        <f t="shared" si="17"/>
        <v>0</v>
      </c>
      <c r="DD38" s="21">
        <f t="shared" si="17"/>
        <v>0</v>
      </c>
      <c r="DE38" s="21">
        <f t="shared" si="17"/>
        <v>0</v>
      </c>
      <c r="DF38" s="21">
        <f t="shared" si="17"/>
        <v>0</v>
      </c>
      <c r="DG38" s="21">
        <f t="shared" si="17"/>
        <v>0</v>
      </c>
      <c r="DH38" s="21">
        <f t="shared" si="17"/>
        <v>0</v>
      </c>
      <c r="DI38" s="21">
        <f t="shared" si="17"/>
        <v>0</v>
      </c>
      <c r="DJ38" s="21">
        <f t="shared" si="17"/>
        <v>0</v>
      </c>
      <c r="DK38" s="21">
        <f t="shared" si="17"/>
        <v>0</v>
      </c>
      <c r="DL38" s="21">
        <f t="shared" si="17"/>
        <v>0</v>
      </c>
      <c r="DM38" s="21">
        <f t="shared" si="17"/>
        <v>0</v>
      </c>
      <c r="DN38" s="21">
        <f t="shared" si="17"/>
        <v>0</v>
      </c>
      <c r="DO38" s="21">
        <f t="shared" si="17"/>
        <v>0</v>
      </c>
      <c r="DP38" s="21">
        <f t="shared" si="17"/>
        <v>0</v>
      </c>
      <c r="DQ38" s="21">
        <f t="shared" si="17"/>
        <v>0</v>
      </c>
      <c r="DR38" s="21">
        <f t="shared" si="17"/>
        <v>0</v>
      </c>
      <c r="DS38" s="21">
        <f t="shared" si="15"/>
        <v>0</v>
      </c>
      <c r="DT38" s="21">
        <f t="shared" si="15"/>
        <v>0</v>
      </c>
      <c r="DU38" s="21">
        <f t="shared" si="15"/>
        <v>0</v>
      </c>
      <c r="DV38" s="21">
        <f t="shared" si="15"/>
        <v>0</v>
      </c>
      <c r="DW38" s="21">
        <f t="shared" si="15"/>
        <v>0</v>
      </c>
      <c r="DX38" s="21">
        <f t="shared" si="15"/>
        <v>0</v>
      </c>
      <c r="DY38" s="21">
        <f t="shared" si="15"/>
        <v>0</v>
      </c>
      <c r="DZ38" s="21">
        <f t="shared" si="15"/>
        <v>0</v>
      </c>
      <c r="EA38" s="21">
        <f t="shared" si="11"/>
        <v>0</v>
      </c>
    </row>
    <row r="39" spans="1:256" x14ac:dyDescent="0.35">
      <c r="A39" s="14">
        <v>35</v>
      </c>
      <c r="B39" s="15" t="s">
        <v>25</v>
      </c>
      <c r="C39" s="15" t="s">
        <v>51</v>
      </c>
      <c r="D39" s="14" t="s">
        <v>27</v>
      </c>
      <c r="E39" s="50" t="str">
        <f>VLOOKUP(C39,'Represenative Instruments_FX'!$B$5:$C$24,2,FALSE)</f>
        <v>IBRD/ADB/IDB</v>
      </c>
      <c r="F39" s="50" t="str">
        <f t="shared" si="4"/>
        <v>IBRD/ADB/IDB_Fixed</v>
      </c>
      <c r="G39" s="50">
        <f>VLOOKUP(F39,'Represenative Instruments_FX'!$E$5:$F$14,2,FALSE)</f>
        <v>3</v>
      </c>
      <c r="H39" s="14" t="s">
        <v>52</v>
      </c>
      <c r="I39" s="112">
        <f>VLOOKUP(H39,'Represenative Instruments_FX'!$H$5:$I$13,2,FALSE)</f>
        <v>21.371550000000003</v>
      </c>
      <c r="J39" s="16">
        <v>20700000</v>
      </c>
      <c r="K39" s="16">
        <v>2564956.5199999837</v>
      </c>
      <c r="L39" s="18">
        <v>0</v>
      </c>
      <c r="M39" s="18">
        <v>0</v>
      </c>
      <c r="N39" s="121">
        <v>44377</v>
      </c>
      <c r="O39" s="121">
        <v>50770</v>
      </c>
      <c r="P39" s="14">
        <v>7</v>
      </c>
      <c r="Q39" s="17">
        <v>21</v>
      </c>
      <c r="R39" s="50">
        <f t="shared" si="5"/>
        <v>4</v>
      </c>
      <c r="S39" s="50">
        <f t="shared" si="6"/>
        <v>21</v>
      </c>
      <c r="T39" s="14" t="s">
        <v>29</v>
      </c>
      <c r="U39" s="46">
        <v>7.4900000000000008E-2</v>
      </c>
      <c r="V39" s="14"/>
      <c r="W39" s="24"/>
      <c r="X39" s="16">
        <v>20700000</v>
      </c>
      <c r="Y39" s="19">
        <f t="shared" si="7"/>
        <v>0</v>
      </c>
      <c r="Z39" s="124">
        <v>0</v>
      </c>
      <c r="AA39" s="124">
        <v>0</v>
      </c>
      <c r="AB39" s="124">
        <v>0</v>
      </c>
      <c r="AC39" s="124">
        <v>142497.58444444399</v>
      </c>
      <c r="AD39" s="124">
        <v>142497.58444444399</v>
      </c>
      <c r="AE39" s="124">
        <v>142497.58444444399</v>
      </c>
      <c r="AF39" s="124">
        <v>142497.58444444399</v>
      </c>
      <c r="AG39" s="124">
        <v>142497.58444444399</v>
      </c>
      <c r="AH39" s="124">
        <v>142497.58444444399</v>
      </c>
      <c r="AI39" s="124">
        <v>142497.58444444399</v>
      </c>
      <c r="AJ39" s="124">
        <v>142497.58444444399</v>
      </c>
      <c r="AK39" s="124">
        <v>142497.58444444399</v>
      </c>
      <c r="AL39" s="124">
        <v>142497.58444444399</v>
      </c>
      <c r="AM39" s="124">
        <v>142497.58444444399</v>
      </c>
      <c r="AN39" s="124">
        <v>142497.58444444399</v>
      </c>
      <c r="AO39" s="124">
        <v>142497.58444444399</v>
      </c>
      <c r="AP39" s="124">
        <v>142497.58444444399</v>
      </c>
      <c r="AQ39" s="124">
        <v>142497.58444444399</v>
      </c>
      <c r="AR39" s="124">
        <v>142497.58444444399</v>
      </c>
      <c r="AS39" s="124">
        <v>142497.58444444399</v>
      </c>
      <c r="AT39" s="124">
        <v>142497.58444443601</v>
      </c>
      <c r="AU39" s="126">
        <v>0</v>
      </c>
      <c r="AV39" s="126">
        <v>0</v>
      </c>
      <c r="AW39" s="126">
        <v>0</v>
      </c>
      <c r="AX39" s="126">
        <v>0</v>
      </c>
      <c r="AY39" s="126">
        <v>0</v>
      </c>
      <c r="AZ39" s="126">
        <v>0</v>
      </c>
      <c r="BA39" s="126">
        <v>0</v>
      </c>
      <c r="BB39" s="126">
        <v>0</v>
      </c>
      <c r="BC39" s="126">
        <v>0</v>
      </c>
      <c r="BD39" s="126">
        <v>0</v>
      </c>
      <c r="BE39" s="126">
        <v>0</v>
      </c>
      <c r="BF39" s="126">
        <v>0</v>
      </c>
      <c r="BG39" s="126">
        <v>0</v>
      </c>
      <c r="BH39" s="126">
        <v>0</v>
      </c>
      <c r="BI39" s="126">
        <v>0</v>
      </c>
      <c r="BJ39" s="126">
        <v>0</v>
      </c>
      <c r="BK39" s="126">
        <v>0</v>
      </c>
      <c r="BL39" s="126">
        <v>0</v>
      </c>
      <c r="BM39" s="126">
        <v>0</v>
      </c>
      <c r="BN39" s="126">
        <v>0</v>
      </c>
      <c r="BO39" s="126">
        <v>0</v>
      </c>
      <c r="BP39" s="126">
        <v>0</v>
      </c>
      <c r="BQ39" s="126">
        <v>0</v>
      </c>
      <c r="BR39" s="126">
        <v>0</v>
      </c>
      <c r="BS39" s="126">
        <v>0</v>
      </c>
      <c r="BT39" s="126">
        <v>0</v>
      </c>
      <c r="BU39" s="126">
        <v>0</v>
      </c>
      <c r="BV39" s="126">
        <v>0</v>
      </c>
      <c r="BW39" s="127">
        <v>0</v>
      </c>
      <c r="BX39" s="25"/>
      <c r="BY39" s="20"/>
      <c r="BZ39" s="25"/>
      <c r="CA39" s="21">
        <f t="shared" si="8"/>
        <v>0</v>
      </c>
      <c r="CB39" s="21">
        <f t="shared" si="9"/>
        <v>2564956.5199999837</v>
      </c>
      <c r="CC39" s="21">
        <f t="shared" si="18"/>
        <v>0</v>
      </c>
      <c r="CD39" s="21">
        <f t="shared" si="18"/>
        <v>0</v>
      </c>
      <c r="CE39" s="21">
        <f t="shared" si="18"/>
        <v>0</v>
      </c>
      <c r="CF39" s="21">
        <f t="shared" si="18"/>
        <v>0</v>
      </c>
      <c r="CG39" s="21">
        <f t="shared" si="18"/>
        <v>150879.79529411669</v>
      </c>
      <c r="CH39" s="21">
        <f t="shared" si="18"/>
        <v>150879.79529411669</v>
      </c>
      <c r="CI39" s="21">
        <f t="shared" si="18"/>
        <v>150879.79529411669</v>
      </c>
      <c r="CJ39" s="21">
        <f t="shared" si="18"/>
        <v>150879.79529411669</v>
      </c>
      <c r="CK39" s="21">
        <f t="shared" si="18"/>
        <v>150879.79529411669</v>
      </c>
      <c r="CL39" s="21">
        <f t="shared" si="18"/>
        <v>150879.79529411669</v>
      </c>
      <c r="CM39" s="21">
        <f t="shared" si="18"/>
        <v>150879.79529411669</v>
      </c>
      <c r="CN39" s="21">
        <f t="shared" si="18"/>
        <v>150879.79529411669</v>
      </c>
      <c r="CO39" s="21">
        <f t="shared" si="18"/>
        <v>150879.79529411669</v>
      </c>
      <c r="CP39" s="21">
        <f t="shared" si="18"/>
        <v>150879.79529411669</v>
      </c>
      <c r="CQ39" s="21">
        <f t="shared" si="18"/>
        <v>150879.79529411669</v>
      </c>
      <c r="CR39" s="21">
        <f t="shared" si="18"/>
        <v>150879.79529411669</v>
      </c>
      <c r="CS39" s="21">
        <f t="shared" si="16"/>
        <v>150879.79529411669</v>
      </c>
      <c r="CT39" s="21">
        <f t="shared" si="16"/>
        <v>150879.79529411669</v>
      </c>
      <c r="CU39" s="21">
        <f t="shared" si="16"/>
        <v>150879.79529411669</v>
      </c>
      <c r="CV39" s="21">
        <f t="shared" si="16"/>
        <v>150879.79529411669</v>
      </c>
      <c r="CW39" s="21">
        <f t="shared" si="16"/>
        <v>150879.79529411669</v>
      </c>
      <c r="CX39" s="21">
        <f t="shared" si="16"/>
        <v>0</v>
      </c>
      <c r="CY39" s="21">
        <f t="shared" si="16"/>
        <v>0</v>
      </c>
      <c r="CZ39" s="21">
        <f t="shared" si="16"/>
        <v>0</v>
      </c>
      <c r="DA39" s="21">
        <f t="shared" si="16"/>
        <v>0</v>
      </c>
      <c r="DB39" s="21">
        <f t="shared" si="16"/>
        <v>0</v>
      </c>
      <c r="DC39" s="21">
        <f t="shared" si="17"/>
        <v>0</v>
      </c>
      <c r="DD39" s="21">
        <f t="shared" si="17"/>
        <v>0</v>
      </c>
      <c r="DE39" s="21">
        <f t="shared" si="17"/>
        <v>0</v>
      </c>
      <c r="DF39" s="21">
        <f t="shared" si="17"/>
        <v>0</v>
      </c>
      <c r="DG39" s="21">
        <f t="shared" si="17"/>
        <v>0</v>
      </c>
      <c r="DH39" s="21">
        <f t="shared" si="17"/>
        <v>0</v>
      </c>
      <c r="DI39" s="21">
        <f t="shared" si="17"/>
        <v>0</v>
      </c>
      <c r="DJ39" s="21">
        <f t="shared" si="17"/>
        <v>0</v>
      </c>
      <c r="DK39" s="21">
        <f t="shared" si="17"/>
        <v>0</v>
      </c>
      <c r="DL39" s="21">
        <f t="shared" si="17"/>
        <v>0</v>
      </c>
      <c r="DM39" s="21">
        <f t="shared" si="17"/>
        <v>0</v>
      </c>
      <c r="DN39" s="21">
        <f t="shared" si="17"/>
        <v>0</v>
      </c>
      <c r="DO39" s="21">
        <f t="shared" si="17"/>
        <v>0</v>
      </c>
      <c r="DP39" s="21">
        <f t="shared" si="17"/>
        <v>0</v>
      </c>
      <c r="DQ39" s="21">
        <f t="shared" si="17"/>
        <v>0</v>
      </c>
      <c r="DR39" s="21">
        <f t="shared" si="17"/>
        <v>0</v>
      </c>
      <c r="DS39" s="21">
        <f t="shared" si="15"/>
        <v>0</v>
      </c>
      <c r="DT39" s="21">
        <f t="shared" si="15"/>
        <v>0</v>
      </c>
      <c r="DU39" s="21">
        <f t="shared" si="15"/>
        <v>0</v>
      </c>
      <c r="DV39" s="21">
        <f t="shared" si="15"/>
        <v>0</v>
      </c>
      <c r="DW39" s="21">
        <f t="shared" si="15"/>
        <v>0</v>
      </c>
      <c r="DX39" s="21">
        <f t="shared" si="15"/>
        <v>0</v>
      </c>
      <c r="DY39" s="21">
        <f t="shared" si="15"/>
        <v>0</v>
      </c>
      <c r="DZ39" s="21">
        <f t="shared" si="15"/>
        <v>0</v>
      </c>
      <c r="EA39" s="21">
        <f t="shared" si="11"/>
        <v>0</v>
      </c>
    </row>
    <row r="40" spans="1:256" s="34" customFormat="1" x14ac:dyDescent="0.35">
      <c r="A40" s="14">
        <v>36</v>
      </c>
      <c r="B40" s="27" t="s">
        <v>53</v>
      </c>
      <c r="C40" s="28" t="s">
        <v>53</v>
      </c>
      <c r="D40" s="29" t="s">
        <v>54</v>
      </c>
      <c r="E40" s="50" t="str">
        <f>VLOOKUP(C40,'Represenative Instruments_FX'!$B$5:$C$24,2,FALSE)</f>
        <v>T-Bonds 10 YR</v>
      </c>
      <c r="F40" s="50" t="str">
        <f t="shared" si="4"/>
        <v>T-Bonds 10 YR_Fixed</v>
      </c>
      <c r="G40" s="50">
        <f>VLOOKUP(F40,'Represenative Instruments_FX'!$E$5:$F$14,2,FALSE)</f>
        <v>14</v>
      </c>
      <c r="H40" s="29" t="s">
        <v>55</v>
      </c>
      <c r="I40" s="112">
        <f>VLOOKUP(H40,'Represenative Instruments_FX'!$H$5:$I$13,2,FALSE)</f>
        <v>1</v>
      </c>
      <c r="J40" s="30"/>
      <c r="K40" s="30">
        <v>591700000</v>
      </c>
      <c r="L40" s="31"/>
      <c r="M40" s="31"/>
      <c r="N40" s="121"/>
      <c r="O40" s="123">
        <v>46752</v>
      </c>
      <c r="P40" s="29">
        <v>9</v>
      </c>
      <c r="Q40" s="31">
        <v>10</v>
      </c>
      <c r="R40" s="50">
        <f t="shared" si="5"/>
        <v>0</v>
      </c>
      <c r="S40" s="50">
        <f t="shared" si="6"/>
        <v>10</v>
      </c>
      <c r="T40" s="29" t="s">
        <v>29</v>
      </c>
      <c r="U40" s="47">
        <v>0.16500000000000001</v>
      </c>
      <c r="V40" s="29"/>
      <c r="W40" s="44"/>
      <c r="X40" s="31"/>
      <c r="Y40" s="19">
        <f t="shared" si="7"/>
        <v>0</v>
      </c>
      <c r="Z40" s="128"/>
      <c r="AA40" s="128"/>
      <c r="AB40" s="128"/>
      <c r="AC40" s="128"/>
      <c r="AD40" s="128"/>
      <c r="AE40" s="128"/>
      <c r="AF40" s="128"/>
      <c r="AG40" s="128"/>
      <c r="AH40" s="128"/>
      <c r="AI40" s="128">
        <v>591700000</v>
      </c>
      <c r="AJ40" s="128">
        <v>0</v>
      </c>
      <c r="AK40" s="128">
        <v>0</v>
      </c>
      <c r="AL40" s="128">
        <v>0</v>
      </c>
      <c r="AM40" s="128">
        <v>0</v>
      </c>
      <c r="AN40" s="128">
        <v>0</v>
      </c>
      <c r="AO40" s="128">
        <v>0</v>
      </c>
      <c r="AP40" s="128">
        <v>0</v>
      </c>
      <c r="AQ40" s="128">
        <v>0</v>
      </c>
      <c r="AR40" s="128">
        <v>0</v>
      </c>
      <c r="AS40" s="128">
        <v>0</v>
      </c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/>
      <c r="BS40" s="128"/>
      <c r="BT40" s="128"/>
      <c r="BU40" s="128"/>
      <c r="BV40" s="128"/>
      <c r="BW40" s="129"/>
      <c r="BX40" s="32"/>
      <c r="BY40" s="20"/>
      <c r="BZ40" s="32"/>
      <c r="CA40" s="21">
        <f t="shared" si="8"/>
        <v>0</v>
      </c>
      <c r="CB40" s="21">
        <f t="shared" si="9"/>
        <v>591700000</v>
      </c>
      <c r="CC40" s="21">
        <f t="shared" si="18"/>
        <v>59170000</v>
      </c>
      <c r="CD40" s="21">
        <f t="shared" si="18"/>
        <v>59170000</v>
      </c>
      <c r="CE40" s="21">
        <f t="shared" si="18"/>
        <v>59170000</v>
      </c>
      <c r="CF40" s="21">
        <f t="shared" si="18"/>
        <v>59170000</v>
      </c>
      <c r="CG40" s="21">
        <f t="shared" si="18"/>
        <v>59170000</v>
      </c>
      <c r="CH40" s="21">
        <f t="shared" si="18"/>
        <v>59170000</v>
      </c>
      <c r="CI40" s="21">
        <f t="shared" si="18"/>
        <v>59170000</v>
      </c>
      <c r="CJ40" s="21">
        <f t="shared" si="18"/>
        <v>59170000</v>
      </c>
      <c r="CK40" s="21">
        <f t="shared" si="18"/>
        <v>59170000</v>
      </c>
      <c r="CL40" s="21">
        <f t="shared" si="18"/>
        <v>59170000</v>
      </c>
      <c r="CM40" s="21">
        <f t="shared" si="18"/>
        <v>0</v>
      </c>
      <c r="CN40" s="21">
        <f t="shared" si="18"/>
        <v>0</v>
      </c>
      <c r="CO40" s="21">
        <f t="shared" si="18"/>
        <v>0</v>
      </c>
      <c r="CP40" s="21">
        <f t="shared" si="18"/>
        <v>0</v>
      </c>
      <c r="CQ40" s="21">
        <f t="shared" si="18"/>
        <v>0</v>
      </c>
      <c r="CR40" s="21">
        <f t="shared" si="18"/>
        <v>0</v>
      </c>
      <c r="CS40" s="21">
        <f t="shared" si="16"/>
        <v>0</v>
      </c>
      <c r="CT40" s="21">
        <f t="shared" si="16"/>
        <v>0</v>
      </c>
      <c r="CU40" s="21">
        <f t="shared" si="16"/>
        <v>0</v>
      </c>
      <c r="CV40" s="21">
        <f t="shared" si="16"/>
        <v>0</v>
      </c>
      <c r="CW40" s="21">
        <f t="shared" si="16"/>
        <v>0</v>
      </c>
      <c r="CX40" s="21">
        <f t="shared" si="16"/>
        <v>0</v>
      </c>
      <c r="CY40" s="21">
        <f t="shared" si="16"/>
        <v>0</v>
      </c>
      <c r="CZ40" s="21">
        <f t="shared" si="16"/>
        <v>0</v>
      </c>
      <c r="DA40" s="21">
        <f t="shared" si="16"/>
        <v>0</v>
      </c>
      <c r="DB40" s="21">
        <f t="shared" si="16"/>
        <v>0</v>
      </c>
      <c r="DC40" s="21">
        <f t="shared" si="17"/>
        <v>0</v>
      </c>
      <c r="DD40" s="21">
        <f t="shared" si="17"/>
        <v>0</v>
      </c>
      <c r="DE40" s="21">
        <f t="shared" si="17"/>
        <v>0</v>
      </c>
      <c r="DF40" s="21">
        <f t="shared" si="17"/>
        <v>0</v>
      </c>
      <c r="DG40" s="21">
        <f t="shared" si="17"/>
        <v>0</v>
      </c>
      <c r="DH40" s="21">
        <f t="shared" si="17"/>
        <v>0</v>
      </c>
      <c r="DI40" s="21">
        <f t="shared" si="17"/>
        <v>0</v>
      </c>
      <c r="DJ40" s="21">
        <f t="shared" si="17"/>
        <v>0</v>
      </c>
      <c r="DK40" s="21">
        <f t="shared" si="17"/>
        <v>0</v>
      </c>
      <c r="DL40" s="21">
        <f t="shared" si="17"/>
        <v>0</v>
      </c>
      <c r="DM40" s="21">
        <f t="shared" si="17"/>
        <v>0</v>
      </c>
      <c r="DN40" s="21">
        <f t="shared" si="17"/>
        <v>0</v>
      </c>
      <c r="DO40" s="21">
        <f t="shared" si="17"/>
        <v>0</v>
      </c>
      <c r="DP40" s="21">
        <f t="shared" si="17"/>
        <v>0</v>
      </c>
      <c r="DQ40" s="21">
        <f t="shared" si="17"/>
        <v>0</v>
      </c>
      <c r="DR40" s="21">
        <f t="shared" si="17"/>
        <v>0</v>
      </c>
      <c r="DS40" s="21">
        <f t="shared" si="15"/>
        <v>0</v>
      </c>
      <c r="DT40" s="21">
        <f t="shared" si="15"/>
        <v>0</v>
      </c>
      <c r="DU40" s="21">
        <f t="shared" si="15"/>
        <v>0</v>
      </c>
      <c r="DV40" s="21">
        <f t="shared" si="15"/>
        <v>0</v>
      </c>
      <c r="DW40" s="21">
        <f t="shared" si="15"/>
        <v>0</v>
      </c>
      <c r="DX40" s="21">
        <f t="shared" si="15"/>
        <v>0</v>
      </c>
      <c r="DY40" s="21">
        <f t="shared" si="15"/>
        <v>0</v>
      </c>
      <c r="DZ40" s="21">
        <f t="shared" si="15"/>
        <v>0</v>
      </c>
      <c r="EA40" s="21">
        <f t="shared" si="11"/>
        <v>0</v>
      </c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s="34" customFormat="1" x14ac:dyDescent="0.35">
      <c r="A41" s="14">
        <v>37</v>
      </c>
      <c r="B41" s="27" t="s">
        <v>56</v>
      </c>
      <c r="C41" s="28" t="s">
        <v>56</v>
      </c>
      <c r="D41" s="29" t="s">
        <v>54</v>
      </c>
      <c r="E41" s="50" t="str">
        <f>VLOOKUP(C41,'Represenative Instruments_FX'!$B$5:$C$24,2,FALSE)</f>
        <v>T-Bonds 3 YR</v>
      </c>
      <c r="F41" s="50" t="str">
        <f t="shared" si="4"/>
        <v>T-Bonds 3 YR_Fixed</v>
      </c>
      <c r="G41" s="50">
        <f>VLOOKUP(F41,'Represenative Instruments_FX'!$E$5:$F$14,2,FALSE)</f>
        <v>12</v>
      </c>
      <c r="H41" s="29" t="s">
        <v>55</v>
      </c>
      <c r="I41" s="112">
        <f>VLOOKUP(H41,'Represenative Instruments_FX'!$H$5:$I$13,2,FALSE)</f>
        <v>1</v>
      </c>
      <c r="J41" s="30"/>
      <c r="K41" s="30">
        <v>100370650</v>
      </c>
      <c r="L41" s="31"/>
      <c r="M41" s="31"/>
      <c r="N41" s="121"/>
      <c r="O41" s="123">
        <v>43830</v>
      </c>
      <c r="P41" s="29">
        <v>1</v>
      </c>
      <c r="Q41" s="31">
        <v>2</v>
      </c>
      <c r="R41" s="50">
        <f t="shared" si="5"/>
        <v>0</v>
      </c>
      <c r="S41" s="50">
        <f t="shared" si="6"/>
        <v>2</v>
      </c>
      <c r="T41" s="29" t="s">
        <v>29</v>
      </c>
      <c r="U41" s="47">
        <v>0.13600000000000001</v>
      </c>
      <c r="V41" s="29"/>
      <c r="W41" s="44"/>
      <c r="X41" s="31"/>
      <c r="Y41" s="19">
        <f t="shared" si="7"/>
        <v>0</v>
      </c>
      <c r="Z41" s="128"/>
      <c r="AA41" s="128">
        <v>100370650</v>
      </c>
      <c r="AB41" s="128">
        <v>0</v>
      </c>
      <c r="AC41" s="128">
        <v>0</v>
      </c>
      <c r="AD41" s="128"/>
      <c r="AE41" s="128"/>
      <c r="AF41" s="128"/>
      <c r="AG41" s="128"/>
      <c r="AH41" s="128"/>
      <c r="AI41" s="128">
        <v>0</v>
      </c>
      <c r="AJ41" s="128">
        <v>0</v>
      </c>
      <c r="AK41" s="128">
        <v>0</v>
      </c>
      <c r="AL41" s="128">
        <v>0</v>
      </c>
      <c r="AM41" s="128">
        <v>0</v>
      </c>
      <c r="AN41" s="128">
        <v>0</v>
      </c>
      <c r="AO41" s="128">
        <v>0</v>
      </c>
      <c r="AP41" s="128">
        <v>0</v>
      </c>
      <c r="AQ41" s="128">
        <v>0</v>
      </c>
      <c r="AR41" s="128">
        <v>0</v>
      </c>
      <c r="AS41" s="128">
        <v>0</v>
      </c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9"/>
      <c r="BX41" s="32"/>
      <c r="BY41" s="20"/>
      <c r="BZ41" s="32"/>
      <c r="CA41" s="21">
        <f t="shared" si="8"/>
        <v>0</v>
      </c>
      <c r="CB41" s="21">
        <f t="shared" si="9"/>
        <v>100370650</v>
      </c>
      <c r="CC41" s="21">
        <f t="shared" si="18"/>
        <v>50185325</v>
      </c>
      <c r="CD41" s="21">
        <f t="shared" si="18"/>
        <v>50185325</v>
      </c>
      <c r="CE41" s="21">
        <f t="shared" si="18"/>
        <v>0</v>
      </c>
      <c r="CF41" s="21">
        <f t="shared" si="18"/>
        <v>0</v>
      </c>
      <c r="CG41" s="21">
        <f t="shared" si="18"/>
        <v>0</v>
      </c>
      <c r="CH41" s="21">
        <f t="shared" si="18"/>
        <v>0</v>
      </c>
      <c r="CI41" s="21">
        <f t="shared" si="18"/>
        <v>0</v>
      </c>
      <c r="CJ41" s="21">
        <f t="shared" si="18"/>
        <v>0</v>
      </c>
      <c r="CK41" s="21">
        <f t="shared" si="18"/>
        <v>0</v>
      </c>
      <c r="CL41" s="21">
        <f t="shared" si="18"/>
        <v>0</v>
      </c>
      <c r="CM41" s="21">
        <f t="shared" si="18"/>
        <v>0</v>
      </c>
      <c r="CN41" s="21">
        <f t="shared" si="18"/>
        <v>0</v>
      </c>
      <c r="CO41" s="21">
        <f t="shared" si="18"/>
        <v>0</v>
      </c>
      <c r="CP41" s="21">
        <f t="shared" si="18"/>
        <v>0</v>
      </c>
      <c r="CQ41" s="21">
        <f t="shared" si="18"/>
        <v>0</v>
      </c>
      <c r="CR41" s="21">
        <f t="shared" si="18"/>
        <v>0</v>
      </c>
      <c r="CS41" s="21">
        <f t="shared" si="16"/>
        <v>0</v>
      </c>
      <c r="CT41" s="21">
        <f t="shared" si="16"/>
        <v>0</v>
      </c>
      <c r="CU41" s="21">
        <f t="shared" si="16"/>
        <v>0</v>
      </c>
      <c r="CV41" s="21">
        <f t="shared" si="16"/>
        <v>0</v>
      </c>
      <c r="CW41" s="21">
        <f t="shared" si="16"/>
        <v>0</v>
      </c>
      <c r="CX41" s="21">
        <f t="shared" si="16"/>
        <v>0</v>
      </c>
      <c r="CY41" s="21">
        <f t="shared" si="16"/>
        <v>0</v>
      </c>
      <c r="CZ41" s="21">
        <f t="shared" si="16"/>
        <v>0</v>
      </c>
      <c r="DA41" s="21">
        <f t="shared" si="16"/>
        <v>0</v>
      </c>
      <c r="DB41" s="21">
        <f t="shared" si="16"/>
        <v>0</v>
      </c>
      <c r="DC41" s="21">
        <f t="shared" si="17"/>
        <v>0</v>
      </c>
      <c r="DD41" s="21">
        <f t="shared" si="17"/>
        <v>0</v>
      </c>
      <c r="DE41" s="21">
        <f t="shared" si="17"/>
        <v>0</v>
      </c>
      <c r="DF41" s="21">
        <f t="shared" si="17"/>
        <v>0</v>
      </c>
      <c r="DG41" s="21">
        <f t="shared" si="17"/>
        <v>0</v>
      </c>
      <c r="DH41" s="21">
        <f t="shared" si="17"/>
        <v>0</v>
      </c>
      <c r="DI41" s="21">
        <f t="shared" si="17"/>
        <v>0</v>
      </c>
      <c r="DJ41" s="21">
        <f t="shared" si="17"/>
        <v>0</v>
      </c>
      <c r="DK41" s="21">
        <f t="shared" si="17"/>
        <v>0</v>
      </c>
      <c r="DL41" s="21">
        <f t="shared" si="17"/>
        <v>0</v>
      </c>
      <c r="DM41" s="21">
        <f t="shared" si="17"/>
        <v>0</v>
      </c>
      <c r="DN41" s="21">
        <f t="shared" si="17"/>
        <v>0</v>
      </c>
      <c r="DO41" s="21">
        <f t="shared" si="17"/>
        <v>0</v>
      </c>
      <c r="DP41" s="21">
        <f t="shared" si="17"/>
        <v>0</v>
      </c>
      <c r="DQ41" s="21">
        <f t="shared" si="17"/>
        <v>0</v>
      </c>
      <c r="DR41" s="21">
        <f t="shared" ref="DR41:DZ45" si="19">IF($CB41&gt;0,IF(AND(DR$4-$CB$2&gt;=$R41,YEAR($O41)&gt;=DR$4),$CB41/($S41-$R41),0),0)</f>
        <v>0</v>
      </c>
      <c r="DS41" s="21">
        <f t="shared" si="19"/>
        <v>0</v>
      </c>
      <c r="DT41" s="21">
        <f t="shared" si="19"/>
        <v>0</v>
      </c>
      <c r="DU41" s="21">
        <f t="shared" si="19"/>
        <v>0</v>
      </c>
      <c r="DV41" s="21">
        <f t="shared" si="19"/>
        <v>0</v>
      </c>
      <c r="DW41" s="21">
        <f t="shared" si="19"/>
        <v>0</v>
      </c>
      <c r="DX41" s="21">
        <f t="shared" si="19"/>
        <v>0</v>
      </c>
      <c r="DY41" s="21">
        <f t="shared" si="19"/>
        <v>0</v>
      </c>
      <c r="DZ41" s="21">
        <f t="shared" si="19"/>
        <v>0</v>
      </c>
      <c r="EA41" s="21">
        <f t="shared" si="11"/>
        <v>0</v>
      </c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s="34" customFormat="1" x14ac:dyDescent="0.35">
      <c r="A42" s="14">
        <v>38</v>
      </c>
      <c r="B42" s="27" t="s">
        <v>57</v>
      </c>
      <c r="C42" s="28" t="s">
        <v>57</v>
      </c>
      <c r="D42" s="29" t="s">
        <v>54</v>
      </c>
      <c r="E42" s="50" t="str">
        <f>VLOOKUP(C42,'Represenative Instruments_FX'!$B$5:$C$24,2,FALSE)</f>
        <v>T-Bonds 3 YR</v>
      </c>
      <c r="F42" s="50" t="str">
        <f t="shared" si="4"/>
        <v>T-Bonds 3 YR_Fixed</v>
      </c>
      <c r="G42" s="50">
        <f>VLOOKUP(F42,'Represenative Instruments_FX'!$E$5:$F$14,2,FALSE)</f>
        <v>12</v>
      </c>
      <c r="H42" s="29" t="s">
        <v>55</v>
      </c>
      <c r="I42" s="112">
        <f>VLOOKUP(H42,'Represenative Instruments_FX'!$H$5:$I$13,2,FALSE)</f>
        <v>1</v>
      </c>
      <c r="J42" s="30"/>
      <c r="K42" s="30">
        <v>125317630</v>
      </c>
      <c r="L42" s="31"/>
      <c r="M42" s="31"/>
      <c r="N42" s="121"/>
      <c r="O42" s="123">
        <v>44196</v>
      </c>
      <c r="P42" s="29">
        <v>2</v>
      </c>
      <c r="Q42" s="31">
        <v>3</v>
      </c>
      <c r="R42" s="50">
        <f t="shared" si="5"/>
        <v>0</v>
      </c>
      <c r="S42" s="50">
        <f t="shared" si="6"/>
        <v>3</v>
      </c>
      <c r="T42" s="29" t="s">
        <v>29</v>
      </c>
      <c r="U42" s="47">
        <v>0.14199999999999999</v>
      </c>
      <c r="V42" s="29"/>
      <c r="W42" s="44"/>
      <c r="X42" s="31"/>
      <c r="Y42" s="19">
        <f t="shared" si="7"/>
        <v>0</v>
      </c>
      <c r="Z42" s="128">
        <v>0</v>
      </c>
      <c r="AA42" s="128">
        <v>0</v>
      </c>
      <c r="AB42" s="128">
        <v>125317630</v>
      </c>
      <c r="AC42" s="128"/>
      <c r="AD42" s="128">
        <v>0</v>
      </c>
      <c r="AE42" s="128">
        <v>0</v>
      </c>
      <c r="AF42" s="128">
        <v>0</v>
      </c>
      <c r="AG42" s="128">
        <v>0</v>
      </c>
      <c r="AH42" s="128">
        <v>0</v>
      </c>
      <c r="AI42" s="128">
        <v>0</v>
      </c>
      <c r="AJ42" s="128">
        <v>0</v>
      </c>
      <c r="AK42" s="128">
        <v>0</v>
      </c>
      <c r="AL42" s="128">
        <v>0</v>
      </c>
      <c r="AM42" s="128">
        <v>0</v>
      </c>
      <c r="AN42" s="128">
        <v>0</v>
      </c>
      <c r="AO42" s="128">
        <v>0</v>
      </c>
      <c r="AP42" s="128">
        <v>0</v>
      </c>
      <c r="AQ42" s="128">
        <v>0</v>
      </c>
      <c r="AR42" s="128">
        <v>0</v>
      </c>
      <c r="AS42" s="128">
        <v>0</v>
      </c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9"/>
      <c r="BX42" s="32"/>
      <c r="BY42" s="20"/>
      <c r="BZ42" s="32"/>
      <c r="CA42" s="21">
        <f t="shared" si="8"/>
        <v>0</v>
      </c>
      <c r="CB42" s="21">
        <f t="shared" si="9"/>
        <v>125317630</v>
      </c>
      <c r="CC42" s="21">
        <f t="shared" si="18"/>
        <v>41772543.333333336</v>
      </c>
      <c r="CD42" s="21">
        <f t="shared" si="18"/>
        <v>41772543.333333336</v>
      </c>
      <c r="CE42" s="21">
        <f t="shared" si="18"/>
        <v>41772543.333333336</v>
      </c>
      <c r="CF42" s="21">
        <f t="shared" si="18"/>
        <v>0</v>
      </c>
      <c r="CG42" s="21">
        <f t="shared" si="18"/>
        <v>0</v>
      </c>
      <c r="CH42" s="21">
        <f t="shared" si="18"/>
        <v>0</v>
      </c>
      <c r="CI42" s="21">
        <f t="shared" si="18"/>
        <v>0</v>
      </c>
      <c r="CJ42" s="21">
        <f t="shared" si="18"/>
        <v>0</v>
      </c>
      <c r="CK42" s="21">
        <f t="shared" si="18"/>
        <v>0</v>
      </c>
      <c r="CL42" s="21">
        <f t="shared" si="18"/>
        <v>0</v>
      </c>
      <c r="CM42" s="21">
        <f t="shared" si="18"/>
        <v>0</v>
      </c>
      <c r="CN42" s="21">
        <f t="shared" si="18"/>
        <v>0</v>
      </c>
      <c r="CO42" s="21">
        <f t="shared" si="18"/>
        <v>0</v>
      </c>
      <c r="CP42" s="21">
        <f t="shared" si="18"/>
        <v>0</v>
      </c>
      <c r="CQ42" s="21">
        <f t="shared" si="18"/>
        <v>0</v>
      </c>
      <c r="CR42" s="21">
        <f t="shared" ref="CR42:DG45" si="20">IF($CB42&gt;0,IF(AND(CR$4-$CB$2&gt;=$R42,YEAR($O42)&gt;=CR$4),$CB42/($S42-$R42),0),0)</f>
        <v>0</v>
      </c>
      <c r="CS42" s="21">
        <f t="shared" si="20"/>
        <v>0</v>
      </c>
      <c r="CT42" s="21">
        <f t="shared" si="20"/>
        <v>0</v>
      </c>
      <c r="CU42" s="21">
        <f t="shared" si="20"/>
        <v>0</v>
      </c>
      <c r="CV42" s="21">
        <f t="shared" si="20"/>
        <v>0</v>
      </c>
      <c r="CW42" s="21">
        <f t="shared" si="20"/>
        <v>0</v>
      </c>
      <c r="CX42" s="21">
        <f t="shared" si="20"/>
        <v>0</v>
      </c>
      <c r="CY42" s="21">
        <f t="shared" si="20"/>
        <v>0</v>
      </c>
      <c r="CZ42" s="21">
        <f t="shared" si="20"/>
        <v>0</v>
      </c>
      <c r="DA42" s="21">
        <f t="shared" si="20"/>
        <v>0</v>
      </c>
      <c r="DB42" s="21">
        <f t="shared" si="20"/>
        <v>0</v>
      </c>
      <c r="DC42" s="21">
        <f t="shared" si="20"/>
        <v>0</v>
      </c>
      <c r="DD42" s="21">
        <f t="shared" si="20"/>
        <v>0</v>
      </c>
      <c r="DE42" s="21">
        <f t="shared" si="20"/>
        <v>0</v>
      </c>
      <c r="DF42" s="21">
        <f t="shared" si="20"/>
        <v>0</v>
      </c>
      <c r="DG42" s="21">
        <f t="shared" si="20"/>
        <v>0</v>
      </c>
      <c r="DH42" s="21">
        <f t="shared" ref="DH42:DW45" si="21">IF($CB42&gt;0,IF(AND(DH$4-$CB$2&gt;=$R42,YEAR($O42)&gt;=DH$4),$CB42/($S42-$R42),0),0)</f>
        <v>0</v>
      </c>
      <c r="DI42" s="21">
        <f t="shared" si="21"/>
        <v>0</v>
      </c>
      <c r="DJ42" s="21">
        <f t="shared" si="21"/>
        <v>0</v>
      </c>
      <c r="DK42" s="21">
        <f t="shared" si="21"/>
        <v>0</v>
      </c>
      <c r="DL42" s="21">
        <f t="shared" si="21"/>
        <v>0</v>
      </c>
      <c r="DM42" s="21">
        <f t="shared" si="21"/>
        <v>0</v>
      </c>
      <c r="DN42" s="21">
        <f t="shared" si="21"/>
        <v>0</v>
      </c>
      <c r="DO42" s="21">
        <f t="shared" si="21"/>
        <v>0</v>
      </c>
      <c r="DP42" s="21">
        <f t="shared" si="21"/>
        <v>0</v>
      </c>
      <c r="DQ42" s="21">
        <f t="shared" si="21"/>
        <v>0</v>
      </c>
      <c r="DR42" s="21">
        <f t="shared" si="21"/>
        <v>0</v>
      </c>
      <c r="DS42" s="21">
        <f t="shared" si="21"/>
        <v>0</v>
      </c>
      <c r="DT42" s="21">
        <f t="shared" si="21"/>
        <v>0</v>
      </c>
      <c r="DU42" s="21">
        <f t="shared" si="21"/>
        <v>0</v>
      </c>
      <c r="DV42" s="21">
        <f t="shared" si="21"/>
        <v>0</v>
      </c>
      <c r="DW42" s="21">
        <f t="shared" si="21"/>
        <v>0</v>
      </c>
      <c r="DX42" s="21">
        <f t="shared" si="19"/>
        <v>0</v>
      </c>
      <c r="DY42" s="21">
        <f t="shared" si="19"/>
        <v>0</v>
      </c>
      <c r="DZ42" s="21">
        <f t="shared" si="19"/>
        <v>0</v>
      </c>
      <c r="EA42" s="21">
        <f t="shared" si="11"/>
        <v>0</v>
      </c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s="34" customFormat="1" x14ac:dyDescent="0.35">
      <c r="A43" s="14">
        <v>39</v>
      </c>
      <c r="B43" s="27" t="s">
        <v>58</v>
      </c>
      <c r="C43" s="28" t="s">
        <v>58</v>
      </c>
      <c r="D43" s="29" t="s">
        <v>54</v>
      </c>
      <c r="E43" s="50" t="str">
        <f>VLOOKUP(C43,'Represenative Instruments_FX'!$B$5:$C$24,2,FALSE)</f>
        <v>T-Bonds 5 YR</v>
      </c>
      <c r="F43" s="50" t="str">
        <f t="shared" si="4"/>
        <v>T-Bonds 5 YR_Fixed</v>
      </c>
      <c r="G43" s="50">
        <f>VLOOKUP(F43,'Represenative Instruments_FX'!$E$5:$F$14,2,FALSE)</f>
        <v>13</v>
      </c>
      <c r="H43" s="29" t="s">
        <v>55</v>
      </c>
      <c r="I43" s="112">
        <f>VLOOKUP(H43,'Represenative Instruments_FX'!$H$5:$I$13,2,FALSE)</f>
        <v>1</v>
      </c>
      <c r="J43" s="30"/>
      <c r="K43" s="35">
        <v>2541526802</v>
      </c>
      <c r="L43" s="31"/>
      <c r="M43" s="31"/>
      <c r="N43" s="121"/>
      <c r="O43" s="123">
        <v>44926</v>
      </c>
      <c r="P43" s="29">
        <v>4</v>
      </c>
      <c r="Q43" s="31">
        <v>5</v>
      </c>
      <c r="R43" s="50">
        <f t="shared" si="5"/>
        <v>0</v>
      </c>
      <c r="S43" s="50">
        <f t="shared" si="6"/>
        <v>5</v>
      </c>
      <c r="T43" s="29" t="s">
        <v>29</v>
      </c>
      <c r="U43" s="47">
        <v>0.14799999999999999</v>
      </c>
      <c r="V43" s="29"/>
      <c r="W43" s="44"/>
      <c r="X43" s="31"/>
      <c r="Y43" s="19">
        <f t="shared" si="7"/>
        <v>0</v>
      </c>
      <c r="Z43" s="128"/>
      <c r="AA43" s="128"/>
      <c r="AB43" s="128"/>
      <c r="AC43" s="128"/>
      <c r="AD43" s="130">
        <v>2541526802</v>
      </c>
      <c r="AE43" s="128">
        <v>0</v>
      </c>
      <c r="AF43" s="128">
        <v>0</v>
      </c>
      <c r="AG43" s="128">
        <v>0</v>
      </c>
      <c r="AH43" s="128">
        <v>0</v>
      </c>
      <c r="AI43" s="128">
        <v>0</v>
      </c>
      <c r="AJ43" s="128">
        <v>0</v>
      </c>
      <c r="AK43" s="128">
        <v>0</v>
      </c>
      <c r="AL43" s="128">
        <v>0</v>
      </c>
      <c r="AM43" s="128">
        <v>0</v>
      </c>
      <c r="AN43" s="128">
        <v>0</v>
      </c>
      <c r="AO43" s="128">
        <v>0</v>
      </c>
      <c r="AP43" s="128">
        <v>0</v>
      </c>
      <c r="AQ43" s="128">
        <v>0</v>
      </c>
      <c r="AR43" s="128">
        <v>0</v>
      </c>
      <c r="AS43" s="128">
        <v>0</v>
      </c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9"/>
      <c r="BX43" s="32"/>
      <c r="BY43" s="20"/>
      <c r="BZ43" s="32"/>
      <c r="CA43" s="21">
        <f t="shared" si="8"/>
        <v>0</v>
      </c>
      <c r="CB43" s="21">
        <f t="shared" si="9"/>
        <v>2541526802</v>
      </c>
      <c r="CC43" s="21">
        <f t="shared" ref="CC43:CR45" si="22">IF($CB43&gt;0,IF(AND(CC$4-$CB$2&gt;=$R43,YEAR($O43)&gt;=CC$4),$CB43/($S43-$R43),0),0)</f>
        <v>508305360.39999998</v>
      </c>
      <c r="CD43" s="21">
        <f t="shared" si="22"/>
        <v>508305360.39999998</v>
      </c>
      <c r="CE43" s="21">
        <f t="shared" si="22"/>
        <v>508305360.39999998</v>
      </c>
      <c r="CF43" s="21">
        <f t="shared" si="22"/>
        <v>508305360.39999998</v>
      </c>
      <c r="CG43" s="21">
        <f t="shared" si="22"/>
        <v>508305360.39999998</v>
      </c>
      <c r="CH43" s="21">
        <f t="shared" si="22"/>
        <v>0</v>
      </c>
      <c r="CI43" s="21">
        <f t="shared" si="22"/>
        <v>0</v>
      </c>
      <c r="CJ43" s="21">
        <f t="shared" si="22"/>
        <v>0</v>
      </c>
      <c r="CK43" s="21">
        <f t="shared" si="22"/>
        <v>0</v>
      </c>
      <c r="CL43" s="21">
        <f t="shared" si="22"/>
        <v>0</v>
      </c>
      <c r="CM43" s="21">
        <f t="shared" si="22"/>
        <v>0</v>
      </c>
      <c r="CN43" s="21">
        <f t="shared" si="22"/>
        <v>0</v>
      </c>
      <c r="CO43" s="21">
        <f t="shared" si="22"/>
        <v>0</v>
      </c>
      <c r="CP43" s="21">
        <f t="shared" si="22"/>
        <v>0</v>
      </c>
      <c r="CQ43" s="21">
        <f t="shared" si="22"/>
        <v>0</v>
      </c>
      <c r="CR43" s="21">
        <f t="shared" si="22"/>
        <v>0</v>
      </c>
      <c r="CS43" s="21">
        <f t="shared" si="20"/>
        <v>0</v>
      </c>
      <c r="CT43" s="21">
        <f t="shared" si="20"/>
        <v>0</v>
      </c>
      <c r="CU43" s="21">
        <f t="shared" si="20"/>
        <v>0</v>
      </c>
      <c r="CV43" s="21">
        <f t="shared" si="20"/>
        <v>0</v>
      </c>
      <c r="CW43" s="21">
        <f t="shared" si="20"/>
        <v>0</v>
      </c>
      <c r="CX43" s="21">
        <f t="shared" si="20"/>
        <v>0</v>
      </c>
      <c r="CY43" s="21">
        <f t="shared" si="20"/>
        <v>0</v>
      </c>
      <c r="CZ43" s="21">
        <f t="shared" si="20"/>
        <v>0</v>
      </c>
      <c r="DA43" s="21">
        <f t="shared" si="20"/>
        <v>0</v>
      </c>
      <c r="DB43" s="21">
        <f t="shared" si="20"/>
        <v>0</v>
      </c>
      <c r="DC43" s="21">
        <f t="shared" si="20"/>
        <v>0</v>
      </c>
      <c r="DD43" s="21">
        <f t="shared" si="20"/>
        <v>0</v>
      </c>
      <c r="DE43" s="21">
        <f t="shared" si="20"/>
        <v>0</v>
      </c>
      <c r="DF43" s="21">
        <f t="shared" si="20"/>
        <v>0</v>
      </c>
      <c r="DG43" s="21">
        <f t="shared" si="20"/>
        <v>0</v>
      </c>
      <c r="DH43" s="21">
        <f t="shared" si="21"/>
        <v>0</v>
      </c>
      <c r="DI43" s="21">
        <f t="shared" si="21"/>
        <v>0</v>
      </c>
      <c r="DJ43" s="21">
        <f t="shared" si="21"/>
        <v>0</v>
      </c>
      <c r="DK43" s="21">
        <f t="shared" si="21"/>
        <v>0</v>
      </c>
      <c r="DL43" s="21">
        <f t="shared" si="21"/>
        <v>0</v>
      </c>
      <c r="DM43" s="21">
        <f t="shared" si="21"/>
        <v>0</v>
      </c>
      <c r="DN43" s="21">
        <f t="shared" si="21"/>
        <v>0</v>
      </c>
      <c r="DO43" s="21">
        <f t="shared" si="21"/>
        <v>0</v>
      </c>
      <c r="DP43" s="21">
        <f t="shared" si="21"/>
        <v>0</v>
      </c>
      <c r="DQ43" s="21">
        <f t="shared" si="21"/>
        <v>0</v>
      </c>
      <c r="DR43" s="21">
        <f t="shared" si="21"/>
        <v>0</v>
      </c>
      <c r="DS43" s="21">
        <f t="shared" si="21"/>
        <v>0</v>
      </c>
      <c r="DT43" s="21">
        <f t="shared" si="21"/>
        <v>0</v>
      </c>
      <c r="DU43" s="21">
        <f t="shared" si="21"/>
        <v>0</v>
      </c>
      <c r="DV43" s="21">
        <f t="shared" si="21"/>
        <v>0</v>
      </c>
      <c r="DW43" s="21">
        <f t="shared" si="21"/>
        <v>0</v>
      </c>
      <c r="DX43" s="21">
        <f t="shared" si="19"/>
        <v>0</v>
      </c>
      <c r="DY43" s="21">
        <f t="shared" si="19"/>
        <v>0</v>
      </c>
      <c r="DZ43" s="21">
        <f t="shared" si="19"/>
        <v>0</v>
      </c>
      <c r="EA43" s="21">
        <f t="shared" si="11"/>
        <v>0</v>
      </c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s="34" customFormat="1" x14ac:dyDescent="0.35">
      <c r="A44" s="14">
        <v>40</v>
      </c>
      <c r="B44" s="27" t="s">
        <v>59</v>
      </c>
      <c r="C44" s="28" t="s">
        <v>59</v>
      </c>
      <c r="D44" s="29" t="s">
        <v>54</v>
      </c>
      <c r="E44" s="50" t="str">
        <f>VLOOKUP(C44,'Represenative Instruments_FX'!$B$5:$C$24,2,FALSE)</f>
        <v>T-Bonds 5 YR</v>
      </c>
      <c r="F44" s="50" t="str">
        <f t="shared" si="4"/>
        <v>T-Bonds 5 YR_Fixed</v>
      </c>
      <c r="G44" s="50">
        <f>VLOOKUP(F44,'Represenative Instruments_FX'!$E$5:$F$14,2,FALSE)</f>
        <v>13</v>
      </c>
      <c r="H44" s="29" t="s">
        <v>55</v>
      </c>
      <c r="I44" s="112">
        <f>VLOOKUP(H44,'Represenative Instruments_FX'!$H$5:$I$13,2,FALSE)</f>
        <v>1</v>
      </c>
      <c r="J44" s="35"/>
      <c r="K44" s="35">
        <v>2548629874</v>
      </c>
      <c r="L44" s="36"/>
      <c r="M44" s="36"/>
      <c r="N44" s="121"/>
      <c r="O44" s="123">
        <v>45657</v>
      </c>
      <c r="P44" s="29">
        <v>6</v>
      </c>
      <c r="Q44" s="31">
        <v>7</v>
      </c>
      <c r="R44" s="50">
        <f t="shared" si="5"/>
        <v>0</v>
      </c>
      <c r="S44" s="50">
        <f t="shared" si="6"/>
        <v>7</v>
      </c>
      <c r="T44" s="29" t="s">
        <v>29</v>
      </c>
      <c r="U44" s="47">
        <v>0.1535</v>
      </c>
      <c r="V44" s="29"/>
      <c r="W44" s="44"/>
      <c r="X44" s="36"/>
      <c r="Y44" s="19">
        <f t="shared" si="7"/>
        <v>0</v>
      </c>
      <c r="Z44" s="130"/>
      <c r="AA44" s="130"/>
      <c r="AB44" s="130"/>
      <c r="AC44" s="130"/>
      <c r="AD44" s="130"/>
      <c r="AE44" s="130"/>
      <c r="AF44" s="130">
        <v>2548629874</v>
      </c>
      <c r="AG44" s="130">
        <v>0</v>
      </c>
      <c r="AH44" s="130">
        <v>0</v>
      </c>
      <c r="AI44" s="130">
        <v>0</v>
      </c>
      <c r="AJ44" s="130">
        <v>0</v>
      </c>
      <c r="AK44" s="130">
        <v>0</v>
      </c>
      <c r="AL44" s="130">
        <v>0</v>
      </c>
      <c r="AM44" s="130">
        <v>0</v>
      </c>
      <c r="AN44" s="130">
        <v>0</v>
      </c>
      <c r="AO44" s="130">
        <v>0</v>
      </c>
      <c r="AP44" s="130">
        <v>0</v>
      </c>
      <c r="AQ44" s="130">
        <v>0</v>
      </c>
      <c r="AR44" s="130">
        <v>0</v>
      </c>
      <c r="AS44" s="130">
        <v>0</v>
      </c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1"/>
      <c r="BX44" s="37"/>
      <c r="BY44" s="20"/>
      <c r="BZ44" s="37"/>
      <c r="CA44" s="21">
        <f t="shared" si="8"/>
        <v>0</v>
      </c>
      <c r="CB44" s="21">
        <f t="shared" si="9"/>
        <v>2548629874</v>
      </c>
      <c r="CC44" s="21">
        <f t="shared" si="22"/>
        <v>364089982</v>
      </c>
      <c r="CD44" s="21">
        <f t="shared" si="22"/>
        <v>364089982</v>
      </c>
      <c r="CE44" s="21">
        <f t="shared" si="22"/>
        <v>364089982</v>
      </c>
      <c r="CF44" s="21">
        <f t="shared" si="22"/>
        <v>364089982</v>
      </c>
      <c r="CG44" s="21">
        <f t="shared" si="22"/>
        <v>364089982</v>
      </c>
      <c r="CH44" s="21">
        <f t="shared" si="22"/>
        <v>364089982</v>
      </c>
      <c r="CI44" s="21">
        <f t="shared" si="22"/>
        <v>364089982</v>
      </c>
      <c r="CJ44" s="21">
        <f t="shared" si="22"/>
        <v>0</v>
      </c>
      <c r="CK44" s="21">
        <f t="shared" si="22"/>
        <v>0</v>
      </c>
      <c r="CL44" s="21">
        <f t="shared" si="22"/>
        <v>0</v>
      </c>
      <c r="CM44" s="21">
        <f t="shared" si="22"/>
        <v>0</v>
      </c>
      <c r="CN44" s="21">
        <f t="shared" si="22"/>
        <v>0</v>
      </c>
      <c r="CO44" s="21">
        <f t="shared" si="22"/>
        <v>0</v>
      </c>
      <c r="CP44" s="21">
        <f t="shared" si="22"/>
        <v>0</v>
      </c>
      <c r="CQ44" s="21">
        <f t="shared" si="22"/>
        <v>0</v>
      </c>
      <c r="CR44" s="21">
        <f t="shared" si="22"/>
        <v>0</v>
      </c>
      <c r="CS44" s="21">
        <f t="shared" si="20"/>
        <v>0</v>
      </c>
      <c r="CT44" s="21">
        <f t="shared" si="20"/>
        <v>0</v>
      </c>
      <c r="CU44" s="21">
        <f t="shared" si="20"/>
        <v>0</v>
      </c>
      <c r="CV44" s="21">
        <f t="shared" si="20"/>
        <v>0</v>
      </c>
      <c r="CW44" s="21">
        <f t="shared" si="20"/>
        <v>0</v>
      </c>
      <c r="CX44" s="21">
        <f t="shared" si="20"/>
        <v>0</v>
      </c>
      <c r="CY44" s="21">
        <f t="shared" si="20"/>
        <v>0</v>
      </c>
      <c r="CZ44" s="21">
        <f t="shared" si="20"/>
        <v>0</v>
      </c>
      <c r="DA44" s="21">
        <f t="shared" si="20"/>
        <v>0</v>
      </c>
      <c r="DB44" s="21">
        <f t="shared" si="20"/>
        <v>0</v>
      </c>
      <c r="DC44" s="21">
        <f t="shared" si="20"/>
        <v>0</v>
      </c>
      <c r="DD44" s="21">
        <f t="shared" si="20"/>
        <v>0</v>
      </c>
      <c r="DE44" s="21">
        <f t="shared" si="20"/>
        <v>0</v>
      </c>
      <c r="DF44" s="21">
        <f t="shared" si="20"/>
        <v>0</v>
      </c>
      <c r="DG44" s="21">
        <f t="shared" si="20"/>
        <v>0</v>
      </c>
      <c r="DH44" s="21">
        <f t="shared" si="21"/>
        <v>0</v>
      </c>
      <c r="DI44" s="21">
        <f t="shared" si="21"/>
        <v>0</v>
      </c>
      <c r="DJ44" s="21">
        <f t="shared" si="21"/>
        <v>0</v>
      </c>
      <c r="DK44" s="21">
        <f t="shared" si="21"/>
        <v>0</v>
      </c>
      <c r="DL44" s="21">
        <f t="shared" si="21"/>
        <v>0</v>
      </c>
      <c r="DM44" s="21">
        <f t="shared" si="21"/>
        <v>0</v>
      </c>
      <c r="DN44" s="21">
        <f t="shared" si="21"/>
        <v>0</v>
      </c>
      <c r="DO44" s="21">
        <f t="shared" si="21"/>
        <v>0</v>
      </c>
      <c r="DP44" s="21">
        <f t="shared" si="21"/>
        <v>0</v>
      </c>
      <c r="DQ44" s="21">
        <f t="shared" si="21"/>
        <v>0</v>
      </c>
      <c r="DR44" s="21">
        <f t="shared" si="21"/>
        <v>0</v>
      </c>
      <c r="DS44" s="21">
        <f t="shared" si="21"/>
        <v>0</v>
      </c>
      <c r="DT44" s="21">
        <f t="shared" si="21"/>
        <v>0</v>
      </c>
      <c r="DU44" s="21">
        <f t="shared" si="21"/>
        <v>0</v>
      </c>
      <c r="DV44" s="21">
        <f t="shared" si="21"/>
        <v>0</v>
      </c>
      <c r="DW44" s="21">
        <f t="shared" si="21"/>
        <v>0</v>
      </c>
      <c r="DX44" s="21">
        <f t="shared" si="19"/>
        <v>0</v>
      </c>
      <c r="DY44" s="21">
        <f t="shared" si="19"/>
        <v>0</v>
      </c>
      <c r="DZ44" s="21">
        <f t="shared" si="19"/>
        <v>0</v>
      </c>
      <c r="EA44" s="21">
        <f t="shared" si="11"/>
        <v>0</v>
      </c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s="34" customFormat="1" x14ac:dyDescent="0.35">
      <c r="A45" s="14">
        <v>41</v>
      </c>
      <c r="B45" s="39" t="s">
        <v>64</v>
      </c>
      <c r="C45" s="39" t="s">
        <v>64</v>
      </c>
      <c r="D45" s="29" t="s">
        <v>54</v>
      </c>
      <c r="E45" s="50" t="str">
        <f>VLOOKUP(C45,'Represenative Instruments_FX'!$B$5:$C$24,2,FALSE)</f>
        <v>T-Bills</v>
      </c>
      <c r="F45" s="50" t="str">
        <f t="shared" si="4"/>
        <v>T-Bills_Fixed</v>
      </c>
      <c r="G45" s="50">
        <f>VLOOKUP(F45,'Represenative Instruments_FX'!$E$5:$F$14,2,FALSE)</f>
        <v>11</v>
      </c>
      <c r="H45" s="29" t="s">
        <v>55</v>
      </c>
      <c r="I45" s="112">
        <f>VLOOKUP(H45,'Represenative Instruments_FX'!$H$5:$I$13,2,FALSE)</f>
        <v>1</v>
      </c>
      <c r="J45" s="35"/>
      <c r="K45" s="35">
        <v>3831304677</v>
      </c>
      <c r="L45" s="36"/>
      <c r="M45" s="36"/>
      <c r="N45" s="121"/>
      <c r="O45" s="123">
        <v>43465</v>
      </c>
      <c r="P45" s="29">
        <v>0</v>
      </c>
      <c r="Q45" s="31">
        <v>1</v>
      </c>
      <c r="R45" s="50">
        <f t="shared" si="5"/>
        <v>0</v>
      </c>
      <c r="S45" s="50">
        <f t="shared" si="6"/>
        <v>1</v>
      </c>
      <c r="T45" s="29" t="s">
        <v>29</v>
      </c>
      <c r="U45" s="47">
        <v>0.13</v>
      </c>
      <c r="V45" s="29"/>
      <c r="W45" s="29"/>
      <c r="X45" s="29"/>
      <c r="Y45" s="19">
        <f t="shared" si="7"/>
        <v>0</v>
      </c>
      <c r="Z45" s="130">
        <v>3831304677</v>
      </c>
      <c r="AA45" s="130">
        <v>0</v>
      </c>
      <c r="AB45" s="130">
        <v>0</v>
      </c>
      <c r="AC45" s="130">
        <v>0</v>
      </c>
      <c r="AD45" s="130">
        <v>0</v>
      </c>
      <c r="AE45" s="130">
        <v>0</v>
      </c>
      <c r="AF45" s="130">
        <v>0</v>
      </c>
      <c r="AG45" s="130">
        <v>0</v>
      </c>
      <c r="AH45" s="130">
        <v>0</v>
      </c>
      <c r="AI45" s="130">
        <v>0</v>
      </c>
      <c r="AJ45" s="130">
        <v>0</v>
      </c>
      <c r="AK45" s="130">
        <v>0</v>
      </c>
      <c r="AL45" s="130">
        <v>0</v>
      </c>
      <c r="AM45" s="130">
        <v>0</v>
      </c>
      <c r="AN45" s="130">
        <v>0</v>
      </c>
      <c r="AO45" s="130">
        <v>0</v>
      </c>
      <c r="AP45" s="130">
        <v>0</v>
      </c>
      <c r="AQ45" s="130">
        <v>0</v>
      </c>
      <c r="AR45" s="130">
        <v>0</v>
      </c>
      <c r="AS45" s="130">
        <v>0</v>
      </c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1"/>
      <c r="BX45" s="37"/>
      <c r="BY45" s="20"/>
      <c r="BZ45" s="37"/>
      <c r="CA45" s="21">
        <f t="shared" si="8"/>
        <v>0</v>
      </c>
      <c r="CB45" s="21">
        <f t="shared" si="9"/>
        <v>3831304677</v>
      </c>
      <c r="CC45" s="21">
        <f t="shared" si="22"/>
        <v>3831304677</v>
      </c>
      <c r="CD45" s="21">
        <f t="shared" si="22"/>
        <v>0</v>
      </c>
      <c r="CE45" s="21">
        <f t="shared" si="22"/>
        <v>0</v>
      </c>
      <c r="CF45" s="21">
        <f t="shared" si="22"/>
        <v>0</v>
      </c>
      <c r="CG45" s="21">
        <f t="shared" si="22"/>
        <v>0</v>
      </c>
      <c r="CH45" s="21">
        <f t="shared" si="22"/>
        <v>0</v>
      </c>
      <c r="CI45" s="21">
        <f t="shared" si="22"/>
        <v>0</v>
      </c>
      <c r="CJ45" s="21">
        <f t="shared" si="22"/>
        <v>0</v>
      </c>
      <c r="CK45" s="21">
        <f t="shared" si="22"/>
        <v>0</v>
      </c>
      <c r="CL45" s="21">
        <f t="shared" si="22"/>
        <v>0</v>
      </c>
      <c r="CM45" s="21">
        <f t="shared" si="22"/>
        <v>0</v>
      </c>
      <c r="CN45" s="21">
        <f t="shared" si="22"/>
        <v>0</v>
      </c>
      <c r="CO45" s="21">
        <f t="shared" si="22"/>
        <v>0</v>
      </c>
      <c r="CP45" s="21">
        <f t="shared" si="22"/>
        <v>0</v>
      </c>
      <c r="CQ45" s="21">
        <f t="shared" si="22"/>
        <v>0</v>
      </c>
      <c r="CR45" s="21">
        <f t="shared" si="22"/>
        <v>0</v>
      </c>
      <c r="CS45" s="21">
        <f t="shared" si="20"/>
        <v>0</v>
      </c>
      <c r="CT45" s="21">
        <f t="shared" si="20"/>
        <v>0</v>
      </c>
      <c r="CU45" s="21">
        <f t="shared" si="20"/>
        <v>0</v>
      </c>
      <c r="CV45" s="21">
        <f t="shared" si="20"/>
        <v>0</v>
      </c>
      <c r="CW45" s="21">
        <f t="shared" si="20"/>
        <v>0</v>
      </c>
      <c r="CX45" s="21">
        <f t="shared" si="20"/>
        <v>0</v>
      </c>
      <c r="CY45" s="21">
        <f t="shared" si="20"/>
        <v>0</v>
      </c>
      <c r="CZ45" s="21">
        <f t="shared" si="20"/>
        <v>0</v>
      </c>
      <c r="DA45" s="21">
        <f t="shared" si="20"/>
        <v>0</v>
      </c>
      <c r="DB45" s="21">
        <f t="shared" si="20"/>
        <v>0</v>
      </c>
      <c r="DC45" s="21">
        <f t="shared" si="20"/>
        <v>0</v>
      </c>
      <c r="DD45" s="21">
        <f t="shared" si="20"/>
        <v>0</v>
      </c>
      <c r="DE45" s="21">
        <f t="shared" si="20"/>
        <v>0</v>
      </c>
      <c r="DF45" s="21">
        <f t="shared" si="20"/>
        <v>0</v>
      </c>
      <c r="DG45" s="21">
        <f t="shared" si="20"/>
        <v>0</v>
      </c>
      <c r="DH45" s="21">
        <f t="shared" si="21"/>
        <v>0</v>
      </c>
      <c r="DI45" s="21">
        <f t="shared" si="21"/>
        <v>0</v>
      </c>
      <c r="DJ45" s="21">
        <f t="shared" si="21"/>
        <v>0</v>
      </c>
      <c r="DK45" s="21">
        <f t="shared" si="21"/>
        <v>0</v>
      </c>
      <c r="DL45" s="21">
        <f t="shared" si="21"/>
        <v>0</v>
      </c>
      <c r="DM45" s="21">
        <f t="shared" si="21"/>
        <v>0</v>
      </c>
      <c r="DN45" s="21">
        <f t="shared" si="21"/>
        <v>0</v>
      </c>
      <c r="DO45" s="21">
        <f t="shared" si="21"/>
        <v>0</v>
      </c>
      <c r="DP45" s="21">
        <f t="shared" si="21"/>
        <v>0</v>
      </c>
      <c r="DQ45" s="21">
        <f t="shared" si="21"/>
        <v>0</v>
      </c>
      <c r="DR45" s="21">
        <f t="shared" si="21"/>
        <v>0</v>
      </c>
      <c r="DS45" s="21">
        <f t="shared" si="21"/>
        <v>0</v>
      </c>
      <c r="DT45" s="21">
        <f t="shared" si="21"/>
        <v>0</v>
      </c>
      <c r="DU45" s="21">
        <f t="shared" si="21"/>
        <v>0</v>
      </c>
      <c r="DV45" s="21">
        <f t="shared" si="21"/>
        <v>0</v>
      </c>
      <c r="DW45" s="21">
        <f t="shared" si="21"/>
        <v>0</v>
      </c>
      <c r="DX45" s="21">
        <f t="shared" si="19"/>
        <v>0</v>
      </c>
      <c r="DY45" s="21">
        <f t="shared" si="19"/>
        <v>0</v>
      </c>
      <c r="DZ45" s="21">
        <f t="shared" si="19"/>
        <v>0</v>
      </c>
      <c r="EA45" s="21">
        <f t="shared" si="11"/>
        <v>0</v>
      </c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25" customHeight="1" thickBot="1" x14ac:dyDescent="0.4">
      <c r="A46" s="153" t="s">
        <v>114</v>
      </c>
      <c r="B46" s="153"/>
      <c r="C46" s="153"/>
      <c r="D46" s="157"/>
      <c r="E46" s="158"/>
      <c r="F46" s="153"/>
      <c r="G46" s="153"/>
      <c r="H46" s="153"/>
      <c r="I46" s="153"/>
      <c r="J46" s="153"/>
      <c r="K46" s="153"/>
      <c r="L46" s="153"/>
      <c r="M46" s="153"/>
      <c r="N46" s="153"/>
      <c r="O46" s="159"/>
      <c r="P46" s="157"/>
      <c r="Q46" s="157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  <c r="BN46" s="153"/>
      <c r="BO46" s="153"/>
      <c r="BP46" s="153"/>
      <c r="BQ46" s="153"/>
      <c r="BR46" s="153"/>
      <c r="BS46" s="153"/>
      <c r="BT46" s="153"/>
      <c r="BU46" s="153"/>
      <c r="BV46" s="153"/>
      <c r="BW46" s="153"/>
      <c r="BX46"/>
      <c r="BY46"/>
      <c r="BZ46"/>
      <c r="CA46"/>
      <c r="CB46"/>
      <c r="CC46" t="s">
        <v>122</v>
      </c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</row>
    <row r="47" spans="1:256" ht="53.5" thickTop="1" thickBot="1" x14ac:dyDescent="0.4">
      <c r="A47" s="1" t="s">
        <v>3</v>
      </c>
      <c r="B47" s="3" t="s">
        <v>4</v>
      </c>
      <c r="C47" s="2" t="s">
        <v>5</v>
      </c>
      <c r="D47" s="2" t="s">
        <v>6</v>
      </c>
      <c r="E47" s="49" t="s">
        <v>65</v>
      </c>
      <c r="F47" s="49" t="s">
        <v>66</v>
      </c>
      <c r="G47" s="49" t="s">
        <v>67</v>
      </c>
      <c r="H47" s="4" t="s">
        <v>7</v>
      </c>
      <c r="I47" s="111" t="s">
        <v>86</v>
      </c>
      <c r="J47" s="4" t="s">
        <v>8</v>
      </c>
      <c r="K47" s="4" t="s">
        <v>9</v>
      </c>
      <c r="L47" s="4" t="s">
        <v>10</v>
      </c>
      <c r="M47" s="4" t="s">
        <v>11</v>
      </c>
      <c r="N47" s="4" t="s">
        <v>12</v>
      </c>
      <c r="O47" s="4" t="s">
        <v>13</v>
      </c>
      <c r="P47" s="4" t="s">
        <v>14</v>
      </c>
      <c r="Q47" s="4" t="s">
        <v>15</v>
      </c>
      <c r="R47" s="49" t="s">
        <v>16</v>
      </c>
      <c r="S47" s="49" t="s">
        <v>17</v>
      </c>
      <c r="T47" s="4" t="s">
        <v>18</v>
      </c>
      <c r="U47" s="45" t="s">
        <v>19</v>
      </c>
      <c r="V47" s="2" t="s">
        <v>20</v>
      </c>
      <c r="W47" s="5" t="s">
        <v>21</v>
      </c>
      <c r="X47" s="6" t="s">
        <v>22</v>
      </c>
      <c r="Y47" s="8">
        <v>2017</v>
      </c>
      <c r="Z47" s="8">
        <f>Y47+1</f>
        <v>2018</v>
      </c>
      <c r="AA47" s="8">
        <f t="shared" ref="AA47:BW47" si="23">Z47+1</f>
        <v>2019</v>
      </c>
      <c r="AB47" s="8">
        <f t="shared" si="23"/>
        <v>2020</v>
      </c>
      <c r="AC47" s="8">
        <f t="shared" si="23"/>
        <v>2021</v>
      </c>
      <c r="AD47" s="8">
        <f t="shared" si="23"/>
        <v>2022</v>
      </c>
      <c r="AE47" s="8">
        <f t="shared" si="23"/>
        <v>2023</v>
      </c>
      <c r="AF47" s="8">
        <f t="shared" si="23"/>
        <v>2024</v>
      </c>
      <c r="AG47" s="8">
        <f t="shared" si="23"/>
        <v>2025</v>
      </c>
      <c r="AH47" s="8">
        <f t="shared" si="23"/>
        <v>2026</v>
      </c>
      <c r="AI47" s="8">
        <f t="shared" si="23"/>
        <v>2027</v>
      </c>
      <c r="AJ47" s="8">
        <f t="shared" si="23"/>
        <v>2028</v>
      </c>
      <c r="AK47" s="8">
        <f t="shared" si="23"/>
        <v>2029</v>
      </c>
      <c r="AL47" s="8">
        <f t="shared" si="23"/>
        <v>2030</v>
      </c>
      <c r="AM47" s="8">
        <f t="shared" si="23"/>
        <v>2031</v>
      </c>
      <c r="AN47" s="8">
        <f t="shared" si="23"/>
        <v>2032</v>
      </c>
      <c r="AO47" s="8">
        <f t="shared" si="23"/>
        <v>2033</v>
      </c>
      <c r="AP47" s="8">
        <f t="shared" si="23"/>
        <v>2034</v>
      </c>
      <c r="AQ47" s="8">
        <f t="shared" si="23"/>
        <v>2035</v>
      </c>
      <c r="AR47" s="8">
        <f t="shared" si="23"/>
        <v>2036</v>
      </c>
      <c r="AS47" s="8">
        <f t="shared" si="23"/>
        <v>2037</v>
      </c>
      <c r="AT47" s="8">
        <f t="shared" si="23"/>
        <v>2038</v>
      </c>
      <c r="AU47" s="8">
        <f t="shared" si="23"/>
        <v>2039</v>
      </c>
      <c r="AV47" s="8">
        <f t="shared" si="23"/>
        <v>2040</v>
      </c>
      <c r="AW47" s="8">
        <f t="shared" si="23"/>
        <v>2041</v>
      </c>
      <c r="AX47" s="8">
        <f t="shared" si="23"/>
        <v>2042</v>
      </c>
      <c r="AY47" s="8">
        <f t="shared" si="23"/>
        <v>2043</v>
      </c>
      <c r="AZ47" s="8">
        <f t="shared" si="23"/>
        <v>2044</v>
      </c>
      <c r="BA47" s="8">
        <f t="shared" si="23"/>
        <v>2045</v>
      </c>
      <c r="BB47" s="8">
        <f t="shared" si="23"/>
        <v>2046</v>
      </c>
      <c r="BC47" s="8">
        <f t="shared" si="23"/>
        <v>2047</v>
      </c>
      <c r="BD47" s="8">
        <f t="shared" si="23"/>
        <v>2048</v>
      </c>
      <c r="BE47" s="8">
        <f t="shared" si="23"/>
        <v>2049</v>
      </c>
      <c r="BF47" s="8">
        <f t="shared" si="23"/>
        <v>2050</v>
      </c>
      <c r="BG47" s="8">
        <f t="shared" si="23"/>
        <v>2051</v>
      </c>
      <c r="BH47" s="8">
        <f t="shared" si="23"/>
        <v>2052</v>
      </c>
      <c r="BI47" s="8">
        <f t="shared" si="23"/>
        <v>2053</v>
      </c>
      <c r="BJ47" s="8">
        <f t="shared" si="23"/>
        <v>2054</v>
      </c>
      <c r="BK47" s="8">
        <f t="shared" si="23"/>
        <v>2055</v>
      </c>
      <c r="BL47" s="8">
        <f t="shared" si="23"/>
        <v>2056</v>
      </c>
      <c r="BM47" s="8">
        <f t="shared" si="23"/>
        <v>2057</v>
      </c>
      <c r="BN47" s="8">
        <f t="shared" si="23"/>
        <v>2058</v>
      </c>
      <c r="BO47" s="8">
        <f t="shared" si="23"/>
        <v>2059</v>
      </c>
      <c r="BP47" s="8">
        <f t="shared" si="23"/>
        <v>2060</v>
      </c>
      <c r="BQ47" s="8">
        <f t="shared" si="23"/>
        <v>2061</v>
      </c>
      <c r="BR47" s="8">
        <f t="shared" si="23"/>
        <v>2062</v>
      </c>
      <c r="BS47" s="8">
        <f t="shared" si="23"/>
        <v>2063</v>
      </c>
      <c r="BT47" s="8">
        <f t="shared" si="23"/>
        <v>2064</v>
      </c>
      <c r="BU47" s="8">
        <f t="shared" si="23"/>
        <v>2065</v>
      </c>
      <c r="BV47" s="8">
        <f t="shared" si="23"/>
        <v>2066</v>
      </c>
      <c r="BW47" s="8">
        <f t="shared" si="23"/>
        <v>2067</v>
      </c>
      <c r="CA47" s="11"/>
      <c r="CB47" s="11">
        <v>2017</v>
      </c>
      <c r="CC47" s="11">
        <v>2018</v>
      </c>
      <c r="CD47" s="11">
        <f>CC47+1</f>
        <v>2019</v>
      </c>
      <c r="CE47" s="11">
        <f t="shared" ref="CE47:DZ47" si="24">CD47+1</f>
        <v>2020</v>
      </c>
      <c r="CF47" s="11">
        <f t="shared" si="24"/>
        <v>2021</v>
      </c>
      <c r="CG47" s="11">
        <f t="shared" si="24"/>
        <v>2022</v>
      </c>
      <c r="CH47" s="11">
        <f t="shared" si="24"/>
        <v>2023</v>
      </c>
      <c r="CI47" s="11">
        <f t="shared" si="24"/>
        <v>2024</v>
      </c>
      <c r="CJ47" s="11">
        <f t="shared" si="24"/>
        <v>2025</v>
      </c>
      <c r="CK47" s="11">
        <f t="shared" si="24"/>
        <v>2026</v>
      </c>
      <c r="CL47" s="11">
        <f t="shared" si="24"/>
        <v>2027</v>
      </c>
      <c r="CM47" s="11">
        <f t="shared" si="24"/>
        <v>2028</v>
      </c>
      <c r="CN47" s="11">
        <f t="shared" si="24"/>
        <v>2029</v>
      </c>
      <c r="CO47" s="11">
        <f t="shared" si="24"/>
        <v>2030</v>
      </c>
      <c r="CP47" s="11">
        <f t="shared" si="24"/>
        <v>2031</v>
      </c>
      <c r="CQ47" s="11">
        <f t="shared" si="24"/>
        <v>2032</v>
      </c>
      <c r="CR47" s="11">
        <f t="shared" si="24"/>
        <v>2033</v>
      </c>
      <c r="CS47" s="11">
        <f t="shared" si="24"/>
        <v>2034</v>
      </c>
      <c r="CT47" s="11">
        <f t="shared" si="24"/>
        <v>2035</v>
      </c>
      <c r="CU47" s="11">
        <f t="shared" si="24"/>
        <v>2036</v>
      </c>
      <c r="CV47" s="11">
        <f t="shared" si="24"/>
        <v>2037</v>
      </c>
      <c r="CW47" s="11">
        <f t="shared" si="24"/>
        <v>2038</v>
      </c>
      <c r="CX47" s="11">
        <f t="shared" si="24"/>
        <v>2039</v>
      </c>
      <c r="CY47" s="11">
        <f t="shared" si="24"/>
        <v>2040</v>
      </c>
      <c r="CZ47" s="11">
        <f t="shared" si="24"/>
        <v>2041</v>
      </c>
      <c r="DA47" s="11">
        <f t="shared" si="24"/>
        <v>2042</v>
      </c>
      <c r="DB47" s="11">
        <f t="shared" si="24"/>
        <v>2043</v>
      </c>
      <c r="DC47" s="11">
        <f t="shared" si="24"/>
        <v>2044</v>
      </c>
      <c r="DD47" s="11">
        <f t="shared" si="24"/>
        <v>2045</v>
      </c>
      <c r="DE47" s="11">
        <f t="shared" si="24"/>
        <v>2046</v>
      </c>
      <c r="DF47" s="11">
        <f t="shared" si="24"/>
        <v>2047</v>
      </c>
      <c r="DG47" s="11">
        <f t="shared" si="24"/>
        <v>2048</v>
      </c>
      <c r="DH47" s="11">
        <f t="shared" si="24"/>
        <v>2049</v>
      </c>
      <c r="DI47" s="11">
        <f t="shared" si="24"/>
        <v>2050</v>
      </c>
      <c r="DJ47" s="11">
        <f t="shared" si="24"/>
        <v>2051</v>
      </c>
      <c r="DK47" s="11">
        <f t="shared" si="24"/>
        <v>2052</v>
      </c>
      <c r="DL47" s="11">
        <f t="shared" si="24"/>
        <v>2053</v>
      </c>
      <c r="DM47" s="11">
        <f t="shared" si="24"/>
        <v>2054</v>
      </c>
      <c r="DN47" s="11">
        <f t="shared" si="24"/>
        <v>2055</v>
      </c>
      <c r="DO47" s="11">
        <f t="shared" si="24"/>
        <v>2056</v>
      </c>
      <c r="DP47" s="11">
        <f t="shared" si="24"/>
        <v>2057</v>
      </c>
      <c r="DQ47" s="11">
        <f t="shared" si="24"/>
        <v>2058</v>
      </c>
      <c r="DR47" s="11">
        <f t="shared" si="24"/>
        <v>2059</v>
      </c>
      <c r="DS47" s="11">
        <f t="shared" si="24"/>
        <v>2060</v>
      </c>
      <c r="DT47" s="11">
        <f t="shared" si="24"/>
        <v>2061</v>
      </c>
      <c r="DU47" s="11">
        <f t="shared" si="24"/>
        <v>2062</v>
      </c>
      <c r="DV47" s="11">
        <f t="shared" si="24"/>
        <v>2063</v>
      </c>
      <c r="DW47" s="11">
        <f t="shared" si="24"/>
        <v>2064</v>
      </c>
      <c r="DX47" s="11">
        <f t="shared" si="24"/>
        <v>2065</v>
      </c>
      <c r="DY47" s="11">
        <f t="shared" si="24"/>
        <v>2066</v>
      </c>
      <c r="DZ47" s="11">
        <f t="shared" si="24"/>
        <v>2067</v>
      </c>
      <c r="EA47" s="11" t="s">
        <v>23</v>
      </c>
    </row>
    <row r="48" spans="1:256" x14ac:dyDescent="0.35">
      <c r="A48" s="14">
        <v>1</v>
      </c>
      <c r="B48" s="15" t="s">
        <v>25</v>
      </c>
      <c r="C48" s="15" t="s">
        <v>26</v>
      </c>
      <c r="D48" s="14" t="s">
        <v>27</v>
      </c>
      <c r="E48" s="50" t="s">
        <v>62</v>
      </c>
      <c r="F48" s="50" t="s">
        <v>74</v>
      </c>
      <c r="G48" s="50">
        <v>2</v>
      </c>
      <c r="H48" s="14" t="s">
        <v>28</v>
      </c>
      <c r="I48" s="112">
        <f>VLOOKUP(H48,'Represenative Instruments_FX'!$H$5:$I$13,2,FALSE)</f>
        <v>15</v>
      </c>
      <c r="J48" s="16">
        <v>15940329.868000001</v>
      </c>
      <c r="K48" s="16">
        <v>674539.98400000005</v>
      </c>
      <c r="L48" s="16">
        <v>0</v>
      </c>
      <c r="M48" s="16">
        <v>0</v>
      </c>
      <c r="N48" s="121">
        <v>35841</v>
      </c>
      <c r="O48" s="121">
        <v>46980</v>
      </c>
      <c r="P48" s="14">
        <v>10</v>
      </c>
      <c r="Q48" s="17">
        <v>50</v>
      </c>
      <c r="R48" s="50">
        <f>IF(YEAR($N48)-$R$3&gt;0,YEAR($N48)-$R$3,0)</f>
        <v>0</v>
      </c>
      <c r="S48" s="50">
        <f>YEAR(O48)-$S$3</f>
        <v>11</v>
      </c>
      <c r="T48" s="14" t="s">
        <v>29</v>
      </c>
      <c r="U48" s="46">
        <v>7.4999999999999997E-3</v>
      </c>
      <c r="V48" s="14"/>
      <c r="W48" s="24"/>
      <c r="X48" s="16">
        <v>2851720.7893333337</v>
      </c>
      <c r="Y48" s="19">
        <f>K48</f>
        <v>674539.98400000005</v>
      </c>
      <c r="Z48" s="16">
        <f t="shared" ref="Z48:Z88" si="25">Y48-Z5</f>
        <v>614539.98400000005</v>
      </c>
      <c r="AA48" s="16">
        <f t="shared" ref="AA48:BW53" si="26">Z48-AA5</f>
        <v>554539.98400000005</v>
      </c>
      <c r="AB48" s="16">
        <f t="shared" si="26"/>
        <v>494539.98400000005</v>
      </c>
      <c r="AC48" s="16">
        <f t="shared" si="26"/>
        <v>434539.98400000005</v>
      </c>
      <c r="AD48" s="16">
        <f t="shared" si="26"/>
        <v>374539.98400000005</v>
      </c>
      <c r="AE48" s="16">
        <f t="shared" si="26"/>
        <v>314539.98400000005</v>
      </c>
      <c r="AF48" s="16">
        <f t="shared" si="26"/>
        <v>254539.98400000005</v>
      </c>
      <c r="AG48" s="16">
        <f t="shared" si="26"/>
        <v>194539.98400000005</v>
      </c>
      <c r="AH48" s="16">
        <f t="shared" si="26"/>
        <v>134539.98400000005</v>
      </c>
      <c r="AI48" s="16">
        <f t="shared" si="26"/>
        <v>74539.984000000055</v>
      </c>
      <c r="AJ48" s="16">
        <f t="shared" si="26"/>
        <v>0</v>
      </c>
      <c r="AK48" s="16">
        <f t="shared" si="26"/>
        <v>0</v>
      </c>
      <c r="AL48" s="16">
        <f t="shared" si="26"/>
        <v>0</v>
      </c>
      <c r="AM48" s="16">
        <f t="shared" si="26"/>
        <v>0</v>
      </c>
      <c r="AN48" s="16">
        <f t="shared" si="26"/>
        <v>0</v>
      </c>
      <c r="AO48" s="16">
        <f t="shared" si="26"/>
        <v>0</v>
      </c>
      <c r="AP48" s="16">
        <f t="shared" si="26"/>
        <v>0</v>
      </c>
      <c r="AQ48" s="16">
        <f t="shared" si="26"/>
        <v>0</v>
      </c>
      <c r="AR48" s="16">
        <f t="shared" si="26"/>
        <v>0</v>
      </c>
      <c r="AS48" s="16">
        <f t="shared" si="26"/>
        <v>0</v>
      </c>
      <c r="AT48" s="16">
        <f t="shared" si="26"/>
        <v>0</v>
      </c>
      <c r="AU48" s="16">
        <f t="shared" si="26"/>
        <v>0</v>
      </c>
      <c r="AV48" s="16">
        <f t="shared" si="26"/>
        <v>0</v>
      </c>
      <c r="AW48" s="16">
        <f t="shared" si="26"/>
        <v>0</v>
      </c>
      <c r="AX48" s="16">
        <f t="shared" si="26"/>
        <v>0</v>
      </c>
      <c r="AY48" s="16">
        <f t="shared" si="26"/>
        <v>0</v>
      </c>
      <c r="AZ48" s="16">
        <f t="shared" si="26"/>
        <v>0</v>
      </c>
      <c r="BA48" s="16">
        <f t="shared" si="26"/>
        <v>0</v>
      </c>
      <c r="BB48" s="16">
        <f t="shared" si="26"/>
        <v>0</v>
      </c>
      <c r="BC48" s="16">
        <f t="shared" si="26"/>
        <v>0</v>
      </c>
      <c r="BD48" s="16">
        <f t="shared" si="26"/>
        <v>0</v>
      </c>
      <c r="BE48" s="16">
        <f t="shared" si="26"/>
        <v>0</v>
      </c>
      <c r="BF48" s="16">
        <f t="shared" si="26"/>
        <v>0</v>
      </c>
      <c r="BG48" s="16">
        <f t="shared" si="26"/>
        <v>0</v>
      </c>
      <c r="BH48" s="16">
        <f t="shared" si="26"/>
        <v>0</v>
      </c>
      <c r="BI48" s="16">
        <f t="shared" si="26"/>
        <v>0</v>
      </c>
      <c r="BJ48" s="16">
        <f t="shared" si="26"/>
        <v>0</v>
      </c>
      <c r="BK48" s="16">
        <f t="shared" si="26"/>
        <v>0</v>
      </c>
      <c r="BL48" s="16">
        <f t="shared" si="26"/>
        <v>0</v>
      </c>
      <c r="BM48" s="16">
        <f t="shared" si="26"/>
        <v>0</v>
      </c>
      <c r="BN48" s="16">
        <f t="shared" si="26"/>
        <v>0</v>
      </c>
      <c r="BO48" s="16">
        <f t="shared" si="26"/>
        <v>0</v>
      </c>
      <c r="BP48" s="16">
        <f t="shared" si="26"/>
        <v>0</v>
      </c>
      <c r="BQ48" s="16">
        <f t="shared" si="26"/>
        <v>0</v>
      </c>
      <c r="BR48" s="16">
        <f t="shared" si="26"/>
        <v>0</v>
      </c>
      <c r="BS48" s="16">
        <f t="shared" si="26"/>
        <v>0</v>
      </c>
      <c r="BT48" s="16">
        <f t="shared" si="26"/>
        <v>0</v>
      </c>
      <c r="BU48" s="16">
        <f t="shared" si="26"/>
        <v>0</v>
      </c>
      <c r="BV48" s="16">
        <f t="shared" si="26"/>
        <v>0</v>
      </c>
      <c r="BW48" s="16">
        <f t="shared" si="26"/>
        <v>0</v>
      </c>
      <c r="CA48" s="21"/>
      <c r="CB48" s="21">
        <f>K48</f>
        <v>674539.98400000005</v>
      </c>
      <c r="CC48" s="21">
        <f>CB48-CC5</f>
        <v>613218.16727272735</v>
      </c>
      <c r="CD48" s="21">
        <f t="shared" ref="CD48:DZ53" si="27">CC48-CD5</f>
        <v>551896.35054545465</v>
      </c>
      <c r="CE48" s="21">
        <f t="shared" si="27"/>
        <v>490574.53381818195</v>
      </c>
      <c r="CF48" s="21">
        <f t="shared" si="27"/>
        <v>429252.71709090925</v>
      </c>
      <c r="CG48" s="21">
        <f t="shared" si="27"/>
        <v>367930.90036363655</v>
      </c>
      <c r="CH48" s="21">
        <f t="shared" si="27"/>
        <v>306609.08363636385</v>
      </c>
      <c r="CI48" s="21">
        <f t="shared" si="27"/>
        <v>245287.26690909112</v>
      </c>
      <c r="CJ48" s="21">
        <f t="shared" si="27"/>
        <v>183965.45018181839</v>
      </c>
      <c r="CK48" s="21">
        <f t="shared" si="27"/>
        <v>122643.63345454566</v>
      </c>
      <c r="CL48" s="21">
        <f t="shared" si="27"/>
        <v>61321.816727272933</v>
      </c>
      <c r="CM48" s="21">
        <f t="shared" si="27"/>
        <v>2.0372681319713593E-10</v>
      </c>
      <c r="CN48" s="21">
        <f t="shared" si="27"/>
        <v>2.0372681319713593E-10</v>
      </c>
      <c r="CO48" s="21">
        <f t="shared" si="27"/>
        <v>2.0372681319713593E-10</v>
      </c>
      <c r="CP48" s="21">
        <f t="shared" si="27"/>
        <v>2.0372681319713593E-10</v>
      </c>
      <c r="CQ48" s="21">
        <f t="shared" si="27"/>
        <v>2.0372681319713593E-10</v>
      </c>
      <c r="CR48" s="21">
        <f t="shared" si="27"/>
        <v>2.0372681319713593E-10</v>
      </c>
      <c r="CS48" s="21">
        <f t="shared" si="27"/>
        <v>2.0372681319713593E-10</v>
      </c>
      <c r="CT48" s="21">
        <f t="shared" si="27"/>
        <v>2.0372681319713593E-10</v>
      </c>
      <c r="CU48" s="21">
        <f t="shared" si="27"/>
        <v>2.0372681319713593E-10</v>
      </c>
      <c r="CV48" s="21">
        <f t="shared" si="27"/>
        <v>2.0372681319713593E-10</v>
      </c>
      <c r="CW48" s="21">
        <f t="shared" si="27"/>
        <v>2.0372681319713593E-10</v>
      </c>
      <c r="CX48" s="21">
        <f t="shared" si="27"/>
        <v>2.0372681319713593E-10</v>
      </c>
      <c r="CY48" s="21">
        <f t="shared" si="27"/>
        <v>2.0372681319713593E-10</v>
      </c>
      <c r="CZ48" s="21">
        <f t="shared" si="27"/>
        <v>2.0372681319713593E-10</v>
      </c>
      <c r="DA48" s="21">
        <f t="shared" si="27"/>
        <v>2.0372681319713593E-10</v>
      </c>
      <c r="DB48" s="21">
        <f t="shared" si="27"/>
        <v>2.0372681319713593E-10</v>
      </c>
      <c r="DC48" s="21">
        <f t="shared" si="27"/>
        <v>2.0372681319713593E-10</v>
      </c>
      <c r="DD48" s="21">
        <f t="shared" si="27"/>
        <v>2.0372681319713593E-10</v>
      </c>
      <c r="DE48" s="21">
        <f t="shared" si="27"/>
        <v>2.0372681319713593E-10</v>
      </c>
      <c r="DF48" s="21">
        <f t="shared" si="27"/>
        <v>2.0372681319713593E-10</v>
      </c>
      <c r="DG48" s="21">
        <f t="shared" si="27"/>
        <v>2.0372681319713593E-10</v>
      </c>
      <c r="DH48" s="21">
        <f t="shared" si="27"/>
        <v>2.0372681319713593E-10</v>
      </c>
      <c r="DI48" s="21">
        <f t="shared" si="27"/>
        <v>2.0372681319713593E-10</v>
      </c>
      <c r="DJ48" s="21">
        <f t="shared" si="27"/>
        <v>2.0372681319713593E-10</v>
      </c>
      <c r="DK48" s="21">
        <f t="shared" si="27"/>
        <v>2.0372681319713593E-10</v>
      </c>
      <c r="DL48" s="21">
        <f t="shared" si="27"/>
        <v>2.0372681319713593E-10</v>
      </c>
      <c r="DM48" s="21">
        <f t="shared" si="27"/>
        <v>2.0372681319713593E-10</v>
      </c>
      <c r="DN48" s="21">
        <f t="shared" si="27"/>
        <v>2.0372681319713593E-10</v>
      </c>
      <c r="DO48" s="21">
        <f t="shared" si="27"/>
        <v>2.0372681319713593E-10</v>
      </c>
      <c r="DP48" s="21">
        <f t="shared" si="27"/>
        <v>2.0372681319713593E-10</v>
      </c>
      <c r="DQ48" s="21">
        <f t="shared" si="27"/>
        <v>2.0372681319713593E-10</v>
      </c>
      <c r="DR48" s="21">
        <f t="shared" si="27"/>
        <v>2.0372681319713593E-10</v>
      </c>
      <c r="DS48" s="21">
        <f t="shared" si="27"/>
        <v>2.0372681319713593E-10</v>
      </c>
      <c r="DT48" s="21">
        <f t="shared" si="27"/>
        <v>2.0372681319713593E-10</v>
      </c>
      <c r="DU48" s="21">
        <f t="shared" si="27"/>
        <v>2.0372681319713593E-10</v>
      </c>
      <c r="DV48" s="21">
        <f t="shared" si="27"/>
        <v>2.0372681319713593E-10</v>
      </c>
      <c r="DW48" s="21">
        <f t="shared" si="27"/>
        <v>2.0372681319713593E-10</v>
      </c>
      <c r="DX48" s="21">
        <f t="shared" si="27"/>
        <v>2.0372681319713593E-10</v>
      </c>
      <c r="DY48" s="21">
        <f t="shared" si="27"/>
        <v>2.0372681319713593E-10</v>
      </c>
      <c r="DZ48" s="21">
        <f t="shared" si="27"/>
        <v>2.0372681319713593E-10</v>
      </c>
      <c r="EA48" s="21"/>
    </row>
    <row r="49" spans="1:131" x14ac:dyDescent="0.35">
      <c r="A49" s="14">
        <v>2</v>
      </c>
      <c r="B49" s="15" t="s">
        <v>25</v>
      </c>
      <c r="C49" s="15" t="s">
        <v>26</v>
      </c>
      <c r="D49" s="14" t="s">
        <v>27</v>
      </c>
      <c r="E49" s="50" t="s">
        <v>62</v>
      </c>
      <c r="F49" s="50" t="s">
        <v>74</v>
      </c>
      <c r="G49" s="50">
        <v>2</v>
      </c>
      <c r="H49" s="14" t="s">
        <v>30</v>
      </c>
      <c r="I49" s="112">
        <f>VLOOKUP(H49,'Represenative Instruments_FX'!$H$5:$I$13,2,FALSE)</f>
        <v>21.371550000000003</v>
      </c>
      <c r="J49" s="16">
        <v>1242298608.3651199</v>
      </c>
      <c r="K49" s="16">
        <v>250848543.15895501</v>
      </c>
      <c r="L49" s="16">
        <v>0</v>
      </c>
      <c r="M49" s="16">
        <v>0</v>
      </c>
      <c r="N49" s="121">
        <v>38946</v>
      </c>
      <c r="O49" s="121">
        <v>49747</v>
      </c>
      <c r="P49" s="14">
        <v>10</v>
      </c>
      <c r="Q49" s="17">
        <v>40</v>
      </c>
      <c r="R49" s="50">
        <f t="shared" ref="R49:R88" si="28">IF(YEAR($N49)-$R$3&gt;0,YEAR($N49)-$R$3,0)</f>
        <v>0</v>
      </c>
      <c r="S49" s="50">
        <f t="shared" ref="S49:S88" si="29">YEAR(O49)-$S$3</f>
        <v>19</v>
      </c>
      <c r="T49" s="14" t="s">
        <v>29</v>
      </c>
      <c r="U49" s="46">
        <v>7.4999999999999997E-3</v>
      </c>
      <c r="V49" s="14"/>
      <c r="W49" s="24"/>
      <c r="X49" s="16">
        <v>301061674.76202708</v>
      </c>
      <c r="Y49" s="19">
        <f t="shared" ref="Y49:Y88" si="30">K49</f>
        <v>250848543.15895501</v>
      </c>
      <c r="Z49" s="16">
        <f t="shared" si="25"/>
        <v>237645988.2558521</v>
      </c>
      <c r="AA49" s="16">
        <f t="shared" ref="AA49:AO49" si="31">Z49-AA6</f>
        <v>224443433.3527492</v>
      </c>
      <c r="AB49" s="16">
        <f t="shared" si="31"/>
        <v>211240878.44964629</v>
      </c>
      <c r="AC49" s="16">
        <f t="shared" si="31"/>
        <v>198038323.54654339</v>
      </c>
      <c r="AD49" s="16">
        <f t="shared" si="31"/>
        <v>184835768.64344049</v>
      </c>
      <c r="AE49" s="16">
        <f t="shared" si="31"/>
        <v>171633213.74033758</v>
      </c>
      <c r="AF49" s="16">
        <f t="shared" si="31"/>
        <v>158430658.83723468</v>
      </c>
      <c r="AG49" s="16">
        <f t="shared" si="31"/>
        <v>145228103.93413177</v>
      </c>
      <c r="AH49" s="16">
        <f t="shared" si="31"/>
        <v>132025549.03102888</v>
      </c>
      <c r="AI49" s="16">
        <f t="shared" si="31"/>
        <v>118822994.12792599</v>
      </c>
      <c r="AJ49" s="16">
        <f t="shared" si="31"/>
        <v>105620439.2248231</v>
      </c>
      <c r="AK49" s="16">
        <f t="shared" si="31"/>
        <v>92417884.321720213</v>
      </c>
      <c r="AL49" s="16">
        <f t="shared" si="31"/>
        <v>79215329.418617323</v>
      </c>
      <c r="AM49" s="16">
        <f t="shared" si="31"/>
        <v>66012774.515514433</v>
      </c>
      <c r="AN49" s="16">
        <f t="shared" si="31"/>
        <v>52810219.612411544</v>
      </c>
      <c r="AO49" s="16">
        <f t="shared" si="31"/>
        <v>39607664.709308654</v>
      </c>
      <c r="AP49" s="16">
        <f t="shared" si="26"/>
        <v>26405109.806205764</v>
      </c>
      <c r="AQ49" s="16">
        <f t="shared" si="26"/>
        <v>13202554.903102873</v>
      </c>
      <c r="AR49" s="16">
        <f t="shared" si="26"/>
        <v>-1.862645149230957E-8</v>
      </c>
      <c r="AS49" s="16">
        <f t="shared" si="26"/>
        <v>-1.862645149230957E-8</v>
      </c>
      <c r="AT49" s="16">
        <f t="shared" si="26"/>
        <v>-1.862645149230957E-8</v>
      </c>
      <c r="AU49" s="16">
        <f t="shared" si="26"/>
        <v>-1.862645149230957E-8</v>
      </c>
      <c r="AV49" s="16">
        <f t="shared" si="26"/>
        <v>-1.862645149230957E-8</v>
      </c>
      <c r="AW49" s="16">
        <f t="shared" si="26"/>
        <v>-1.862645149230957E-8</v>
      </c>
      <c r="AX49" s="16">
        <f t="shared" si="26"/>
        <v>-1.862645149230957E-8</v>
      </c>
      <c r="AY49" s="16">
        <f t="shared" si="26"/>
        <v>-1.862645149230957E-8</v>
      </c>
      <c r="AZ49" s="16">
        <f t="shared" si="26"/>
        <v>-1.862645149230957E-8</v>
      </c>
      <c r="BA49" s="16">
        <f t="shared" si="26"/>
        <v>-1.862645149230957E-8</v>
      </c>
      <c r="BB49" s="16">
        <f t="shared" si="26"/>
        <v>-1.862645149230957E-8</v>
      </c>
      <c r="BC49" s="16">
        <f t="shared" si="26"/>
        <v>-1.862645149230957E-8</v>
      </c>
      <c r="BD49" s="16">
        <f t="shared" si="26"/>
        <v>-1.862645149230957E-8</v>
      </c>
      <c r="BE49" s="16">
        <f t="shared" si="26"/>
        <v>-1.862645149230957E-8</v>
      </c>
      <c r="BF49" s="16">
        <f t="shared" si="26"/>
        <v>-1.862645149230957E-8</v>
      </c>
      <c r="BG49" s="16">
        <f t="shared" si="26"/>
        <v>-1.862645149230957E-8</v>
      </c>
      <c r="BH49" s="16">
        <f t="shared" si="26"/>
        <v>-1.862645149230957E-8</v>
      </c>
      <c r="BI49" s="16">
        <f t="shared" si="26"/>
        <v>-1.862645149230957E-8</v>
      </c>
      <c r="BJ49" s="16">
        <f t="shared" si="26"/>
        <v>-1.862645149230957E-8</v>
      </c>
      <c r="BK49" s="16">
        <f t="shared" si="26"/>
        <v>-1.862645149230957E-8</v>
      </c>
      <c r="BL49" s="16">
        <f t="shared" si="26"/>
        <v>-1.862645149230957E-8</v>
      </c>
      <c r="BM49" s="16">
        <f t="shared" si="26"/>
        <v>-1.862645149230957E-8</v>
      </c>
      <c r="BN49" s="16">
        <f t="shared" si="26"/>
        <v>-1.862645149230957E-8</v>
      </c>
      <c r="BO49" s="16">
        <f t="shared" si="26"/>
        <v>-1.862645149230957E-8</v>
      </c>
      <c r="BP49" s="16">
        <f t="shared" si="26"/>
        <v>-1.862645149230957E-8</v>
      </c>
      <c r="BQ49" s="16">
        <f t="shared" si="26"/>
        <v>-1.862645149230957E-8</v>
      </c>
      <c r="BR49" s="16">
        <f t="shared" si="26"/>
        <v>-1.862645149230957E-8</v>
      </c>
      <c r="BS49" s="16">
        <f t="shared" si="26"/>
        <v>-1.862645149230957E-8</v>
      </c>
      <c r="BT49" s="16">
        <f t="shared" si="26"/>
        <v>-1.862645149230957E-8</v>
      </c>
      <c r="BU49" s="16">
        <f t="shared" si="26"/>
        <v>-1.862645149230957E-8</v>
      </c>
      <c r="BV49" s="16">
        <f t="shared" si="26"/>
        <v>-1.862645149230957E-8</v>
      </c>
      <c r="BW49" s="16">
        <f t="shared" si="26"/>
        <v>-1.862645149230957E-8</v>
      </c>
      <c r="CA49" s="21"/>
      <c r="CB49" s="23">
        <f>K49</f>
        <v>250848543.15895501</v>
      </c>
      <c r="CC49" s="21">
        <f t="shared" ref="CC49:CR64" si="32">CB49-CC6</f>
        <v>237645988.2558521</v>
      </c>
      <c r="CD49" s="21">
        <f t="shared" si="32"/>
        <v>224443433.3527492</v>
      </c>
      <c r="CE49" s="21">
        <f t="shared" si="32"/>
        <v>211240878.44964629</v>
      </c>
      <c r="CF49" s="21">
        <f t="shared" si="32"/>
        <v>198038323.54654339</v>
      </c>
      <c r="CG49" s="21">
        <f t="shared" si="32"/>
        <v>184835768.64344049</v>
      </c>
      <c r="CH49" s="21">
        <f t="shared" si="32"/>
        <v>171633213.74033758</v>
      </c>
      <c r="CI49" s="21">
        <f t="shared" si="32"/>
        <v>158430658.83723468</v>
      </c>
      <c r="CJ49" s="21">
        <f t="shared" si="32"/>
        <v>145228103.93413177</v>
      </c>
      <c r="CK49" s="21">
        <f t="shared" si="32"/>
        <v>132025549.03102888</v>
      </c>
      <c r="CL49" s="21">
        <f t="shared" si="32"/>
        <v>118822994.12792599</v>
      </c>
      <c r="CM49" s="21">
        <f t="shared" si="32"/>
        <v>105620439.2248231</v>
      </c>
      <c r="CN49" s="21">
        <f t="shared" si="32"/>
        <v>92417884.321720213</v>
      </c>
      <c r="CO49" s="21">
        <f t="shared" si="32"/>
        <v>79215329.418617323</v>
      </c>
      <c r="CP49" s="21">
        <f t="shared" si="32"/>
        <v>66012774.515514426</v>
      </c>
      <c r="CQ49" s="21">
        <f t="shared" si="32"/>
        <v>52810219.612411529</v>
      </c>
      <c r="CR49" s="21">
        <f t="shared" si="32"/>
        <v>39607664.709308632</v>
      </c>
      <c r="CS49" s="21">
        <f t="shared" si="27"/>
        <v>26405109.806205735</v>
      </c>
      <c r="CT49" s="21">
        <f t="shared" si="27"/>
        <v>13202554.903102839</v>
      </c>
      <c r="CU49" s="21">
        <f t="shared" si="27"/>
        <v>-5.5879354476928711E-8</v>
      </c>
      <c r="CV49" s="21">
        <f t="shared" si="27"/>
        <v>-5.5879354476928711E-8</v>
      </c>
      <c r="CW49" s="21">
        <f t="shared" si="27"/>
        <v>-5.5879354476928711E-8</v>
      </c>
      <c r="CX49" s="21">
        <f t="shared" si="27"/>
        <v>-5.5879354476928711E-8</v>
      </c>
      <c r="CY49" s="21">
        <f t="shared" si="27"/>
        <v>-5.5879354476928711E-8</v>
      </c>
      <c r="CZ49" s="21">
        <f t="shared" si="27"/>
        <v>-5.5879354476928711E-8</v>
      </c>
      <c r="DA49" s="21">
        <f t="shared" si="27"/>
        <v>-5.5879354476928711E-8</v>
      </c>
      <c r="DB49" s="21">
        <f t="shared" si="27"/>
        <v>-5.5879354476928711E-8</v>
      </c>
      <c r="DC49" s="21">
        <f t="shared" si="27"/>
        <v>-5.5879354476928711E-8</v>
      </c>
      <c r="DD49" s="21">
        <f t="shared" si="27"/>
        <v>-5.5879354476928711E-8</v>
      </c>
      <c r="DE49" s="21">
        <f t="shared" si="27"/>
        <v>-5.5879354476928711E-8</v>
      </c>
      <c r="DF49" s="21">
        <f t="shared" si="27"/>
        <v>-5.5879354476928711E-8</v>
      </c>
      <c r="DG49" s="21">
        <f t="shared" si="27"/>
        <v>-5.5879354476928711E-8</v>
      </c>
      <c r="DH49" s="21">
        <f t="shared" si="27"/>
        <v>-5.5879354476928711E-8</v>
      </c>
      <c r="DI49" s="21">
        <f t="shared" si="27"/>
        <v>-5.5879354476928711E-8</v>
      </c>
      <c r="DJ49" s="21">
        <f t="shared" si="27"/>
        <v>-5.5879354476928711E-8</v>
      </c>
      <c r="DK49" s="21">
        <f t="shared" si="27"/>
        <v>-5.5879354476928711E-8</v>
      </c>
      <c r="DL49" s="21">
        <f t="shared" si="27"/>
        <v>-5.5879354476928711E-8</v>
      </c>
      <c r="DM49" s="21">
        <f t="shared" si="27"/>
        <v>-5.5879354476928711E-8</v>
      </c>
      <c r="DN49" s="21">
        <f t="shared" si="27"/>
        <v>-5.5879354476928711E-8</v>
      </c>
      <c r="DO49" s="21">
        <f t="shared" si="27"/>
        <v>-5.5879354476928711E-8</v>
      </c>
      <c r="DP49" s="21">
        <f t="shared" si="27"/>
        <v>-5.5879354476928711E-8</v>
      </c>
      <c r="DQ49" s="21">
        <f t="shared" si="27"/>
        <v>-5.5879354476928711E-8</v>
      </c>
      <c r="DR49" s="21">
        <f t="shared" si="27"/>
        <v>-5.5879354476928711E-8</v>
      </c>
      <c r="DS49" s="21">
        <f t="shared" si="27"/>
        <v>-5.5879354476928711E-8</v>
      </c>
      <c r="DT49" s="21">
        <f t="shared" si="27"/>
        <v>-5.5879354476928711E-8</v>
      </c>
      <c r="DU49" s="21">
        <f t="shared" si="27"/>
        <v>-5.5879354476928711E-8</v>
      </c>
      <c r="DV49" s="21">
        <f t="shared" si="27"/>
        <v>-5.5879354476928711E-8</v>
      </c>
      <c r="DW49" s="21">
        <f t="shared" si="27"/>
        <v>-5.5879354476928711E-8</v>
      </c>
      <c r="DX49" s="21">
        <f t="shared" si="27"/>
        <v>-5.5879354476928711E-8</v>
      </c>
      <c r="DY49" s="21">
        <f t="shared" si="27"/>
        <v>-5.5879354476928711E-8</v>
      </c>
      <c r="DZ49" s="21">
        <f t="shared" si="27"/>
        <v>-5.5879354476928711E-8</v>
      </c>
      <c r="EA49" s="21"/>
    </row>
    <row r="50" spans="1:131" x14ac:dyDescent="0.35">
      <c r="A50" s="14">
        <v>3</v>
      </c>
      <c r="B50" s="15" t="s">
        <v>25</v>
      </c>
      <c r="C50" s="15" t="s">
        <v>31</v>
      </c>
      <c r="D50" s="14" t="s">
        <v>27</v>
      </c>
      <c r="E50" s="50" t="s">
        <v>62</v>
      </c>
      <c r="F50" s="50" t="s">
        <v>74</v>
      </c>
      <c r="G50" s="50">
        <v>2</v>
      </c>
      <c r="H50" s="14" t="s">
        <v>32</v>
      </c>
      <c r="I50" s="112">
        <f>VLOOKUP(H50,'Represenative Instruments_FX'!$H$5:$I$13,2,FALSE)</f>
        <v>18.031499999999998</v>
      </c>
      <c r="J50" s="16">
        <v>51082576.571999997</v>
      </c>
      <c r="K50" s="16">
        <v>11640489.618399998</v>
      </c>
      <c r="L50" s="16">
        <v>0</v>
      </c>
      <c r="M50" s="16">
        <v>0</v>
      </c>
      <c r="N50" s="121">
        <v>39284</v>
      </c>
      <c r="O50" s="121">
        <v>50219</v>
      </c>
      <c r="P50" s="14">
        <v>10</v>
      </c>
      <c r="Q50" s="17">
        <v>40</v>
      </c>
      <c r="R50" s="50">
        <f t="shared" si="28"/>
        <v>0</v>
      </c>
      <c r="S50" s="50">
        <f t="shared" si="29"/>
        <v>20</v>
      </c>
      <c r="T50" s="14" t="s">
        <v>29</v>
      </c>
      <c r="U50" s="46">
        <v>0.01</v>
      </c>
      <c r="V50" s="14"/>
      <c r="W50" s="24"/>
      <c r="X50" s="16">
        <v>12268026.846376812</v>
      </c>
      <c r="Y50" s="19">
        <f t="shared" si="30"/>
        <v>11640489.618399998</v>
      </c>
      <c r="Z50" s="16">
        <f t="shared" si="25"/>
        <v>11097289.453413332</v>
      </c>
      <c r="AA50" s="16">
        <f t="shared" si="26"/>
        <v>10547278.036293332</v>
      </c>
      <c r="AB50" s="16">
        <f t="shared" si="26"/>
        <v>9993860.9927999973</v>
      </c>
      <c r="AC50" s="16">
        <f t="shared" si="26"/>
        <v>9433632.6471866649</v>
      </c>
      <c r="AD50" s="16">
        <f t="shared" si="26"/>
        <v>8868295.8304399978</v>
      </c>
      <c r="AE50" s="16">
        <f t="shared" si="26"/>
        <v>8297850.5401466647</v>
      </c>
      <c r="AF50" s="16">
        <f t="shared" si="26"/>
        <v>7720593.9809733313</v>
      </c>
      <c r="AG50" s="16">
        <f t="shared" si="26"/>
        <v>7136526.1076666648</v>
      </c>
      <c r="AH50" s="16">
        <f t="shared" si="26"/>
        <v>6549052.6228933316</v>
      </c>
      <c r="AI50" s="16">
        <f t="shared" si="26"/>
        <v>5954767.8356133318</v>
      </c>
      <c r="AJ50" s="16">
        <f t="shared" si="26"/>
        <v>5353671.7222399982</v>
      </c>
      <c r="AK50" s="16">
        <f t="shared" si="26"/>
        <v>4747467.1506399978</v>
      </c>
      <c r="AL50" s="16">
        <f t="shared" si="26"/>
        <v>4136154.1352399979</v>
      </c>
      <c r="AM50" s="16">
        <f t="shared" si="26"/>
        <v>3518029.8220666647</v>
      </c>
      <c r="AN50" s="16">
        <f t="shared" si="26"/>
        <v>2893094.268639998</v>
      </c>
      <c r="AO50" s="16">
        <f t="shared" si="26"/>
        <v>2261347.4127466646</v>
      </c>
      <c r="AP50" s="16">
        <f t="shared" si="26"/>
        <v>1622789.2317999979</v>
      </c>
      <c r="AQ50" s="16">
        <f t="shared" si="26"/>
        <v>977419.83099999779</v>
      </c>
      <c r="AR50" s="16">
        <f t="shared" si="26"/>
        <v>328644.74102666439</v>
      </c>
      <c r="AS50" s="16">
        <f t="shared" si="26"/>
        <v>0</v>
      </c>
      <c r="AT50" s="16">
        <f t="shared" si="26"/>
        <v>0</v>
      </c>
      <c r="AU50" s="16">
        <f t="shared" si="26"/>
        <v>0</v>
      </c>
      <c r="AV50" s="16">
        <f t="shared" si="26"/>
        <v>0</v>
      </c>
      <c r="AW50" s="16">
        <f t="shared" si="26"/>
        <v>0</v>
      </c>
      <c r="AX50" s="16">
        <f t="shared" si="26"/>
        <v>0</v>
      </c>
      <c r="AY50" s="16">
        <f t="shared" si="26"/>
        <v>0</v>
      </c>
      <c r="AZ50" s="16">
        <f t="shared" si="26"/>
        <v>0</v>
      </c>
      <c r="BA50" s="16">
        <f t="shared" si="26"/>
        <v>0</v>
      </c>
      <c r="BB50" s="16">
        <f t="shared" si="26"/>
        <v>0</v>
      </c>
      <c r="BC50" s="16">
        <f t="shared" si="26"/>
        <v>0</v>
      </c>
      <c r="BD50" s="16">
        <f t="shared" si="26"/>
        <v>0</v>
      </c>
      <c r="BE50" s="16">
        <f t="shared" si="26"/>
        <v>0</v>
      </c>
      <c r="BF50" s="16">
        <f t="shared" si="26"/>
        <v>0</v>
      </c>
      <c r="BG50" s="16">
        <f t="shared" si="26"/>
        <v>0</v>
      </c>
      <c r="BH50" s="16">
        <f t="shared" si="26"/>
        <v>0</v>
      </c>
      <c r="BI50" s="16">
        <f t="shared" si="26"/>
        <v>0</v>
      </c>
      <c r="BJ50" s="16">
        <f t="shared" si="26"/>
        <v>0</v>
      </c>
      <c r="BK50" s="16">
        <f t="shared" si="26"/>
        <v>0</v>
      </c>
      <c r="BL50" s="16">
        <f t="shared" si="26"/>
        <v>0</v>
      </c>
      <c r="BM50" s="16">
        <f t="shared" si="26"/>
        <v>0</v>
      </c>
      <c r="BN50" s="16">
        <f t="shared" si="26"/>
        <v>0</v>
      </c>
      <c r="BO50" s="16">
        <f t="shared" si="26"/>
        <v>0</v>
      </c>
      <c r="BP50" s="16">
        <f t="shared" si="26"/>
        <v>0</v>
      </c>
      <c r="BQ50" s="16">
        <f t="shared" si="26"/>
        <v>0</v>
      </c>
      <c r="BR50" s="16">
        <f t="shared" si="26"/>
        <v>0</v>
      </c>
      <c r="BS50" s="16">
        <f t="shared" si="26"/>
        <v>0</v>
      </c>
      <c r="BT50" s="16">
        <f t="shared" si="26"/>
        <v>0</v>
      </c>
      <c r="BU50" s="16">
        <f t="shared" si="26"/>
        <v>0</v>
      </c>
      <c r="BV50" s="16">
        <f t="shared" si="26"/>
        <v>0</v>
      </c>
      <c r="BW50" s="16">
        <f t="shared" si="26"/>
        <v>0</v>
      </c>
      <c r="CA50" s="21"/>
      <c r="CB50" s="23">
        <f t="shared" ref="CB50:CB88" si="33">K50</f>
        <v>11640489.618399998</v>
      </c>
      <c r="CC50" s="21">
        <f t="shared" si="32"/>
        <v>11058465.137479998</v>
      </c>
      <c r="CD50" s="21">
        <f t="shared" si="27"/>
        <v>10476440.656559998</v>
      </c>
      <c r="CE50" s="21">
        <f t="shared" si="27"/>
        <v>9894416.1756399982</v>
      </c>
      <c r="CF50" s="21">
        <f t="shared" si="27"/>
        <v>9312391.6947199982</v>
      </c>
      <c r="CG50" s="21">
        <f t="shared" si="27"/>
        <v>8730367.2137999982</v>
      </c>
      <c r="CH50" s="21">
        <f t="shared" si="27"/>
        <v>8148342.7328799982</v>
      </c>
      <c r="CI50" s="21">
        <f t="shared" si="27"/>
        <v>7566318.2519599982</v>
      </c>
      <c r="CJ50" s="21">
        <f t="shared" si="27"/>
        <v>6984293.7710399982</v>
      </c>
      <c r="CK50" s="21">
        <f t="shared" si="27"/>
        <v>6402269.2901199982</v>
      </c>
      <c r="CL50" s="21">
        <f t="shared" si="27"/>
        <v>5820244.8091999982</v>
      </c>
      <c r="CM50" s="21">
        <f t="shared" si="27"/>
        <v>5238220.3282799982</v>
      </c>
      <c r="CN50" s="21">
        <f t="shared" si="27"/>
        <v>4656195.8473599982</v>
      </c>
      <c r="CO50" s="21">
        <f t="shared" si="27"/>
        <v>4074171.3664399981</v>
      </c>
      <c r="CP50" s="21">
        <f t="shared" si="27"/>
        <v>3492146.8855199981</v>
      </c>
      <c r="CQ50" s="21">
        <f t="shared" si="27"/>
        <v>2910122.4045999981</v>
      </c>
      <c r="CR50" s="21">
        <f t="shared" si="27"/>
        <v>2328097.9236799981</v>
      </c>
      <c r="CS50" s="21">
        <f t="shared" si="27"/>
        <v>1746073.4427599981</v>
      </c>
      <c r="CT50" s="21">
        <f t="shared" si="27"/>
        <v>1164048.9618399981</v>
      </c>
      <c r="CU50" s="21">
        <f t="shared" si="27"/>
        <v>582024.48091999826</v>
      </c>
      <c r="CV50" s="21">
        <f t="shared" si="27"/>
        <v>-1.6298145055770874E-9</v>
      </c>
      <c r="CW50" s="21">
        <f t="shared" si="27"/>
        <v>-1.6298145055770874E-9</v>
      </c>
      <c r="CX50" s="21">
        <f t="shared" si="27"/>
        <v>-1.6298145055770874E-9</v>
      </c>
      <c r="CY50" s="21">
        <f t="shared" si="27"/>
        <v>-1.6298145055770874E-9</v>
      </c>
      <c r="CZ50" s="21">
        <f t="shared" si="27"/>
        <v>-1.6298145055770874E-9</v>
      </c>
      <c r="DA50" s="21">
        <f t="shared" si="27"/>
        <v>-1.6298145055770874E-9</v>
      </c>
      <c r="DB50" s="21">
        <f t="shared" si="27"/>
        <v>-1.6298145055770874E-9</v>
      </c>
      <c r="DC50" s="21">
        <f t="shared" si="27"/>
        <v>-1.6298145055770874E-9</v>
      </c>
      <c r="DD50" s="21">
        <f t="shared" si="27"/>
        <v>-1.6298145055770874E-9</v>
      </c>
      <c r="DE50" s="21">
        <f t="shared" si="27"/>
        <v>-1.6298145055770874E-9</v>
      </c>
      <c r="DF50" s="21">
        <f t="shared" si="27"/>
        <v>-1.6298145055770874E-9</v>
      </c>
      <c r="DG50" s="21">
        <f t="shared" si="27"/>
        <v>-1.6298145055770874E-9</v>
      </c>
      <c r="DH50" s="21">
        <f t="shared" si="27"/>
        <v>-1.6298145055770874E-9</v>
      </c>
      <c r="DI50" s="21">
        <f t="shared" si="27"/>
        <v>-1.6298145055770874E-9</v>
      </c>
      <c r="DJ50" s="21">
        <f t="shared" si="27"/>
        <v>-1.6298145055770874E-9</v>
      </c>
      <c r="DK50" s="21">
        <f t="shared" si="27"/>
        <v>-1.6298145055770874E-9</v>
      </c>
      <c r="DL50" s="21">
        <f t="shared" si="27"/>
        <v>-1.6298145055770874E-9</v>
      </c>
      <c r="DM50" s="21">
        <f t="shared" si="27"/>
        <v>-1.6298145055770874E-9</v>
      </c>
      <c r="DN50" s="21">
        <f t="shared" si="27"/>
        <v>-1.6298145055770874E-9</v>
      </c>
      <c r="DO50" s="21">
        <f t="shared" si="27"/>
        <v>-1.6298145055770874E-9</v>
      </c>
      <c r="DP50" s="21">
        <f t="shared" si="27"/>
        <v>-1.6298145055770874E-9</v>
      </c>
      <c r="DQ50" s="21">
        <f t="shared" si="27"/>
        <v>-1.6298145055770874E-9</v>
      </c>
      <c r="DR50" s="21">
        <f t="shared" si="27"/>
        <v>-1.6298145055770874E-9</v>
      </c>
      <c r="DS50" s="21">
        <f t="shared" si="27"/>
        <v>-1.6298145055770874E-9</v>
      </c>
      <c r="DT50" s="21">
        <f t="shared" si="27"/>
        <v>-1.6298145055770874E-9</v>
      </c>
      <c r="DU50" s="21">
        <f t="shared" si="27"/>
        <v>-1.6298145055770874E-9</v>
      </c>
      <c r="DV50" s="21">
        <f t="shared" si="27"/>
        <v>-1.6298145055770874E-9</v>
      </c>
      <c r="DW50" s="21">
        <f t="shared" si="27"/>
        <v>-1.6298145055770874E-9</v>
      </c>
      <c r="DX50" s="21">
        <f t="shared" si="27"/>
        <v>-1.6298145055770874E-9</v>
      </c>
      <c r="DY50" s="21">
        <f t="shared" si="27"/>
        <v>-1.6298145055770874E-9</v>
      </c>
      <c r="DZ50" s="21">
        <f t="shared" si="27"/>
        <v>-1.6298145055770874E-9</v>
      </c>
      <c r="EA50" s="21"/>
    </row>
    <row r="51" spans="1:131" x14ac:dyDescent="0.35">
      <c r="A51" s="14">
        <v>4</v>
      </c>
      <c r="B51" s="15" t="s">
        <v>25</v>
      </c>
      <c r="C51" s="15" t="s">
        <v>33</v>
      </c>
      <c r="D51" s="14" t="s">
        <v>27</v>
      </c>
      <c r="E51" s="50" t="s">
        <v>63</v>
      </c>
      <c r="F51" s="50" t="s">
        <v>75</v>
      </c>
      <c r="G51" s="50">
        <v>3</v>
      </c>
      <c r="H51" s="14" t="s">
        <v>28</v>
      </c>
      <c r="I51" s="112">
        <f>VLOOKUP(H51,'Represenative Instruments_FX'!$H$5:$I$13,2,FALSE)</f>
        <v>15</v>
      </c>
      <c r="J51" s="16">
        <v>431253142.81</v>
      </c>
      <c r="K51" s="16">
        <v>35624971.485599995</v>
      </c>
      <c r="L51" s="16">
        <v>0</v>
      </c>
      <c r="M51" s="16">
        <v>0</v>
      </c>
      <c r="N51" s="121">
        <v>40098</v>
      </c>
      <c r="O51" s="121">
        <v>43612</v>
      </c>
      <c r="P51" s="14">
        <v>10</v>
      </c>
      <c r="Q51" s="17">
        <v>20</v>
      </c>
      <c r="R51" s="50">
        <f t="shared" si="28"/>
        <v>0</v>
      </c>
      <c r="S51" s="50">
        <f t="shared" si="29"/>
        <v>2</v>
      </c>
      <c r="T51" s="14" t="s">
        <v>29</v>
      </c>
      <c r="U51" s="46">
        <v>4.53E-2</v>
      </c>
      <c r="V51" s="14"/>
      <c r="W51" s="24"/>
      <c r="X51" s="16">
        <v>47907412</v>
      </c>
      <c r="Y51" s="19">
        <f t="shared" si="30"/>
        <v>35624971.485599995</v>
      </c>
      <c r="Z51" s="16">
        <f t="shared" si="25"/>
        <v>6309980.6440999955</v>
      </c>
      <c r="AA51" s="16">
        <f t="shared" si="26"/>
        <v>0</v>
      </c>
      <c r="AB51" s="16">
        <f t="shared" si="26"/>
        <v>0</v>
      </c>
      <c r="AC51" s="16">
        <f t="shared" si="26"/>
        <v>0</v>
      </c>
      <c r="AD51" s="16">
        <f t="shared" si="26"/>
        <v>0</v>
      </c>
      <c r="AE51" s="16">
        <f t="shared" si="26"/>
        <v>0</v>
      </c>
      <c r="AF51" s="16">
        <f t="shared" si="26"/>
        <v>0</v>
      </c>
      <c r="AG51" s="16">
        <f t="shared" si="26"/>
        <v>0</v>
      </c>
      <c r="AH51" s="16">
        <f t="shared" si="26"/>
        <v>0</v>
      </c>
      <c r="AI51" s="16">
        <f t="shared" si="26"/>
        <v>0</v>
      </c>
      <c r="AJ51" s="16">
        <f t="shared" si="26"/>
        <v>0</v>
      </c>
      <c r="AK51" s="16">
        <f t="shared" si="26"/>
        <v>0</v>
      </c>
      <c r="AL51" s="16">
        <f t="shared" si="26"/>
        <v>0</v>
      </c>
      <c r="AM51" s="16">
        <f t="shared" si="26"/>
        <v>0</v>
      </c>
      <c r="AN51" s="16">
        <f t="shared" si="26"/>
        <v>0</v>
      </c>
      <c r="AO51" s="16">
        <f t="shared" si="26"/>
        <v>0</v>
      </c>
      <c r="AP51" s="16">
        <f t="shared" si="26"/>
        <v>0</v>
      </c>
      <c r="AQ51" s="16">
        <f t="shared" si="26"/>
        <v>0</v>
      </c>
      <c r="AR51" s="16">
        <f t="shared" si="26"/>
        <v>0</v>
      </c>
      <c r="AS51" s="16">
        <f t="shared" si="26"/>
        <v>0</v>
      </c>
      <c r="AT51" s="16">
        <f t="shared" si="26"/>
        <v>0</v>
      </c>
      <c r="AU51" s="16">
        <f t="shared" si="26"/>
        <v>0</v>
      </c>
      <c r="AV51" s="16">
        <f t="shared" si="26"/>
        <v>0</v>
      </c>
      <c r="AW51" s="16">
        <f t="shared" si="26"/>
        <v>0</v>
      </c>
      <c r="AX51" s="16">
        <f t="shared" si="26"/>
        <v>0</v>
      </c>
      <c r="AY51" s="16">
        <f t="shared" si="26"/>
        <v>0</v>
      </c>
      <c r="AZ51" s="16">
        <f t="shared" si="26"/>
        <v>0</v>
      </c>
      <c r="BA51" s="16">
        <f t="shared" si="26"/>
        <v>0</v>
      </c>
      <c r="BB51" s="16">
        <f t="shared" si="26"/>
        <v>0</v>
      </c>
      <c r="BC51" s="16">
        <f t="shared" si="26"/>
        <v>0</v>
      </c>
      <c r="BD51" s="16">
        <f t="shared" si="26"/>
        <v>0</v>
      </c>
      <c r="BE51" s="16">
        <f t="shared" si="26"/>
        <v>0</v>
      </c>
      <c r="BF51" s="16">
        <f t="shared" si="26"/>
        <v>0</v>
      </c>
      <c r="BG51" s="16">
        <f t="shared" si="26"/>
        <v>0</v>
      </c>
      <c r="BH51" s="16">
        <f t="shared" si="26"/>
        <v>0</v>
      </c>
      <c r="BI51" s="16">
        <f t="shared" si="26"/>
        <v>0</v>
      </c>
      <c r="BJ51" s="16">
        <f t="shared" si="26"/>
        <v>0</v>
      </c>
      <c r="BK51" s="16">
        <f t="shared" si="26"/>
        <v>0</v>
      </c>
      <c r="BL51" s="16">
        <f t="shared" si="26"/>
        <v>0</v>
      </c>
      <c r="BM51" s="16">
        <f t="shared" si="26"/>
        <v>0</v>
      </c>
      <c r="BN51" s="16">
        <f t="shared" si="26"/>
        <v>0</v>
      </c>
      <c r="BO51" s="16">
        <f t="shared" si="26"/>
        <v>0</v>
      </c>
      <c r="BP51" s="16">
        <f t="shared" si="26"/>
        <v>0</v>
      </c>
      <c r="BQ51" s="16">
        <f t="shared" si="26"/>
        <v>0</v>
      </c>
      <c r="BR51" s="16">
        <f t="shared" si="26"/>
        <v>0</v>
      </c>
      <c r="BS51" s="16">
        <f t="shared" si="26"/>
        <v>0</v>
      </c>
      <c r="BT51" s="16">
        <f t="shared" si="26"/>
        <v>0</v>
      </c>
      <c r="BU51" s="16">
        <f t="shared" si="26"/>
        <v>0</v>
      </c>
      <c r="BV51" s="16">
        <f t="shared" si="26"/>
        <v>0</v>
      </c>
      <c r="BW51" s="16">
        <f t="shared" si="26"/>
        <v>0</v>
      </c>
      <c r="CA51" s="21"/>
      <c r="CB51" s="23">
        <f t="shared" si="33"/>
        <v>35624971.485599995</v>
      </c>
      <c r="CC51" s="21">
        <f t="shared" si="32"/>
        <v>17812485.742799997</v>
      </c>
      <c r="CD51" s="21">
        <f t="shared" si="27"/>
        <v>0</v>
      </c>
      <c r="CE51" s="21">
        <f t="shared" si="27"/>
        <v>0</v>
      </c>
      <c r="CF51" s="21">
        <f t="shared" si="27"/>
        <v>0</v>
      </c>
      <c r="CG51" s="21">
        <f t="shared" si="27"/>
        <v>0</v>
      </c>
      <c r="CH51" s="21">
        <f t="shared" si="27"/>
        <v>0</v>
      </c>
      <c r="CI51" s="21">
        <f t="shared" si="27"/>
        <v>0</v>
      </c>
      <c r="CJ51" s="21">
        <f t="shared" si="27"/>
        <v>0</v>
      </c>
      <c r="CK51" s="21">
        <f t="shared" si="27"/>
        <v>0</v>
      </c>
      <c r="CL51" s="21">
        <f t="shared" si="27"/>
        <v>0</v>
      </c>
      <c r="CM51" s="21">
        <f t="shared" si="27"/>
        <v>0</v>
      </c>
      <c r="CN51" s="21">
        <f t="shared" si="27"/>
        <v>0</v>
      </c>
      <c r="CO51" s="21">
        <f t="shared" si="27"/>
        <v>0</v>
      </c>
      <c r="CP51" s="21">
        <f t="shared" si="27"/>
        <v>0</v>
      </c>
      <c r="CQ51" s="21">
        <f t="shared" si="27"/>
        <v>0</v>
      </c>
      <c r="CR51" s="21">
        <f t="shared" si="27"/>
        <v>0</v>
      </c>
      <c r="CS51" s="21">
        <f t="shared" si="27"/>
        <v>0</v>
      </c>
      <c r="CT51" s="21">
        <f t="shared" si="27"/>
        <v>0</v>
      </c>
      <c r="CU51" s="21">
        <f t="shared" si="27"/>
        <v>0</v>
      </c>
      <c r="CV51" s="21">
        <f t="shared" si="27"/>
        <v>0</v>
      </c>
      <c r="CW51" s="21">
        <f t="shared" si="27"/>
        <v>0</v>
      </c>
      <c r="CX51" s="21">
        <f t="shared" si="27"/>
        <v>0</v>
      </c>
      <c r="CY51" s="21">
        <f t="shared" si="27"/>
        <v>0</v>
      </c>
      <c r="CZ51" s="21">
        <f t="shared" si="27"/>
        <v>0</v>
      </c>
      <c r="DA51" s="21">
        <f t="shared" si="27"/>
        <v>0</v>
      </c>
      <c r="DB51" s="21">
        <f t="shared" si="27"/>
        <v>0</v>
      </c>
      <c r="DC51" s="21">
        <f t="shared" si="27"/>
        <v>0</v>
      </c>
      <c r="DD51" s="21">
        <f t="shared" si="27"/>
        <v>0</v>
      </c>
      <c r="DE51" s="21">
        <f t="shared" si="27"/>
        <v>0</v>
      </c>
      <c r="DF51" s="21">
        <f t="shared" si="27"/>
        <v>0</v>
      </c>
      <c r="DG51" s="21">
        <f t="shared" si="27"/>
        <v>0</v>
      </c>
      <c r="DH51" s="21">
        <f t="shared" si="27"/>
        <v>0</v>
      </c>
      <c r="DI51" s="21">
        <f t="shared" si="27"/>
        <v>0</v>
      </c>
      <c r="DJ51" s="21">
        <f t="shared" si="27"/>
        <v>0</v>
      </c>
      <c r="DK51" s="21">
        <f t="shared" si="27"/>
        <v>0</v>
      </c>
      <c r="DL51" s="21">
        <f t="shared" si="27"/>
        <v>0</v>
      </c>
      <c r="DM51" s="21">
        <f t="shared" si="27"/>
        <v>0</v>
      </c>
      <c r="DN51" s="21">
        <f t="shared" si="27"/>
        <v>0</v>
      </c>
      <c r="DO51" s="21">
        <f t="shared" si="27"/>
        <v>0</v>
      </c>
      <c r="DP51" s="21">
        <f t="shared" si="27"/>
        <v>0</v>
      </c>
      <c r="DQ51" s="21">
        <f t="shared" si="27"/>
        <v>0</v>
      </c>
      <c r="DR51" s="21">
        <f t="shared" si="27"/>
        <v>0</v>
      </c>
      <c r="DS51" s="21">
        <f t="shared" si="27"/>
        <v>0</v>
      </c>
      <c r="DT51" s="21">
        <f t="shared" si="27"/>
        <v>0</v>
      </c>
      <c r="DU51" s="21">
        <f t="shared" si="27"/>
        <v>0</v>
      </c>
      <c r="DV51" s="21">
        <f t="shared" si="27"/>
        <v>0</v>
      </c>
      <c r="DW51" s="21">
        <f t="shared" si="27"/>
        <v>0</v>
      </c>
      <c r="DX51" s="21">
        <f t="shared" si="27"/>
        <v>0</v>
      </c>
      <c r="DY51" s="21">
        <f t="shared" si="27"/>
        <v>0</v>
      </c>
      <c r="DZ51" s="21">
        <f t="shared" si="27"/>
        <v>0</v>
      </c>
      <c r="EA51" s="21"/>
    </row>
    <row r="52" spans="1:131" x14ac:dyDescent="0.35">
      <c r="A52" s="14">
        <v>5</v>
      </c>
      <c r="B52" s="15" t="s">
        <v>34</v>
      </c>
      <c r="C52" s="17" t="s">
        <v>35</v>
      </c>
      <c r="D52" s="14" t="s">
        <v>27</v>
      </c>
      <c r="E52" s="50" t="s">
        <v>35</v>
      </c>
      <c r="F52" s="50" t="s">
        <v>76</v>
      </c>
      <c r="G52" s="50">
        <v>1</v>
      </c>
      <c r="H52" s="14" t="s">
        <v>36</v>
      </c>
      <c r="I52" s="112">
        <f>VLOOKUP(H52,'Represenative Instruments_FX'!$H$5:$I$13,2,FALSE)</f>
        <v>15.39495</v>
      </c>
      <c r="J52" s="18">
        <v>15104955.153846152</v>
      </c>
      <c r="K52" s="16">
        <v>3505107.782800003</v>
      </c>
      <c r="L52" s="16">
        <v>0</v>
      </c>
      <c r="M52" s="16">
        <v>0</v>
      </c>
      <c r="N52" s="122">
        <v>41520</v>
      </c>
      <c r="O52" s="122">
        <v>55243</v>
      </c>
      <c r="P52" s="14">
        <v>10</v>
      </c>
      <c r="Q52" s="17">
        <v>50</v>
      </c>
      <c r="R52" s="50">
        <f t="shared" si="28"/>
        <v>0</v>
      </c>
      <c r="S52" s="50">
        <f t="shared" si="29"/>
        <v>34</v>
      </c>
      <c r="T52" s="14" t="s">
        <v>29</v>
      </c>
      <c r="U52" s="46">
        <v>7.4999999999999997E-3</v>
      </c>
      <c r="V52" s="14"/>
      <c r="W52" s="24"/>
      <c r="X52" s="16">
        <v>15104955.153846152</v>
      </c>
      <c r="Y52" s="19">
        <f t="shared" si="30"/>
        <v>3505107.782800003</v>
      </c>
      <c r="Z52" s="16">
        <f t="shared" si="25"/>
        <v>3427910.1088000028</v>
      </c>
      <c r="AA52" s="16">
        <f t="shared" si="26"/>
        <v>3330862.8808000027</v>
      </c>
      <c r="AB52" s="16">
        <f t="shared" si="26"/>
        <v>3215675.3914000029</v>
      </c>
      <c r="AC52" s="16">
        <f t="shared" si="26"/>
        <v>3100487.902000003</v>
      </c>
      <c r="AD52" s="16">
        <f t="shared" si="26"/>
        <v>2985300.4340000032</v>
      </c>
      <c r="AE52" s="16">
        <f t="shared" si="26"/>
        <v>2870112.9660000033</v>
      </c>
      <c r="AF52" s="16">
        <f t="shared" si="26"/>
        <v>2754925.4980000034</v>
      </c>
      <c r="AG52" s="16">
        <f t="shared" si="26"/>
        <v>2639738.0300000035</v>
      </c>
      <c r="AH52" s="16">
        <f t="shared" si="26"/>
        <v>2524550.5620000036</v>
      </c>
      <c r="AI52" s="16">
        <f t="shared" si="26"/>
        <v>2409363.0940000038</v>
      </c>
      <c r="AJ52" s="16">
        <f t="shared" si="26"/>
        <v>2294175.6260000039</v>
      </c>
      <c r="AK52" s="16">
        <f t="shared" si="26"/>
        <v>2178988.158000004</v>
      </c>
      <c r="AL52" s="16">
        <f t="shared" si="26"/>
        <v>2063800.6900000041</v>
      </c>
      <c r="AM52" s="16">
        <f t="shared" si="26"/>
        <v>1948613.2220000043</v>
      </c>
      <c r="AN52" s="16">
        <f t="shared" si="26"/>
        <v>1833425.7540000044</v>
      </c>
      <c r="AO52" s="16">
        <f t="shared" si="26"/>
        <v>1718238.2860000045</v>
      </c>
      <c r="AP52" s="16">
        <f t="shared" si="26"/>
        <v>1603050.8180000046</v>
      </c>
      <c r="AQ52" s="16">
        <f t="shared" si="26"/>
        <v>1487863.3500000047</v>
      </c>
      <c r="AR52" s="16">
        <f t="shared" si="26"/>
        <v>1372675.8820000049</v>
      </c>
      <c r="AS52" s="16">
        <f t="shared" si="26"/>
        <v>1257488.414000005</v>
      </c>
      <c r="AT52" s="16">
        <f t="shared" si="26"/>
        <v>1142300.9460000051</v>
      </c>
      <c r="AU52" s="16">
        <f t="shared" si="26"/>
        <v>1027113.4780000051</v>
      </c>
      <c r="AV52" s="16">
        <f t="shared" si="26"/>
        <v>911926.01000000513</v>
      </c>
      <c r="AW52" s="16">
        <f t="shared" si="26"/>
        <v>796738.54200000514</v>
      </c>
      <c r="AX52" s="16">
        <f t="shared" si="26"/>
        <v>681551.07400000514</v>
      </c>
      <c r="AY52" s="16">
        <f t="shared" si="26"/>
        <v>566363.60600000515</v>
      </c>
      <c r="AZ52" s="16">
        <f t="shared" si="26"/>
        <v>451176.13800000516</v>
      </c>
      <c r="BA52" s="16">
        <f t="shared" si="26"/>
        <v>335988.67000000516</v>
      </c>
      <c r="BB52" s="16">
        <f t="shared" si="26"/>
        <v>220801.20200000517</v>
      </c>
      <c r="BC52" s="16">
        <f t="shared" si="26"/>
        <v>135033.14400000428</v>
      </c>
      <c r="BD52" s="16">
        <f t="shared" si="26"/>
        <v>79572.400000004025</v>
      </c>
      <c r="BE52" s="16">
        <f t="shared" si="26"/>
        <v>39785.880000004028</v>
      </c>
      <c r="BF52" s="16">
        <f t="shared" si="26"/>
        <v>13261.96000000403</v>
      </c>
      <c r="BG52" s="16">
        <f t="shared" si="26"/>
        <v>3.8307916838675737E-9</v>
      </c>
      <c r="BH52" s="16">
        <f t="shared" si="26"/>
        <v>3.8307916838675737E-9</v>
      </c>
      <c r="BI52" s="16">
        <f t="shared" si="26"/>
        <v>3.8307916838675737E-9</v>
      </c>
      <c r="BJ52" s="16">
        <f t="shared" si="26"/>
        <v>3.8307916838675737E-9</v>
      </c>
      <c r="BK52" s="16">
        <f t="shared" si="26"/>
        <v>3.8307916838675737E-9</v>
      </c>
      <c r="BL52" s="16">
        <f t="shared" si="26"/>
        <v>3.8307916838675737E-9</v>
      </c>
      <c r="BM52" s="16">
        <f t="shared" si="26"/>
        <v>3.8307916838675737E-9</v>
      </c>
      <c r="BN52" s="16">
        <f t="shared" si="26"/>
        <v>3.8307916838675737E-9</v>
      </c>
      <c r="BO52" s="16">
        <f t="shared" si="26"/>
        <v>3.8307916838675737E-9</v>
      </c>
      <c r="BP52" s="16">
        <f t="shared" si="26"/>
        <v>3.8307916838675737E-9</v>
      </c>
      <c r="BQ52" s="16">
        <f t="shared" si="26"/>
        <v>3.8307916838675737E-9</v>
      </c>
      <c r="BR52" s="16">
        <f t="shared" si="26"/>
        <v>3.8307916838675737E-9</v>
      </c>
      <c r="BS52" s="16">
        <f t="shared" si="26"/>
        <v>3.8307916838675737E-9</v>
      </c>
      <c r="BT52" s="16">
        <f t="shared" si="26"/>
        <v>3.8307916838675737E-9</v>
      </c>
      <c r="BU52" s="16">
        <f t="shared" si="26"/>
        <v>3.8307916838675737E-9</v>
      </c>
      <c r="BV52" s="16">
        <f t="shared" si="26"/>
        <v>3.8307916838675737E-9</v>
      </c>
      <c r="BW52" s="16">
        <f t="shared" si="26"/>
        <v>3.8307916838675737E-9</v>
      </c>
      <c r="CA52" s="21"/>
      <c r="CB52" s="23">
        <f t="shared" si="33"/>
        <v>3505107.782800003</v>
      </c>
      <c r="CC52" s="21">
        <f t="shared" si="32"/>
        <v>3402016.3774235323</v>
      </c>
      <c r="CD52" s="21">
        <f t="shared" si="27"/>
        <v>3298924.9720470617</v>
      </c>
      <c r="CE52" s="21">
        <f t="shared" si="27"/>
        <v>3195833.566670591</v>
      </c>
      <c r="CF52" s="21">
        <f t="shared" si="27"/>
        <v>3092742.1612941204</v>
      </c>
      <c r="CG52" s="21">
        <f t="shared" si="27"/>
        <v>2989650.7559176497</v>
      </c>
      <c r="CH52" s="21">
        <f t="shared" si="27"/>
        <v>2886559.3505411791</v>
      </c>
      <c r="CI52" s="21">
        <f t="shared" si="27"/>
        <v>2783467.9451647084</v>
      </c>
      <c r="CJ52" s="21">
        <f t="shared" si="27"/>
        <v>2680376.5397882378</v>
      </c>
      <c r="CK52" s="21">
        <f t="shared" si="27"/>
        <v>2577285.1344117671</v>
      </c>
      <c r="CL52" s="21">
        <f t="shared" si="27"/>
        <v>2474193.7290352965</v>
      </c>
      <c r="CM52" s="21">
        <f t="shared" si="27"/>
        <v>2371102.3236588258</v>
      </c>
      <c r="CN52" s="21">
        <f t="shared" si="27"/>
        <v>2268010.9182823552</v>
      </c>
      <c r="CO52" s="21">
        <f t="shared" si="27"/>
        <v>2164919.5129058845</v>
      </c>
      <c r="CP52" s="21">
        <f t="shared" si="27"/>
        <v>2061828.1075294139</v>
      </c>
      <c r="CQ52" s="21">
        <f t="shared" si="27"/>
        <v>1958736.7021529432</v>
      </c>
      <c r="CR52" s="21">
        <f t="shared" si="27"/>
        <v>1855645.2967764726</v>
      </c>
      <c r="CS52" s="21">
        <f t="shared" si="27"/>
        <v>1752553.8914000019</v>
      </c>
      <c r="CT52" s="21">
        <f t="shared" si="27"/>
        <v>1649462.4860235313</v>
      </c>
      <c r="CU52" s="21">
        <f t="shared" si="27"/>
        <v>1546371.0806470606</v>
      </c>
      <c r="CV52" s="21">
        <f t="shared" si="27"/>
        <v>1443279.67527059</v>
      </c>
      <c r="CW52" s="21">
        <f t="shared" si="27"/>
        <v>1340188.2698941194</v>
      </c>
      <c r="CX52" s="21">
        <f t="shared" si="27"/>
        <v>1237096.8645176487</v>
      </c>
      <c r="CY52" s="21">
        <f t="shared" si="27"/>
        <v>1134005.4591411781</v>
      </c>
      <c r="CZ52" s="21">
        <f t="shared" si="27"/>
        <v>1030914.0537647074</v>
      </c>
      <c r="DA52" s="21">
        <f t="shared" si="27"/>
        <v>927822.64838823676</v>
      </c>
      <c r="DB52" s="21">
        <f t="shared" si="27"/>
        <v>824731.24301176611</v>
      </c>
      <c r="DC52" s="21">
        <f t="shared" si="27"/>
        <v>721639.83763529547</v>
      </c>
      <c r="DD52" s="21">
        <f t="shared" si="27"/>
        <v>618548.43225882482</v>
      </c>
      <c r="DE52" s="21">
        <f t="shared" si="27"/>
        <v>515457.02688235417</v>
      </c>
      <c r="DF52" s="21">
        <f t="shared" si="27"/>
        <v>412365.62150588352</v>
      </c>
      <c r="DG52" s="21">
        <f t="shared" si="27"/>
        <v>309274.21612941287</v>
      </c>
      <c r="DH52" s="21">
        <f t="shared" si="27"/>
        <v>206182.8107529422</v>
      </c>
      <c r="DI52" s="21">
        <f t="shared" si="27"/>
        <v>103091.40537647152</v>
      </c>
      <c r="DJ52" s="21">
        <f t="shared" si="27"/>
        <v>8.440110832452774E-10</v>
      </c>
      <c r="DK52" s="21">
        <f t="shared" si="27"/>
        <v>8.440110832452774E-10</v>
      </c>
      <c r="DL52" s="21">
        <f t="shared" si="27"/>
        <v>8.440110832452774E-10</v>
      </c>
      <c r="DM52" s="21">
        <f t="shared" si="27"/>
        <v>8.440110832452774E-10</v>
      </c>
      <c r="DN52" s="21">
        <f t="shared" si="27"/>
        <v>8.440110832452774E-10</v>
      </c>
      <c r="DO52" s="21">
        <f t="shared" si="27"/>
        <v>8.440110832452774E-10</v>
      </c>
      <c r="DP52" s="21">
        <f t="shared" si="27"/>
        <v>8.440110832452774E-10</v>
      </c>
      <c r="DQ52" s="21">
        <f t="shared" si="27"/>
        <v>8.440110832452774E-10</v>
      </c>
      <c r="DR52" s="21">
        <f t="shared" si="27"/>
        <v>8.440110832452774E-10</v>
      </c>
      <c r="DS52" s="21">
        <f t="shared" si="27"/>
        <v>8.440110832452774E-10</v>
      </c>
      <c r="DT52" s="21">
        <f t="shared" si="27"/>
        <v>8.440110832452774E-10</v>
      </c>
      <c r="DU52" s="21">
        <f t="shared" si="27"/>
        <v>8.440110832452774E-10</v>
      </c>
      <c r="DV52" s="21">
        <f t="shared" si="27"/>
        <v>8.440110832452774E-10</v>
      </c>
      <c r="DW52" s="21">
        <f t="shared" si="27"/>
        <v>8.440110832452774E-10</v>
      </c>
      <c r="DX52" s="21">
        <f t="shared" si="27"/>
        <v>8.440110832452774E-10</v>
      </c>
      <c r="DY52" s="21">
        <f t="shared" si="27"/>
        <v>8.440110832452774E-10</v>
      </c>
      <c r="DZ52" s="21">
        <f t="shared" si="27"/>
        <v>8.440110832452774E-10</v>
      </c>
      <c r="EA52" s="21"/>
    </row>
    <row r="53" spans="1:131" x14ac:dyDescent="0.35">
      <c r="A53" s="14">
        <v>6</v>
      </c>
      <c r="B53" s="15" t="s">
        <v>34</v>
      </c>
      <c r="C53" s="17" t="s">
        <v>35</v>
      </c>
      <c r="D53" s="14" t="s">
        <v>27</v>
      </c>
      <c r="E53" s="50" t="s">
        <v>35</v>
      </c>
      <c r="F53" s="50" t="s">
        <v>76</v>
      </c>
      <c r="G53" s="50">
        <v>1</v>
      </c>
      <c r="H53" s="14" t="s">
        <v>28</v>
      </c>
      <c r="I53" s="112">
        <f>VLOOKUP(H53,'Represenative Instruments_FX'!$H$5:$I$13,2,FALSE)</f>
        <v>15</v>
      </c>
      <c r="J53" s="18">
        <v>44636691.520000003</v>
      </c>
      <c r="K53" s="16">
        <v>36869924.083999991</v>
      </c>
      <c r="L53" s="16">
        <v>0</v>
      </c>
      <c r="M53" s="16">
        <v>0</v>
      </c>
      <c r="N53" s="122">
        <v>42991</v>
      </c>
      <c r="O53" s="122">
        <v>57410</v>
      </c>
      <c r="P53" s="14">
        <v>10</v>
      </c>
      <c r="Q53" s="17">
        <v>50</v>
      </c>
      <c r="R53" s="50">
        <f t="shared" si="28"/>
        <v>0</v>
      </c>
      <c r="S53" s="50">
        <f t="shared" si="29"/>
        <v>40</v>
      </c>
      <c r="T53" s="14" t="s">
        <v>29</v>
      </c>
      <c r="U53" s="46">
        <v>7.4999999999999997E-3</v>
      </c>
      <c r="V53" s="14"/>
      <c r="W53" s="24"/>
      <c r="X53" s="16">
        <v>44636691.520000003</v>
      </c>
      <c r="Y53" s="19">
        <f t="shared" si="30"/>
        <v>36869924.083999991</v>
      </c>
      <c r="Z53" s="16">
        <f t="shared" si="25"/>
        <v>34585622.477199994</v>
      </c>
      <c r="AA53" s="16">
        <f t="shared" si="26"/>
        <v>32458148.811899994</v>
      </c>
      <c r="AB53" s="16">
        <f t="shared" si="26"/>
        <v>31241764.968099993</v>
      </c>
      <c r="AC53" s="16">
        <f t="shared" si="26"/>
        <v>30025381.124299992</v>
      </c>
      <c r="AD53" s="16">
        <f t="shared" si="26"/>
        <v>28808997.280499991</v>
      </c>
      <c r="AE53" s="16">
        <f t="shared" si="26"/>
        <v>27592613.43669999</v>
      </c>
      <c r="AF53" s="16">
        <f t="shared" si="26"/>
        <v>26376229.592899989</v>
      </c>
      <c r="AG53" s="16">
        <f t="shared" si="26"/>
        <v>25159845.749099988</v>
      </c>
      <c r="AH53" s="16">
        <f t="shared" si="26"/>
        <v>23943461.905299988</v>
      </c>
      <c r="AI53" s="16">
        <f t="shared" si="26"/>
        <v>22727078.061499987</v>
      </c>
      <c r="AJ53" s="16">
        <f t="shared" si="26"/>
        <v>21510694.217699986</v>
      </c>
      <c r="AK53" s="16">
        <f t="shared" si="26"/>
        <v>20294310.373899985</v>
      </c>
      <c r="AL53" s="16">
        <f t="shared" si="26"/>
        <v>19077926.530099984</v>
      </c>
      <c r="AM53" s="16">
        <f t="shared" si="26"/>
        <v>17861542.686299983</v>
      </c>
      <c r="AN53" s="16">
        <f t="shared" si="26"/>
        <v>16645158.842499983</v>
      </c>
      <c r="AO53" s="16">
        <f t="shared" si="26"/>
        <v>15428774.998699982</v>
      </c>
      <c r="AP53" s="16">
        <f t="shared" si="26"/>
        <v>14212391.154899981</v>
      </c>
      <c r="AQ53" s="16">
        <f t="shared" si="26"/>
        <v>12996007.31109998</v>
      </c>
      <c r="AR53" s="16">
        <f t="shared" si="26"/>
        <v>11779623.467299979</v>
      </c>
      <c r="AS53" s="16">
        <f t="shared" si="26"/>
        <v>10563239.623499978</v>
      </c>
      <c r="AT53" s="16">
        <f t="shared" si="26"/>
        <v>9346855.7796999775</v>
      </c>
      <c r="AU53" s="16">
        <f t="shared" si="26"/>
        <v>8130471.9358999776</v>
      </c>
      <c r="AV53" s="16">
        <f t="shared" si="26"/>
        <v>6914088.0920999777</v>
      </c>
      <c r="AW53" s="16">
        <f t="shared" si="26"/>
        <v>5697704.2482999777</v>
      </c>
      <c r="AX53" s="16">
        <f t="shared" si="26"/>
        <v>4481320.4044999778</v>
      </c>
      <c r="AY53" s="16">
        <f t="shared" si="26"/>
        <v>3264936.5606999779</v>
      </c>
      <c r="AZ53" s="16">
        <f t="shared" ref="AA53:BW58" si="34">AY53-AZ10</f>
        <v>2048552.716899978</v>
      </c>
      <c r="BA53" s="16">
        <f t="shared" si="34"/>
        <v>1166543.6830999819</v>
      </c>
      <c r="BB53" s="16">
        <f t="shared" si="34"/>
        <v>733985.74079997768</v>
      </c>
      <c r="BC53" s="16">
        <f t="shared" si="34"/>
        <v>539678.42999997991</v>
      </c>
      <c r="BD53" s="16">
        <f t="shared" si="34"/>
        <v>485710.58919997991</v>
      </c>
      <c r="BE53" s="16">
        <f t="shared" si="34"/>
        <v>431742.7483999799</v>
      </c>
      <c r="BF53" s="16">
        <f t="shared" si="34"/>
        <v>377774.9075999799</v>
      </c>
      <c r="BG53" s="16">
        <f t="shared" si="34"/>
        <v>323807.06679997989</v>
      </c>
      <c r="BH53" s="16">
        <f t="shared" si="34"/>
        <v>269839.22599997988</v>
      </c>
      <c r="BI53" s="16">
        <f t="shared" si="34"/>
        <v>215871.38519997988</v>
      </c>
      <c r="BJ53" s="16">
        <f t="shared" si="34"/>
        <v>161903.54439997987</v>
      </c>
      <c r="BK53" s="16">
        <f t="shared" si="34"/>
        <v>107935.70359997987</v>
      </c>
      <c r="BL53" s="16">
        <f t="shared" si="34"/>
        <v>53967.86279997987</v>
      </c>
      <c r="BM53" s="16">
        <f t="shared" si="34"/>
        <v>-1.8131686374545097E-8</v>
      </c>
      <c r="BN53" s="16">
        <f t="shared" si="34"/>
        <v>-1.8131686374545097E-8</v>
      </c>
      <c r="BO53" s="16">
        <f t="shared" si="34"/>
        <v>-1.8131686374545097E-8</v>
      </c>
      <c r="BP53" s="16">
        <f t="shared" si="34"/>
        <v>-1.8131686374545097E-8</v>
      </c>
      <c r="BQ53" s="16">
        <f t="shared" si="34"/>
        <v>-1.8131686374545097E-8</v>
      </c>
      <c r="BR53" s="16">
        <f t="shared" si="34"/>
        <v>-1.8131686374545097E-8</v>
      </c>
      <c r="BS53" s="16">
        <f t="shared" si="34"/>
        <v>-1.8131686374545097E-8</v>
      </c>
      <c r="BT53" s="16">
        <f t="shared" si="34"/>
        <v>-1.8131686374545097E-8</v>
      </c>
      <c r="BU53" s="16">
        <f t="shared" si="34"/>
        <v>-1.8131686374545097E-8</v>
      </c>
      <c r="BV53" s="16">
        <f t="shared" si="34"/>
        <v>-1.8131686374545097E-8</v>
      </c>
      <c r="BW53" s="16">
        <f t="shared" si="34"/>
        <v>-1.8131686374545097E-8</v>
      </c>
      <c r="CA53" s="21"/>
      <c r="CB53" s="23">
        <f t="shared" si="33"/>
        <v>36869924.083999991</v>
      </c>
      <c r="CC53" s="21">
        <f t="shared" si="32"/>
        <v>35948175.981899992</v>
      </c>
      <c r="CD53" s="21">
        <f t="shared" si="27"/>
        <v>35026427.879799992</v>
      </c>
      <c r="CE53" s="21">
        <f t="shared" si="27"/>
        <v>34104679.777699992</v>
      </c>
      <c r="CF53" s="21">
        <f t="shared" si="27"/>
        <v>33182931.675599992</v>
      </c>
      <c r="CG53" s="21">
        <f t="shared" si="27"/>
        <v>32261183.573499992</v>
      </c>
      <c r="CH53" s="21">
        <f t="shared" si="27"/>
        <v>31339435.471399993</v>
      </c>
      <c r="CI53" s="21">
        <f t="shared" si="27"/>
        <v>30417687.369299993</v>
      </c>
      <c r="CJ53" s="21">
        <f t="shared" si="27"/>
        <v>29495939.267199993</v>
      </c>
      <c r="CK53" s="21">
        <f t="shared" si="27"/>
        <v>28574191.165099993</v>
      </c>
      <c r="CL53" s="21">
        <f t="shared" si="27"/>
        <v>27652443.062999994</v>
      </c>
      <c r="CM53" s="21">
        <f t="shared" si="27"/>
        <v>26730694.960899994</v>
      </c>
      <c r="CN53" s="21">
        <f t="shared" si="27"/>
        <v>25808946.858799994</v>
      </c>
      <c r="CO53" s="21">
        <f t="shared" si="27"/>
        <v>24887198.756699994</v>
      </c>
      <c r="CP53" s="21">
        <f t="shared" si="27"/>
        <v>23965450.654599994</v>
      </c>
      <c r="CQ53" s="21">
        <f t="shared" si="27"/>
        <v>23043702.552499995</v>
      </c>
      <c r="CR53" s="21">
        <f t="shared" si="27"/>
        <v>22121954.450399995</v>
      </c>
      <c r="CS53" s="21">
        <f t="shared" si="27"/>
        <v>21200206.348299995</v>
      </c>
      <c r="CT53" s="21">
        <f t="shared" si="27"/>
        <v>20278458.246199995</v>
      </c>
      <c r="CU53" s="21">
        <f t="shared" si="27"/>
        <v>19356710.144099995</v>
      </c>
      <c r="CV53" s="21">
        <f t="shared" si="27"/>
        <v>18434962.041999996</v>
      </c>
      <c r="CW53" s="21">
        <f t="shared" si="27"/>
        <v>17513213.939899996</v>
      </c>
      <c r="CX53" s="21">
        <f t="shared" si="27"/>
        <v>16591465.837799996</v>
      </c>
      <c r="CY53" s="21">
        <f t="shared" si="27"/>
        <v>15669717.735699996</v>
      </c>
      <c r="CZ53" s="21">
        <f t="shared" si="27"/>
        <v>14747969.633599997</v>
      </c>
      <c r="DA53" s="21">
        <f t="shared" si="27"/>
        <v>13826221.531499997</v>
      </c>
      <c r="DB53" s="21">
        <f t="shared" si="27"/>
        <v>12904473.429399997</v>
      </c>
      <c r="DC53" s="21">
        <f t="shared" ref="CD53:DZ58" si="35">DB53-DC10</f>
        <v>11982725.327299997</v>
      </c>
      <c r="DD53" s="21">
        <f t="shared" si="35"/>
        <v>11060977.225199997</v>
      </c>
      <c r="DE53" s="21">
        <f t="shared" si="35"/>
        <v>10139229.123099998</v>
      </c>
      <c r="DF53" s="21">
        <f t="shared" si="35"/>
        <v>9217481.0209999979</v>
      </c>
      <c r="DG53" s="21">
        <f t="shared" si="35"/>
        <v>8295732.9188999981</v>
      </c>
      <c r="DH53" s="21">
        <f t="shared" si="35"/>
        <v>7373984.8167999983</v>
      </c>
      <c r="DI53" s="21">
        <f t="shared" si="35"/>
        <v>6452236.7146999985</v>
      </c>
      <c r="DJ53" s="21">
        <f t="shared" si="35"/>
        <v>5530488.6125999987</v>
      </c>
      <c r="DK53" s="21">
        <f t="shared" si="35"/>
        <v>4608740.5104999989</v>
      </c>
      <c r="DL53" s="21">
        <f t="shared" si="35"/>
        <v>3686992.4083999991</v>
      </c>
      <c r="DM53" s="21">
        <f t="shared" si="35"/>
        <v>2765244.3062999994</v>
      </c>
      <c r="DN53" s="21">
        <f t="shared" si="35"/>
        <v>1843496.2041999996</v>
      </c>
      <c r="DO53" s="21">
        <f t="shared" si="35"/>
        <v>921748.10209999979</v>
      </c>
      <c r="DP53" s="21">
        <f t="shared" si="35"/>
        <v>0</v>
      </c>
      <c r="DQ53" s="21">
        <f t="shared" si="35"/>
        <v>0</v>
      </c>
      <c r="DR53" s="21">
        <f t="shared" si="35"/>
        <v>0</v>
      </c>
      <c r="DS53" s="21">
        <f t="shared" si="35"/>
        <v>0</v>
      </c>
      <c r="DT53" s="21">
        <f t="shared" si="35"/>
        <v>0</v>
      </c>
      <c r="DU53" s="21">
        <f t="shared" si="35"/>
        <v>0</v>
      </c>
      <c r="DV53" s="21">
        <f t="shared" si="35"/>
        <v>0</v>
      </c>
      <c r="DW53" s="21">
        <f t="shared" si="35"/>
        <v>0</v>
      </c>
      <c r="DX53" s="21">
        <f t="shared" si="35"/>
        <v>0</v>
      </c>
      <c r="DY53" s="21">
        <f t="shared" si="35"/>
        <v>0</v>
      </c>
      <c r="DZ53" s="21">
        <f t="shared" si="35"/>
        <v>0</v>
      </c>
      <c r="EA53" s="21"/>
    </row>
    <row r="54" spans="1:131" x14ac:dyDescent="0.35">
      <c r="A54" s="14">
        <v>7</v>
      </c>
      <c r="B54" s="15" t="s">
        <v>34</v>
      </c>
      <c r="C54" s="17" t="s">
        <v>35</v>
      </c>
      <c r="D54" s="14" t="s">
        <v>27</v>
      </c>
      <c r="E54" s="50" t="s">
        <v>35</v>
      </c>
      <c r="F54" s="50" t="s">
        <v>76</v>
      </c>
      <c r="G54" s="50">
        <v>1</v>
      </c>
      <c r="H54" s="14" t="s">
        <v>32</v>
      </c>
      <c r="I54" s="112">
        <f>VLOOKUP(H54,'Represenative Instruments_FX'!$H$5:$I$13,2,FALSE)</f>
        <v>18.031499999999998</v>
      </c>
      <c r="J54" s="16">
        <v>269657.00799999997</v>
      </c>
      <c r="K54" s="16">
        <v>238613.508</v>
      </c>
      <c r="L54" s="18">
        <v>0</v>
      </c>
      <c r="M54" s="18">
        <v>0</v>
      </c>
      <c r="N54" s="122">
        <v>39372</v>
      </c>
      <c r="O54" s="122">
        <v>53951</v>
      </c>
      <c r="P54" s="14">
        <v>10</v>
      </c>
      <c r="Q54" s="17">
        <v>50</v>
      </c>
      <c r="R54" s="50">
        <f t="shared" si="28"/>
        <v>0</v>
      </c>
      <c r="S54" s="50">
        <f t="shared" si="29"/>
        <v>30</v>
      </c>
      <c r="T54" s="14" t="s">
        <v>29</v>
      </c>
      <c r="U54" s="46">
        <v>7.4999999999999997E-3</v>
      </c>
      <c r="V54" s="14"/>
      <c r="W54" s="24"/>
      <c r="X54" s="16">
        <v>269657.00799999997</v>
      </c>
      <c r="Y54" s="19">
        <f t="shared" si="30"/>
        <v>238613.508</v>
      </c>
      <c r="Z54" s="16">
        <f t="shared" si="25"/>
        <v>230523.788</v>
      </c>
      <c r="AA54" s="16">
        <f t="shared" si="34"/>
        <v>222434.068</v>
      </c>
      <c r="AB54" s="16">
        <f t="shared" si="34"/>
        <v>214344.348</v>
      </c>
      <c r="AC54" s="16">
        <f t="shared" si="34"/>
        <v>206254.628</v>
      </c>
      <c r="AD54" s="16">
        <f t="shared" si="34"/>
        <v>198164.908</v>
      </c>
      <c r="AE54" s="16">
        <f t="shared" si="34"/>
        <v>190075.18799999999</v>
      </c>
      <c r="AF54" s="16">
        <f t="shared" si="34"/>
        <v>181985.46799999999</v>
      </c>
      <c r="AG54" s="16">
        <f t="shared" si="34"/>
        <v>173895.74799999999</v>
      </c>
      <c r="AH54" s="16">
        <f t="shared" si="34"/>
        <v>165806.02799999999</v>
      </c>
      <c r="AI54" s="16">
        <f t="shared" si="34"/>
        <v>157716.30799999999</v>
      </c>
      <c r="AJ54" s="16">
        <f t="shared" si="34"/>
        <v>149626.58799999999</v>
      </c>
      <c r="AK54" s="16">
        <f t="shared" si="34"/>
        <v>141536.86799999999</v>
      </c>
      <c r="AL54" s="16">
        <f t="shared" si="34"/>
        <v>133447.14799999999</v>
      </c>
      <c r="AM54" s="16">
        <f t="shared" si="34"/>
        <v>125357.42799999999</v>
      </c>
      <c r="AN54" s="16">
        <f t="shared" si="34"/>
        <v>117267.70799999998</v>
      </c>
      <c r="AO54" s="16">
        <f t="shared" si="34"/>
        <v>109177.98799999998</v>
      </c>
      <c r="AP54" s="16">
        <f t="shared" si="34"/>
        <v>101088.26799999998</v>
      </c>
      <c r="AQ54" s="16">
        <f t="shared" si="34"/>
        <v>92998.547999999981</v>
      </c>
      <c r="AR54" s="16">
        <f t="shared" si="34"/>
        <v>84908.82799999998</v>
      </c>
      <c r="AS54" s="16">
        <f t="shared" si="34"/>
        <v>76819.107999999978</v>
      </c>
      <c r="AT54" s="16">
        <f t="shared" si="34"/>
        <v>68729.387999999977</v>
      </c>
      <c r="AU54" s="16">
        <f t="shared" si="34"/>
        <v>60639.667999999976</v>
      </c>
      <c r="AV54" s="16">
        <f t="shared" si="34"/>
        <v>52549.947999999975</v>
      </c>
      <c r="AW54" s="16">
        <f t="shared" si="34"/>
        <v>44460.227999999974</v>
      </c>
      <c r="AX54" s="16">
        <f t="shared" si="34"/>
        <v>36370.507999999973</v>
      </c>
      <c r="AY54" s="16">
        <f t="shared" si="34"/>
        <v>28280.787999999971</v>
      </c>
      <c r="AZ54" s="16">
        <f t="shared" si="34"/>
        <v>20191.06799999997</v>
      </c>
      <c r="BA54" s="16">
        <f t="shared" si="34"/>
        <v>12101.347999999969</v>
      </c>
      <c r="BB54" s="16">
        <f t="shared" si="34"/>
        <v>4011.6279999999688</v>
      </c>
      <c r="BC54" s="16">
        <f t="shared" si="34"/>
        <v>-3.1377567211166024E-11</v>
      </c>
      <c r="BD54" s="16">
        <f t="shared" si="34"/>
        <v>-3.1377567211166024E-11</v>
      </c>
      <c r="BE54" s="16">
        <f t="shared" si="34"/>
        <v>-3.1377567211166024E-11</v>
      </c>
      <c r="BF54" s="16">
        <f t="shared" si="34"/>
        <v>-3.1377567211166024E-11</v>
      </c>
      <c r="BG54" s="16">
        <f t="shared" si="34"/>
        <v>-3.1377567211166024E-11</v>
      </c>
      <c r="BH54" s="16">
        <f t="shared" si="34"/>
        <v>-3.1377567211166024E-11</v>
      </c>
      <c r="BI54" s="16">
        <f t="shared" si="34"/>
        <v>-3.1377567211166024E-11</v>
      </c>
      <c r="BJ54" s="16">
        <f t="shared" si="34"/>
        <v>-3.1377567211166024E-11</v>
      </c>
      <c r="BK54" s="16">
        <f t="shared" si="34"/>
        <v>-3.1377567211166024E-11</v>
      </c>
      <c r="BL54" s="16">
        <f t="shared" si="34"/>
        <v>-3.1377567211166024E-11</v>
      </c>
      <c r="BM54" s="16">
        <f t="shared" si="34"/>
        <v>-3.1377567211166024E-11</v>
      </c>
      <c r="BN54" s="16">
        <f t="shared" si="34"/>
        <v>-3.1377567211166024E-11</v>
      </c>
      <c r="BO54" s="16">
        <f t="shared" si="34"/>
        <v>-3.1377567211166024E-11</v>
      </c>
      <c r="BP54" s="16">
        <f t="shared" si="34"/>
        <v>-3.1377567211166024E-11</v>
      </c>
      <c r="BQ54" s="16">
        <f t="shared" si="34"/>
        <v>-3.1377567211166024E-11</v>
      </c>
      <c r="BR54" s="16">
        <f t="shared" si="34"/>
        <v>-3.1377567211166024E-11</v>
      </c>
      <c r="BS54" s="16">
        <f t="shared" si="34"/>
        <v>-3.1377567211166024E-11</v>
      </c>
      <c r="BT54" s="16">
        <f t="shared" si="34"/>
        <v>-3.1377567211166024E-11</v>
      </c>
      <c r="BU54" s="16">
        <f t="shared" si="34"/>
        <v>-3.1377567211166024E-11</v>
      </c>
      <c r="BV54" s="16">
        <f t="shared" si="34"/>
        <v>-3.1377567211166024E-11</v>
      </c>
      <c r="BW54" s="16">
        <f t="shared" si="34"/>
        <v>-3.1377567211166024E-11</v>
      </c>
      <c r="CA54" s="21"/>
      <c r="CB54" s="26">
        <f t="shared" si="33"/>
        <v>238613.508</v>
      </c>
      <c r="CC54" s="21">
        <f t="shared" si="32"/>
        <v>230659.72440000001</v>
      </c>
      <c r="CD54" s="21">
        <f t="shared" si="35"/>
        <v>222705.94080000001</v>
      </c>
      <c r="CE54" s="21">
        <f t="shared" si="35"/>
        <v>214752.15720000002</v>
      </c>
      <c r="CF54" s="21">
        <f t="shared" si="35"/>
        <v>206798.37360000002</v>
      </c>
      <c r="CG54" s="21">
        <f t="shared" si="35"/>
        <v>198844.59000000003</v>
      </c>
      <c r="CH54" s="21">
        <f t="shared" si="35"/>
        <v>190890.80640000003</v>
      </c>
      <c r="CI54" s="21">
        <f t="shared" si="35"/>
        <v>182937.02280000004</v>
      </c>
      <c r="CJ54" s="21">
        <f t="shared" si="35"/>
        <v>174983.23920000004</v>
      </c>
      <c r="CK54" s="21">
        <f t="shared" si="35"/>
        <v>167029.45560000004</v>
      </c>
      <c r="CL54" s="21">
        <f t="shared" si="35"/>
        <v>159075.67200000005</v>
      </c>
      <c r="CM54" s="21">
        <f t="shared" si="35"/>
        <v>151121.88840000005</v>
      </c>
      <c r="CN54" s="21">
        <f t="shared" si="35"/>
        <v>143168.10480000006</v>
      </c>
      <c r="CO54" s="21">
        <f t="shared" si="35"/>
        <v>135214.32120000006</v>
      </c>
      <c r="CP54" s="21">
        <f t="shared" si="35"/>
        <v>127260.53760000007</v>
      </c>
      <c r="CQ54" s="21">
        <f t="shared" si="35"/>
        <v>119306.75400000007</v>
      </c>
      <c r="CR54" s="21">
        <f t="shared" si="35"/>
        <v>111352.97040000008</v>
      </c>
      <c r="CS54" s="21">
        <f t="shared" si="35"/>
        <v>103399.18680000008</v>
      </c>
      <c r="CT54" s="21">
        <f t="shared" si="35"/>
        <v>95445.403200000088</v>
      </c>
      <c r="CU54" s="21">
        <f t="shared" si="35"/>
        <v>87491.619600000093</v>
      </c>
      <c r="CV54" s="21">
        <f t="shared" si="35"/>
        <v>79537.836000000098</v>
      </c>
      <c r="CW54" s="21">
        <f t="shared" si="35"/>
        <v>71584.052400000102</v>
      </c>
      <c r="CX54" s="21">
        <f t="shared" si="35"/>
        <v>63630.2688000001</v>
      </c>
      <c r="CY54" s="21">
        <f t="shared" si="35"/>
        <v>55676.485200000097</v>
      </c>
      <c r="CZ54" s="21">
        <f t="shared" si="35"/>
        <v>47722.701600000095</v>
      </c>
      <c r="DA54" s="21">
        <f t="shared" si="35"/>
        <v>39768.918000000092</v>
      </c>
      <c r="DB54" s="21">
        <f t="shared" si="35"/>
        <v>31815.134400000094</v>
      </c>
      <c r="DC54" s="21">
        <f t="shared" si="35"/>
        <v>23861.350800000095</v>
      </c>
      <c r="DD54" s="21">
        <f t="shared" si="35"/>
        <v>15907.567200000096</v>
      </c>
      <c r="DE54" s="21">
        <f t="shared" si="35"/>
        <v>7953.7836000000962</v>
      </c>
      <c r="DF54" s="21">
        <f t="shared" si="35"/>
        <v>9.6406438387930393E-11</v>
      </c>
      <c r="DG54" s="21">
        <f t="shared" si="35"/>
        <v>9.6406438387930393E-11</v>
      </c>
      <c r="DH54" s="21">
        <f t="shared" si="35"/>
        <v>9.6406438387930393E-11</v>
      </c>
      <c r="DI54" s="21">
        <f t="shared" si="35"/>
        <v>9.6406438387930393E-11</v>
      </c>
      <c r="DJ54" s="21">
        <f t="shared" si="35"/>
        <v>9.6406438387930393E-11</v>
      </c>
      <c r="DK54" s="21">
        <f t="shared" si="35"/>
        <v>9.6406438387930393E-11</v>
      </c>
      <c r="DL54" s="21">
        <f t="shared" si="35"/>
        <v>9.6406438387930393E-11</v>
      </c>
      <c r="DM54" s="21">
        <f t="shared" si="35"/>
        <v>9.6406438387930393E-11</v>
      </c>
      <c r="DN54" s="21">
        <f t="shared" si="35"/>
        <v>9.6406438387930393E-11</v>
      </c>
      <c r="DO54" s="21">
        <f t="shared" si="35"/>
        <v>9.6406438387930393E-11</v>
      </c>
      <c r="DP54" s="21">
        <f t="shared" si="35"/>
        <v>9.6406438387930393E-11</v>
      </c>
      <c r="DQ54" s="21">
        <f t="shared" si="35"/>
        <v>9.6406438387930393E-11</v>
      </c>
      <c r="DR54" s="21">
        <f t="shared" si="35"/>
        <v>9.6406438387930393E-11</v>
      </c>
      <c r="DS54" s="21">
        <f t="shared" si="35"/>
        <v>9.6406438387930393E-11</v>
      </c>
      <c r="DT54" s="21">
        <f t="shared" si="35"/>
        <v>9.6406438387930393E-11</v>
      </c>
      <c r="DU54" s="21">
        <f t="shared" si="35"/>
        <v>9.6406438387930393E-11</v>
      </c>
      <c r="DV54" s="21">
        <f t="shared" si="35"/>
        <v>9.6406438387930393E-11</v>
      </c>
      <c r="DW54" s="21">
        <f t="shared" si="35"/>
        <v>9.6406438387930393E-11</v>
      </c>
      <c r="DX54" s="21">
        <f t="shared" si="35"/>
        <v>9.6406438387930393E-11</v>
      </c>
      <c r="DY54" s="21">
        <f t="shared" si="35"/>
        <v>9.6406438387930393E-11</v>
      </c>
      <c r="DZ54" s="21">
        <f t="shared" si="35"/>
        <v>9.6406438387930393E-11</v>
      </c>
      <c r="EA54" s="21"/>
    </row>
    <row r="55" spans="1:131" x14ac:dyDescent="0.35">
      <c r="A55" s="14">
        <v>8</v>
      </c>
      <c r="B55" s="15" t="s">
        <v>34</v>
      </c>
      <c r="C55" s="17" t="s">
        <v>35</v>
      </c>
      <c r="D55" s="14" t="s">
        <v>27</v>
      </c>
      <c r="E55" s="50" t="s">
        <v>35</v>
      </c>
      <c r="F55" s="50" t="s">
        <v>76</v>
      </c>
      <c r="G55" s="50">
        <v>1</v>
      </c>
      <c r="H55" s="14" t="s">
        <v>116</v>
      </c>
      <c r="I55" s="112">
        <f>VLOOKUP(H55,'Represenative Instruments_FX'!$H$5:$I$13,2,FALSE)</f>
        <v>0.13309505886900933</v>
      </c>
      <c r="J55" s="16">
        <v>1936120.8690000002</v>
      </c>
      <c r="K55" s="16">
        <v>1798764.7441000002</v>
      </c>
      <c r="L55" s="16">
        <v>0</v>
      </c>
      <c r="M55" s="16">
        <v>0</v>
      </c>
      <c r="N55" s="122">
        <v>42935</v>
      </c>
      <c r="O55" s="122">
        <v>57406</v>
      </c>
      <c r="P55" s="14">
        <v>10</v>
      </c>
      <c r="Q55" s="17">
        <v>50</v>
      </c>
      <c r="R55" s="50">
        <f t="shared" si="28"/>
        <v>0</v>
      </c>
      <c r="S55" s="50">
        <f t="shared" si="29"/>
        <v>40</v>
      </c>
      <c r="T55" s="14" t="s">
        <v>29</v>
      </c>
      <c r="U55" s="46">
        <v>7.4999999999999997E-3</v>
      </c>
      <c r="V55" s="14"/>
      <c r="W55" s="24"/>
      <c r="X55" s="16">
        <v>1804501.2101250002</v>
      </c>
      <c r="Y55" s="19">
        <f t="shared" si="30"/>
        <v>1798764.7441000002</v>
      </c>
      <c r="Z55" s="16">
        <f t="shared" si="25"/>
        <v>1706916.7664000003</v>
      </c>
      <c r="AA55" s="16">
        <f t="shared" si="34"/>
        <v>1627984.1704000004</v>
      </c>
      <c r="AB55" s="16">
        <f t="shared" si="34"/>
        <v>1578474.5764000004</v>
      </c>
      <c r="AC55" s="16">
        <f t="shared" si="34"/>
        <v>1528964.9824000003</v>
      </c>
      <c r="AD55" s="16">
        <f t="shared" si="34"/>
        <v>1479455.3884000003</v>
      </c>
      <c r="AE55" s="16">
        <f t="shared" si="34"/>
        <v>1429945.7944000002</v>
      </c>
      <c r="AF55" s="16">
        <f t="shared" si="34"/>
        <v>1380436.2004000002</v>
      </c>
      <c r="AG55" s="16">
        <f t="shared" si="34"/>
        <v>1330926.6064000002</v>
      </c>
      <c r="AH55" s="16">
        <f t="shared" si="34"/>
        <v>1281417.0124000001</v>
      </c>
      <c r="AI55" s="16">
        <f t="shared" si="34"/>
        <v>1231907.4184000001</v>
      </c>
      <c r="AJ55" s="16">
        <f t="shared" si="34"/>
        <v>1178233.696</v>
      </c>
      <c r="AK55" s="16">
        <f t="shared" si="34"/>
        <v>1120395.8452000001</v>
      </c>
      <c r="AL55" s="16">
        <f t="shared" si="34"/>
        <v>1062557.9944000002</v>
      </c>
      <c r="AM55" s="16">
        <f t="shared" si="34"/>
        <v>1004720.1436000002</v>
      </c>
      <c r="AN55" s="16">
        <f t="shared" si="34"/>
        <v>946882.29280000017</v>
      </c>
      <c r="AO55" s="16">
        <f t="shared" si="34"/>
        <v>889044.44200000016</v>
      </c>
      <c r="AP55" s="16">
        <f t="shared" si="34"/>
        <v>831206.59120000014</v>
      </c>
      <c r="AQ55" s="16">
        <f t="shared" si="34"/>
        <v>773368.74040000013</v>
      </c>
      <c r="AR55" s="16">
        <f t="shared" si="34"/>
        <v>715530.88960000011</v>
      </c>
      <c r="AS55" s="16">
        <f t="shared" si="34"/>
        <v>657693.0388000001</v>
      </c>
      <c r="AT55" s="16">
        <f t="shared" si="34"/>
        <v>599855.18800000008</v>
      </c>
      <c r="AU55" s="16">
        <f t="shared" si="34"/>
        <v>542017.33720000007</v>
      </c>
      <c r="AV55" s="16">
        <f t="shared" si="34"/>
        <v>484179.48640000005</v>
      </c>
      <c r="AW55" s="16">
        <f t="shared" si="34"/>
        <v>426341.63560000004</v>
      </c>
      <c r="AX55" s="16">
        <f t="shared" si="34"/>
        <v>368503.78480000002</v>
      </c>
      <c r="AY55" s="16">
        <f t="shared" si="34"/>
        <v>310665.93400000001</v>
      </c>
      <c r="AZ55" s="16">
        <f t="shared" si="34"/>
        <v>252828.08319999999</v>
      </c>
      <c r="BA55" s="16">
        <f t="shared" si="34"/>
        <v>200311.31139999995</v>
      </c>
      <c r="BB55" s="16">
        <f t="shared" si="34"/>
        <v>162326.11380000022</v>
      </c>
      <c r="BC55" s="16">
        <f t="shared" si="34"/>
        <v>135871.36400000018</v>
      </c>
      <c r="BD55" s="16">
        <f t="shared" si="34"/>
        <v>116506.48520000017</v>
      </c>
      <c r="BE55" s="16">
        <f t="shared" si="34"/>
        <v>100540.27840000011</v>
      </c>
      <c r="BF55" s="16">
        <f t="shared" si="34"/>
        <v>87972.743600000118</v>
      </c>
      <c r="BG55" s="16">
        <f t="shared" si="34"/>
        <v>75405.208800000124</v>
      </c>
      <c r="BH55" s="16">
        <f t="shared" si="34"/>
        <v>62837.674000000123</v>
      </c>
      <c r="BI55" s="16">
        <f t="shared" si="34"/>
        <v>50270.139200000121</v>
      </c>
      <c r="BJ55" s="16">
        <f t="shared" si="34"/>
        <v>37702.60440000012</v>
      </c>
      <c r="BK55" s="16">
        <f t="shared" si="34"/>
        <v>25135.069600000119</v>
      </c>
      <c r="BL55" s="16">
        <f t="shared" si="34"/>
        <v>12567.53480000012</v>
      </c>
      <c r="BM55" s="16">
        <f t="shared" si="34"/>
        <v>1.2005330063402653E-10</v>
      </c>
      <c r="BN55" s="16">
        <f t="shared" si="34"/>
        <v>1.2005330063402653E-10</v>
      </c>
      <c r="BO55" s="16">
        <f t="shared" si="34"/>
        <v>1.2005330063402653E-10</v>
      </c>
      <c r="BP55" s="16">
        <f t="shared" si="34"/>
        <v>1.2005330063402653E-10</v>
      </c>
      <c r="BQ55" s="16">
        <f t="shared" si="34"/>
        <v>1.2005330063402653E-10</v>
      </c>
      <c r="BR55" s="16">
        <f t="shared" si="34"/>
        <v>1.2005330063402653E-10</v>
      </c>
      <c r="BS55" s="16">
        <f t="shared" si="34"/>
        <v>1.2005330063402653E-10</v>
      </c>
      <c r="BT55" s="16">
        <f t="shared" si="34"/>
        <v>1.2005330063402653E-10</v>
      </c>
      <c r="BU55" s="16">
        <f t="shared" si="34"/>
        <v>1.2005330063402653E-10</v>
      </c>
      <c r="BV55" s="16">
        <f t="shared" si="34"/>
        <v>1.2005330063402653E-10</v>
      </c>
      <c r="BW55" s="16">
        <f t="shared" si="34"/>
        <v>1.2005330063402653E-10</v>
      </c>
      <c r="CA55" s="21"/>
      <c r="CB55" s="23">
        <f t="shared" si="33"/>
        <v>1798764.7441000002</v>
      </c>
      <c r="CC55" s="21">
        <f t="shared" si="32"/>
        <v>1753795.6254975002</v>
      </c>
      <c r="CD55" s="21">
        <f t="shared" si="35"/>
        <v>1708826.5068950001</v>
      </c>
      <c r="CE55" s="21">
        <f t="shared" si="35"/>
        <v>1663857.3882925001</v>
      </c>
      <c r="CF55" s="21">
        <f t="shared" si="35"/>
        <v>1618888.26969</v>
      </c>
      <c r="CG55" s="21">
        <f t="shared" si="35"/>
        <v>1573919.1510874999</v>
      </c>
      <c r="CH55" s="21">
        <f t="shared" si="35"/>
        <v>1528950.0324849999</v>
      </c>
      <c r="CI55" s="21">
        <f t="shared" si="35"/>
        <v>1483980.9138824998</v>
      </c>
      <c r="CJ55" s="21">
        <f t="shared" si="35"/>
        <v>1439011.7952799997</v>
      </c>
      <c r="CK55" s="21">
        <f t="shared" si="35"/>
        <v>1394042.6766774997</v>
      </c>
      <c r="CL55" s="21">
        <f t="shared" si="35"/>
        <v>1349073.5580749996</v>
      </c>
      <c r="CM55" s="21">
        <f t="shared" si="35"/>
        <v>1304104.4394724995</v>
      </c>
      <c r="CN55" s="21">
        <f t="shared" si="35"/>
        <v>1259135.3208699995</v>
      </c>
      <c r="CO55" s="21">
        <f t="shared" si="35"/>
        <v>1214166.2022674994</v>
      </c>
      <c r="CP55" s="21">
        <f t="shared" si="35"/>
        <v>1169197.0836649993</v>
      </c>
      <c r="CQ55" s="21">
        <f t="shared" si="35"/>
        <v>1124227.9650624993</v>
      </c>
      <c r="CR55" s="21">
        <f t="shared" si="35"/>
        <v>1079258.8464599992</v>
      </c>
      <c r="CS55" s="21">
        <f t="shared" si="35"/>
        <v>1034289.7278574992</v>
      </c>
      <c r="CT55" s="21">
        <f t="shared" si="35"/>
        <v>989320.60925499909</v>
      </c>
      <c r="CU55" s="21">
        <f t="shared" si="35"/>
        <v>944351.49065249902</v>
      </c>
      <c r="CV55" s="21">
        <f t="shared" si="35"/>
        <v>899382.37204999896</v>
      </c>
      <c r="CW55" s="21">
        <f t="shared" si="35"/>
        <v>854413.25344749889</v>
      </c>
      <c r="CX55" s="21">
        <f t="shared" si="35"/>
        <v>809444.13484499883</v>
      </c>
      <c r="CY55" s="21">
        <f t="shared" si="35"/>
        <v>764475.01624249876</v>
      </c>
      <c r="CZ55" s="21">
        <f t="shared" si="35"/>
        <v>719505.8976399987</v>
      </c>
      <c r="DA55" s="21">
        <f t="shared" si="35"/>
        <v>674536.77903749864</v>
      </c>
      <c r="DB55" s="21">
        <f t="shared" si="35"/>
        <v>629567.66043499857</v>
      </c>
      <c r="DC55" s="21">
        <f t="shared" si="35"/>
        <v>584598.54183249851</v>
      </c>
      <c r="DD55" s="21">
        <f t="shared" si="35"/>
        <v>539629.42322999844</v>
      </c>
      <c r="DE55" s="21">
        <f t="shared" si="35"/>
        <v>494660.30462749844</v>
      </c>
      <c r="DF55" s="21">
        <f t="shared" si="35"/>
        <v>449691.18602499843</v>
      </c>
      <c r="DG55" s="21">
        <f t="shared" si="35"/>
        <v>404722.06742249843</v>
      </c>
      <c r="DH55" s="21">
        <f t="shared" si="35"/>
        <v>359752.94881999842</v>
      </c>
      <c r="DI55" s="21">
        <f t="shared" si="35"/>
        <v>314783.83021749841</v>
      </c>
      <c r="DJ55" s="21">
        <f t="shared" si="35"/>
        <v>269814.71161499841</v>
      </c>
      <c r="DK55" s="21">
        <f t="shared" si="35"/>
        <v>224845.5930124984</v>
      </c>
      <c r="DL55" s="21">
        <f t="shared" si="35"/>
        <v>179876.47440999839</v>
      </c>
      <c r="DM55" s="21">
        <f t="shared" si="35"/>
        <v>134907.35580749839</v>
      </c>
      <c r="DN55" s="21">
        <f t="shared" si="35"/>
        <v>89938.237204998382</v>
      </c>
      <c r="DO55" s="21">
        <f t="shared" si="35"/>
        <v>44969.118602498376</v>
      </c>
      <c r="DP55" s="21">
        <f t="shared" si="35"/>
        <v>-1.6298145055770874E-9</v>
      </c>
      <c r="DQ55" s="21">
        <f t="shared" si="35"/>
        <v>-1.6298145055770874E-9</v>
      </c>
      <c r="DR55" s="21">
        <f t="shared" si="35"/>
        <v>-1.6298145055770874E-9</v>
      </c>
      <c r="DS55" s="21">
        <f t="shared" si="35"/>
        <v>-1.6298145055770874E-9</v>
      </c>
      <c r="DT55" s="21">
        <f t="shared" si="35"/>
        <v>-1.6298145055770874E-9</v>
      </c>
      <c r="DU55" s="21">
        <f t="shared" si="35"/>
        <v>-1.6298145055770874E-9</v>
      </c>
      <c r="DV55" s="21">
        <f t="shared" si="35"/>
        <v>-1.6298145055770874E-9</v>
      </c>
      <c r="DW55" s="21">
        <f t="shared" si="35"/>
        <v>-1.6298145055770874E-9</v>
      </c>
      <c r="DX55" s="21">
        <f t="shared" si="35"/>
        <v>-1.6298145055770874E-9</v>
      </c>
      <c r="DY55" s="21">
        <f t="shared" si="35"/>
        <v>-1.6298145055770874E-9</v>
      </c>
      <c r="DZ55" s="21">
        <f t="shared" si="35"/>
        <v>-1.6298145055770874E-9</v>
      </c>
      <c r="EA55" s="21"/>
    </row>
    <row r="56" spans="1:131" x14ac:dyDescent="0.35">
      <c r="A56" s="14">
        <v>9</v>
      </c>
      <c r="B56" s="15" t="s">
        <v>34</v>
      </c>
      <c r="C56" s="17" t="s">
        <v>35</v>
      </c>
      <c r="D56" s="14" t="s">
        <v>27</v>
      </c>
      <c r="E56" s="50" t="s">
        <v>35</v>
      </c>
      <c r="F56" s="50" t="s">
        <v>76</v>
      </c>
      <c r="G56" s="50">
        <v>1</v>
      </c>
      <c r="H56" s="14" t="s">
        <v>32</v>
      </c>
      <c r="I56" s="112">
        <f>VLOOKUP(H56,'Represenative Instruments_FX'!$H$5:$I$13,2,FALSE)</f>
        <v>18.031499999999998</v>
      </c>
      <c r="J56" s="16">
        <v>117642.35799999999</v>
      </c>
      <c r="K56" s="16">
        <v>104099.77199999997</v>
      </c>
      <c r="L56" s="18">
        <v>0</v>
      </c>
      <c r="M56" s="18">
        <v>0</v>
      </c>
      <c r="N56" s="122">
        <v>39140</v>
      </c>
      <c r="O56" s="122">
        <v>53947</v>
      </c>
      <c r="P56" s="14">
        <v>10</v>
      </c>
      <c r="Q56" s="17">
        <v>50</v>
      </c>
      <c r="R56" s="50">
        <f t="shared" si="28"/>
        <v>0</v>
      </c>
      <c r="S56" s="50">
        <f t="shared" si="29"/>
        <v>30</v>
      </c>
      <c r="T56" s="14" t="s">
        <v>29</v>
      </c>
      <c r="U56" s="46">
        <v>7.4999999999999997E-3</v>
      </c>
      <c r="V56" s="14"/>
      <c r="W56" s="24"/>
      <c r="X56" s="16">
        <v>117642.35799999999</v>
      </c>
      <c r="Y56" s="19">
        <f t="shared" si="30"/>
        <v>104099.77199999997</v>
      </c>
      <c r="Z56" s="16">
        <f t="shared" si="25"/>
        <v>100570.49199999997</v>
      </c>
      <c r="AA56" s="16">
        <f t="shared" si="34"/>
        <v>97041.21199999997</v>
      </c>
      <c r="AB56" s="16">
        <f t="shared" si="34"/>
        <v>93511.931999999972</v>
      </c>
      <c r="AC56" s="16">
        <f t="shared" si="34"/>
        <v>89982.651999999973</v>
      </c>
      <c r="AD56" s="16">
        <f t="shared" si="34"/>
        <v>86453.371999999974</v>
      </c>
      <c r="AE56" s="16">
        <f t="shared" si="34"/>
        <v>82924.091999999975</v>
      </c>
      <c r="AF56" s="16">
        <f t="shared" si="34"/>
        <v>79394.811999999976</v>
      </c>
      <c r="AG56" s="16">
        <f t="shared" si="34"/>
        <v>75865.531999999977</v>
      </c>
      <c r="AH56" s="16">
        <f t="shared" si="34"/>
        <v>72336.251999999979</v>
      </c>
      <c r="AI56" s="16">
        <f t="shared" si="34"/>
        <v>68806.97199999998</v>
      </c>
      <c r="AJ56" s="16">
        <f t="shared" si="34"/>
        <v>65277.691999999981</v>
      </c>
      <c r="AK56" s="16">
        <f t="shared" si="34"/>
        <v>61748.411999999982</v>
      </c>
      <c r="AL56" s="16">
        <f t="shared" si="34"/>
        <v>58219.131999999983</v>
      </c>
      <c r="AM56" s="16">
        <f t="shared" si="34"/>
        <v>54689.851999999984</v>
      </c>
      <c r="AN56" s="16">
        <f t="shared" si="34"/>
        <v>51160.571999999986</v>
      </c>
      <c r="AO56" s="16">
        <f t="shared" si="34"/>
        <v>47631.291999999987</v>
      </c>
      <c r="AP56" s="16">
        <f t="shared" si="34"/>
        <v>44102.011999999988</v>
      </c>
      <c r="AQ56" s="16">
        <f t="shared" si="34"/>
        <v>40572.731999999989</v>
      </c>
      <c r="AR56" s="16">
        <f t="shared" si="34"/>
        <v>37043.45199999999</v>
      </c>
      <c r="AS56" s="16">
        <f t="shared" si="34"/>
        <v>33514.171999999991</v>
      </c>
      <c r="AT56" s="16">
        <f t="shared" si="34"/>
        <v>29984.891999999993</v>
      </c>
      <c r="AU56" s="16">
        <f t="shared" si="34"/>
        <v>26455.611999999994</v>
      </c>
      <c r="AV56" s="16">
        <f t="shared" si="34"/>
        <v>22926.331999999995</v>
      </c>
      <c r="AW56" s="16">
        <f t="shared" si="34"/>
        <v>19397.051999999996</v>
      </c>
      <c r="AX56" s="16">
        <f t="shared" si="34"/>
        <v>15867.771999999995</v>
      </c>
      <c r="AY56" s="16">
        <f t="shared" si="34"/>
        <v>12338.491999999995</v>
      </c>
      <c r="AZ56" s="16">
        <f t="shared" si="34"/>
        <v>8809.2119999999941</v>
      </c>
      <c r="BA56" s="16">
        <f t="shared" si="34"/>
        <v>5279.9319999999934</v>
      </c>
      <c r="BB56" s="16">
        <f t="shared" si="34"/>
        <v>1750.6519999999932</v>
      </c>
      <c r="BC56" s="16">
        <f t="shared" si="34"/>
        <v>1.3187673175707459E-11</v>
      </c>
      <c r="BD56" s="16">
        <f t="shared" si="34"/>
        <v>1.3187673175707459E-11</v>
      </c>
      <c r="BE56" s="16">
        <f t="shared" si="34"/>
        <v>1.3187673175707459E-11</v>
      </c>
      <c r="BF56" s="16">
        <f t="shared" si="34"/>
        <v>1.3187673175707459E-11</v>
      </c>
      <c r="BG56" s="16">
        <f t="shared" si="34"/>
        <v>1.3187673175707459E-11</v>
      </c>
      <c r="BH56" s="16">
        <f t="shared" si="34"/>
        <v>1.3187673175707459E-11</v>
      </c>
      <c r="BI56" s="16">
        <f t="shared" si="34"/>
        <v>1.3187673175707459E-11</v>
      </c>
      <c r="BJ56" s="16">
        <f t="shared" si="34"/>
        <v>1.3187673175707459E-11</v>
      </c>
      <c r="BK56" s="16">
        <f t="shared" si="34"/>
        <v>1.3187673175707459E-11</v>
      </c>
      <c r="BL56" s="16">
        <f t="shared" si="34"/>
        <v>1.3187673175707459E-11</v>
      </c>
      <c r="BM56" s="16">
        <f t="shared" si="34"/>
        <v>1.3187673175707459E-11</v>
      </c>
      <c r="BN56" s="16">
        <f t="shared" si="34"/>
        <v>1.3187673175707459E-11</v>
      </c>
      <c r="BO56" s="16">
        <f t="shared" si="34"/>
        <v>1.3187673175707459E-11</v>
      </c>
      <c r="BP56" s="16">
        <f t="shared" si="34"/>
        <v>1.3187673175707459E-11</v>
      </c>
      <c r="BQ56" s="16">
        <f t="shared" si="34"/>
        <v>1.3187673175707459E-11</v>
      </c>
      <c r="BR56" s="16">
        <f t="shared" si="34"/>
        <v>1.3187673175707459E-11</v>
      </c>
      <c r="BS56" s="16">
        <f t="shared" si="34"/>
        <v>1.3187673175707459E-11</v>
      </c>
      <c r="BT56" s="16">
        <f t="shared" si="34"/>
        <v>1.3187673175707459E-11</v>
      </c>
      <c r="BU56" s="16">
        <f t="shared" si="34"/>
        <v>1.3187673175707459E-11</v>
      </c>
      <c r="BV56" s="16">
        <f t="shared" si="34"/>
        <v>1.3187673175707459E-11</v>
      </c>
      <c r="BW56" s="16">
        <f t="shared" si="34"/>
        <v>1.3187673175707459E-11</v>
      </c>
      <c r="CA56" s="21"/>
      <c r="CB56" s="26">
        <f t="shared" si="33"/>
        <v>104099.77199999997</v>
      </c>
      <c r="CC56" s="21">
        <f t="shared" si="32"/>
        <v>100629.77959999997</v>
      </c>
      <c r="CD56" s="21">
        <f t="shared" si="35"/>
        <v>97159.787199999962</v>
      </c>
      <c r="CE56" s="21">
        <f t="shared" si="35"/>
        <v>93689.79479999996</v>
      </c>
      <c r="CF56" s="21">
        <f t="shared" si="35"/>
        <v>90219.802399999957</v>
      </c>
      <c r="CG56" s="21">
        <f t="shared" si="35"/>
        <v>86749.809999999954</v>
      </c>
      <c r="CH56" s="21">
        <f t="shared" si="35"/>
        <v>83279.817599999951</v>
      </c>
      <c r="CI56" s="21">
        <f t="shared" si="35"/>
        <v>79809.825199999948</v>
      </c>
      <c r="CJ56" s="21">
        <f t="shared" si="35"/>
        <v>76339.832799999946</v>
      </c>
      <c r="CK56" s="21">
        <f t="shared" si="35"/>
        <v>72869.840399999943</v>
      </c>
      <c r="CL56" s="21">
        <f t="shared" si="35"/>
        <v>69399.84799999994</v>
      </c>
      <c r="CM56" s="21">
        <f t="shared" si="35"/>
        <v>65929.855599999937</v>
      </c>
      <c r="CN56" s="21">
        <f t="shared" si="35"/>
        <v>62459.863199999942</v>
      </c>
      <c r="CO56" s="21">
        <f t="shared" si="35"/>
        <v>58989.870799999946</v>
      </c>
      <c r="CP56" s="21">
        <f t="shared" si="35"/>
        <v>55519.87839999995</v>
      </c>
      <c r="CQ56" s="21">
        <f t="shared" si="35"/>
        <v>52049.885999999955</v>
      </c>
      <c r="CR56" s="21">
        <f t="shared" si="35"/>
        <v>48579.893599999959</v>
      </c>
      <c r="CS56" s="21">
        <f t="shared" si="35"/>
        <v>45109.901199999964</v>
      </c>
      <c r="CT56" s="21">
        <f t="shared" si="35"/>
        <v>41639.908799999968</v>
      </c>
      <c r="CU56" s="21">
        <f t="shared" si="35"/>
        <v>38169.916399999973</v>
      </c>
      <c r="CV56" s="21">
        <f t="shared" si="35"/>
        <v>34699.923999999977</v>
      </c>
      <c r="CW56" s="21">
        <f t="shared" si="35"/>
        <v>31229.931599999978</v>
      </c>
      <c r="CX56" s="21">
        <f t="shared" si="35"/>
        <v>27759.939199999979</v>
      </c>
      <c r="CY56" s="21">
        <f t="shared" si="35"/>
        <v>24289.94679999998</v>
      </c>
      <c r="CZ56" s="21">
        <f t="shared" si="35"/>
        <v>20819.954399999981</v>
      </c>
      <c r="DA56" s="21">
        <f t="shared" si="35"/>
        <v>17349.961999999981</v>
      </c>
      <c r="DB56" s="21">
        <f t="shared" si="35"/>
        <v>13879.969599999982</v>
      </c>
      <c r="DC56" s="21">
        <f t="shared" si="35"/>
        <v>10409.977199999983</v>
      </c>
      <c r="DD56" s="21">
        <f t="shared" si="35"/>
        <v>6939.9847999999838</v>
      </c>
      <c r="DE56" s="21">
        <f t="shared" si="35"/>
        <v>3469.9923999999851</v>
      </c>
      <c r="DF56" s="21">
        <f t="shared" si="35"/>
        <v>-1.3642420526593924E-11</v>
      </c>
      <c r="DG56" s="21">
        <f t="shared" si="35"/>
        <v>-1.3642420526593924E-11</v>
      </c>
      <c r="DH56" s="21">
        <f t="shared" si="35"/>
        <v>-1.3642420526593924E-11</v>
      </c>
      <c r="DI56" s="21">
        <f t="shared" si="35"/>
        <v>-1.3642420526593924E-11</v>
      </c>
      <c r="DJ56" s="21">
        <f t="shared" si="35"/>
        <v>-1.3642420526593924E-11</v>
      </c>
      <c r="DK56" s="21">
        <f t="shared" si="35"/>
        <v>-1.3642420526593924E-11</v>
      </c>
      <c r="DL56" s="21">
        <f t="shared" si="35"/>
        <v>-1.3642420526593924E-11</v>
      </c>
      <c r="DM56" s="21">
        <f t="shared" si="35"/>
        <v>-1.3642420526593924E-11</v>
      </c>
      <c r="DN56" s="21">
        <f t="shared" si="35"/>
        <v>-1.3642420526593924E-11</v>
      </c>
      <c r="DO56" s="21">
        <f t="shared" si="35"/>
        <v>-1.3642420526593924E-11</v>
      </c>
      <c r="DP56" s="21">
        <f t="shared" si="35"/>
        <v>-1.3642420526593924E-11</v>
      </c>
      <c r="DQ56" s="21">
        <f t="shared" si="35"/>
        <v>-1.3642420526593924E-11</v>
      </c>
      <c r="DR56" s="21">
        <f t="shared" si="35"/>
        <v>-1.3642420526593924E-11</v>
      </c>
      <c r="DS56" s="21">
        <f t="shared" si="35"/>
        <v>-1.3642420526593924E-11</v>
      </c>
      <c r="DT56" s="21">
        <f t="shared" si="35"/>
        <v>-1.3642420526593924E-11</v>
      </c>
      <c r="DU56" s="21">
        <f t="shared" si="35"/>
        <v>-1.3642420526593924E-11</v>
      </c>
      <c r="DV56" s="21">
        <f t="shared" si="35"/>
        <v>-1.3642420526593924E-11</v>
      </c>
      <c r="DW56" s="21">
        <f t="shared" si="35"/>
        <v>-1.3642420526593924E-11</v>
      </c>
      <c r="DX56" s="21">
        <f t="shared" si="35"/>
        <v>-1.3642420526593924E-11</v>
      </c>
      <c r="DY56" s="21">
        <f t="shared" si="35"/>
        <v>-1.3642420526593924E-11</v>
      </c>
      <c r="DZ56" s="21">
        <f t="shared" si="35"/>
        <v>-1.3642420526593924E-11</v>
      </c>
      <c r="EA56" s="21"/>
    </row>
    <row r="57" spans="1:131" x14ac:dyDescent="0.35">
      <c r="A57" s="14">
        <v>10</v>
      </c>
      <c r="B57" s="15" t="s">
        <v>34</v>
      </c>
      <c r="C57" s="17" t="s">
        <v>35</v>
      </c>
      <c r="D57" s="14" t="s">
        <v>27</v>
      </c>
      <c r="E57" s="50" t="s">
        <v>35</v>
      </c>
      <c r="F57" s="50" t="s">
        <v>76</v>
      </c>
      <c r="G57" s="50">
        <v>1</v>
      </c>
      <c r="H57" s="14" t="s">
        <v>117</v>
      </c>
      <c r="I57" s="112">
        <f>VLOOKUP(H57,'Represenative Instruments_FX'!$H$5:$I$13,2,FALSE)</f>
        <v>2.4213888053061345</v>
      </c>
      <c r="J57" s="18">
        <v>12371129.340000002</v>
      </c>
      <c r="K57" s="16">
        <v>8267548.1480000038</v>
      </c>
      <c r="L57" s="16">
        <v>0</v>
      </c>
      <c r="M57" s="16">
        <v>0</v>
      </c>
      <c r="N57" s="122">
        <v>40305</v>
      </c>
      <c r="O57" s="122">
        <v>54864</v>
      </c>
      <c r="P57" s="14">
        <v>10</v>
      </c>
      <c r="Q57" s="17">
        <v>50</v>
      </c>
      <c r="R57" s="50">
        <f t="shared" si="28"/>
        <v>0</v>
      </c>
      <c r="S57" s="50">
        <f t="shared" si="29"/>
        <v>33</v>
      </c>
      <c r="T57" s="14" t="s">
        <v>29</v>
      </c>
      <c r="U57" s="46">
        <v>7.4999999999999997E-3</v>
      </c>
      <c r="V57" s="14"/>
      <c r="W57" s="24"/>
      <c r="X57" s="16">
        <v>12371129.340000002</v>
      </c>
      <c r="Y57" s="19">
        <f t="shared" si="30"/>
        <v>8267548.1480000038</v>
      </c>
      <c r="Z57" s="16">
        <f t="shared" si="25"/>
        <v>7917121.1480000038</v>
      </c>
      <c r="AA57" s="16">
        <f t="shared" si="34"/>
        <v>7592557.7480000034</v>
      </c>
      <c r="AB57" s="16">
        <f t="shared" si="34"/>
        <v>7299692.7480000034</v>
      </c>
      <c r="AC57" s="16">
        <f t="shared" si="34"/>
        <v>7006827.7480000034</v>
      </c>
      <c r="AD57" s="16">
        <f t="shared" si="34"/>
        <v>6713962.7480000034</v>
      </c>
      <c r="AE57" s="16">
        <f t="shared" si="34"/>
        <v>6453333.5560000036</v>
      </c>
      <c r="AF57" s="16">
        <f t="shared" si="34"/>
        <v>6182106.1520000035</v>
      </c>
      <c r="AG57" s="16">
        <f t="shared" si="34"/>
        <v>5910878.7480000034</v>
      </c>
      <c r="AH57" s="16">
        <f t="shared" si="34"/>
        <v>5639651.3440000033</v>
      </c>
      <c r="AI57" s="16">
        <f t="shared" si="34"/>
        <v>5368423.9400000032</v>
      </c>
      <c r="AJ57" s="16">
        <f t="shared" si="34"/>
        <v>5097196.5360000031</v>
      </c>
      <c r="AK57" s="16">
        <f t="shared" si="34"/>
        <v>4825969.132000003</v>
      </c>
      <c r="AL57" s="16">
        <f t="shared" si="34"/>
        <v>4554741.7280000029</v>
      </c>
      <c r="AM57" s="16">
        <f t="shared" si="34"/>
        <v>4283514.3240000028</v>
      </c>
      <c r="AN57" s="16">
        <f t="shared" si="34"/>
        <v>4012286.9200000027</v>
      </c>
      <c r="AO57" s="16">
        <f t="shared" si="34"/>
        <v>3741059.5160000026</v>
      </c>
      <c r="AP57" s="16">
        <f t="shared" si="34"/>
        <v>3469832.1120000025</v>
      </c>
      <c r="AQ57" s="16">
        <f t="shared" si="34"/>
        <v>3198604.7080000024</v>
      </c>
      <c r="AR57" s="16">
        <f t="shared" si="34"/>
        <v>2927377.3040000023</v>
      </c>
      <c r="AS57" s="16">
        <f t="shared" si="34"/>
        <v>2656149.9000000022</v>
      </c>
      <c r="AT57" s="16">
        <f t="shared" si="34"/>
        <v>2384922.4960000021</v>
      </c>
      <c r="AU57" s="16">
        <f t="shared" si="34"/>
        <v>2113695.092000002</v>
      </c>
      <c r="AV57" s="16">
        <f t="shared" si="34"/>
        <v>1842467.6880000019</v>
      </c>
      <c r="AW57" s="16">
        <f t="shared" si="34"/>
        <v>1571240.2840000018</v>
      </c>
      <c r="AX57" s="16">
        <f t="shared" si="34"/>
        <v>1300012.8800000018</v>
      </c>
      <c r="AY57" s="16">
        <f t="shared" si="34"/>
        <v>1028785.4760000018</v>
      </c>
      <c r="AZ57" s="16">
        <f t="shared" si="34"/>
        <v>757558.07200000179</v>
      </c>
      <c r="BA57" s="16">
        <f t="shared" si="34"/>
        <v>486330.66800000181</v>
      </c>
      <c r="BB57" s="16">
        <f t="shared" si="34"/>
        <v>215103.26400000183</v>
      </c>
      <c r="BC57" s="16">
        <f t="shared" si="34"/>
        <v>161327.44800000158</v>
      </c>
      <c r="BD57" s="16">
        <f t="shared" si="34"/>
        <v>107551.63200000132</v>
      </c>
      <c r="BE57" s="16">
        <f t="shared" si="34"/>
        <v>53775.816000001068</v>
      </c>
      <c r="BF57" s="16">
        <f t="shared" si="34"/>
        <v>8.149072527885437E-10</v>
      </c>
      <c r="BG57" s="16">
        <f t="shared" si="34"/>
        <v>8.149072527885437E-10</v>
      </c>
      <c r="BH57" s="16">
        <f t="shared" si="34"/>
        <v>8.149072527885437E-10</v>
      </c>
      <c r="BI57" s="16">
        <f t="shared" si="34"/>
        <v>8.149072527885437E-10</v>
      </c>
      <c r="BJ57" s="16">
        <f t="shared" si="34"/>
        <v>8.149072527885437E-10</v>
      </c>
      <c r="BK57" s="16">
        <f t="shared" si="34"/>
        <v>8.149072527885437E-10</v>
      </c>
      <c r="BL57" s="16">
        <f t="shared" si="34"/>
        <v>8.149072527885437E-10</v>
      </c>
      <c r="BM57" s="16">
        <f t="shared" si="34"/>
        <v>8.149072527885437E-10</v>
      </c>
      <c r="BN57" s="16">
        <f t="shared" si="34"/>
        <v>8.149072527885437E-10</v>
      </c>
      <c r="BO57" s="16">
        <f t="shared" si="34"/>
        <v>8.149072527885437E-10</v>
      </c>
      <c r="BP57" s="16">
        <f t="shared" si="34"/>
        <v>8.149072527885437E-10</v>
      </c>
      <c r="BQ57" s="16">
        <f t="shared" si="34"/>
        <v>8.149072527885437E-10</v>
      </c>
      <c r="BR57" s="16">
        <f t="shared" si="34"/>
        <v>8.149072527885437E-10</v>
      </c>
      <c r="BS57" s="16">
        <f t="shared" si="34"/>
        <v>8.149072527885437E-10</v>
      </c>
      <c r="BT57" s="16">
        <f t="shared" si="34"/>
        <v>8.149072527885437E-10</v>
      </c>
      <c r="BU57" s="16">
        <f t="shared" si="34"/>
        <v>8.149072527885437E-10</v>
      </c>
      <c r="BV57" s="16">
        <f t="shared" si="34"/>
        <v>8.149072527885437E-10</v>
      </c>
      <c r="BW57" s="16">
        <f t="shared" si="34"/>
        <v>8.149072527885437E-10</v>
      </c>
      <c r="CA57" s="21"/>
      <c r="CB57" s="23">
        <f t="shared" si="33"/>
        <v>8267548.1480000038</v>
      </c>
      <c r="CC57" s="21">
        <f t="shared" si="32"/>
        <v>8017016.3859393978</v>
      </c>
      <c r="CD57" s="21">
        <f t="shared" si="35"/>
        <v>7766484.6238787919</v>
      </c>
      <c r="CE57" s="21">
        <f t="shared" si="35"/>
        <v>7515952.861818186</v>
      </c>
      <c r="CF57" s="21">
        <f t="shared" si="35"/>
        <v>7265421.0997575801</v>
      </c>
      <c r="CG57" s="21">
        <f t="shared" si="35"/>
        <v>7014889.3376969742</v>
      </c>
      <c r="CH57" s="21">
        <f t="shared" si="35"/>
        <v>6764357.5756363682</v>
      </c>
      <c r="CI57" s="21">
        <f t="shared" si="35"/>
        <v>6513825.8135757623</v>
      </c>
      <c r="CJ57" s="21">
        <f t="shared" si="35"/>
        <v>6263294.0515151564</v>
      </c>
      <c r="CK57" s="21">
        <f t="shared" si="35"/>
        <v>6012762.2894545505</v>
      </c>
      <c r="CL57" s="21">
        <f t="shared" si="35"/>
        <v>5762230.5273939446</v>
      </c>
      <c r="CM57" s="21">
        <f t="shared" si="35"/>
        <v>5511698.7653333386</v>
      </c>
      <c r="CN57" s="21">
        <f t="shared" si="35"/>
        <v>5261167.0032727327</v>
      </c>
      <c r="CO57" s="21">
        <f t="shared" si="35"/>
        <v>5010635.2412121268</v>
      </c>
      <c r="CP57" s="21">
        <f t="shared" si="35"/>
        <v>4760103.4791515209</v>
      </c>
      <c r="CQ57" s="21">
        <f t="shared" si="35"/>
        <v>4509571.717090915</v>
      </c>
      <c r="CR57" s="21">
        <f t="shared" si="35"/>
        <v>4259039.955030309</v>
      </c>
      <c r="CS57" s="21">
        <f t="shared" si="35"/>
        <v>4008508.1929697026</v>
      </c>
      <c r="CT57" s="21">
        <f t="shared" si="35"/>
        <v>3757976.4309090963</v>
      </c>
      <c r="CU57" s="21">
        <f t="shared" si="35"/>
        <v>3507444.6688484899</v>
      </c>
      <c r="CV57" s="21">
        <f t="shared" si="35"/>
        <v>3256912.9067878835</v>
      </c>
      <c r="CW57" s="21">
        <f t="shared" si="35"/>
        <v>3006381.1447272771</v>
      </c>
      <c r="CX57" s="21">
        <f t="shared" si="35"/>
        <v>2755849.3826666707</v>
      </c>
      <c r="CY57" s="21">
        <f t="shared" si="35"/>
        <v>2505317.6206060643</v>
      </c>
      <c r="CZ57" s="21">
        <f t="shared" si="35"/>
        <v>2254785.8585454579</v>
      </c>
      <c r="DA57" s="21">
        <f t="shared" si="35"/>
        <v>2004254.0964848518</v>
      </c>
      <c r="DB57" s="21">
        <f t="shared" si="35"/>
        <v>1753722.3344242456</v>
      </c>
      <c r="DC57" s="21">
        <f t="shared" si="35"/>
        <v>1503190.5723636395</v>
      </c>
      <c r="DD57" s="21">
        <f t="shared" si="35"/>
        <v>1252658.8103030333</v>
      </c>
      <c r="DE57" s="21">
        <f t="shared" si="35"/>
        <v>1002127.0482424272</v>
      </c>
      <c r="DF57" s="21">
        <f t="shared" si="35"/>
        <v>751595.28618182102</v>
      </c>
      <c r="DG57" s="21">
        <f t="shared" si="35"/>
        <v>501063.52412121487</v>
      </c>
      <c r="DH57" s="21">
        <f t="shared" si="35"/>
        <v>250531.76206060869</v>
      </c>
      <c r="DI57" s="21">
        <f t="shared" si="35"/>
        <v>2.5029294192790985E-9</v>
      </c>
      <c r="DJ57" s="21">
        <f t="shared" si="35"/>
        <v>2.5029294192790985E-9</v>
      </c>
      <c r="DK57" s="21">
        <f t="shared" si="35"/>
        <v>2.5029294192790985E-9</v>
      </c>
      <c r="DL57" s="21">
        <f t="shared" si="35"/>
        <v>2.5029294192790985E-9</v>
      </c>
      <c r="DM57" s="21">
        <f t="shared" si="35"/>
        <v>2.5029294192790985E-9</v>
      </c>
      <c r="DN57" s="21">
        <f t="shared" si="35"/>
        <v>2.5029294192790985E-9</v>
      </c>
      <c r="DO57" s="21">
        <f t="shared" si="35"/>
        <v>2.5029294192790985E-9</v>
      </c>
      <c r="DP57" s="21">
        <f t="shared" si="35"/>
        <v>2.5029294192790985E-9</v>
      </c>
      <c r="DQ57" s="21">
        <f t="shared" si="35"/>
        <v>2.5029294192790985E-9</v>
      </c>
      <c r="DR57" s="21">
        <f t="shared" si="35"/>
        <v>2.5029294192790985E-9</v>
      </c>
      <c r="DS57" s="21">
        <f t="shared" si="35"/>
        <v>2.5029294192790985E-9</v>
      </c>
      <c r="DT57" s="21">
        <f t="shared" si="35"/>
        <v>2.5029294192790985E-9</v>
      </c>
      <c r="DU57" s="21">
        <f t="shared" si="35"/>
        <v>2.5029294192790985E-9</v>
      </c>
      <c r="DV57" s="21">
        <f t="shared" si="35"/>
        <v>2.5029294192790985E-9</v>
      </c>
      <c r="DW57" s="21">
        <f t="shared" si="35"/>
        <v>2.5029294192790985E-9</v>
      </c>
      <c r="DX57" s="21">
        <f t="shared" si="35"/>
        <v>2.5029294192790985E-9</v>
      </c>
      <c r="DY57" s="21">
        <f t="shared" si="35"/>
        <v>2.5029294192790985E-9</v>
      </c>
      <c r="DZ57" s="21">
        <f t="shared" si="35"/>
        <v>2.5029294192790985E-9</v>
      </c>
      <c r="EA57" s="21"/>
    </row>
    <row r="58" spans="1:131" x14ac:dyDescent="0.35">
      <c r="A58" s="14">
        <v>11</v>
      </c>
      <c r="B58" s="15" t="s">
        <v>34</v>
      </c>
      <c r="C58" s="17" t="s">
        <v>37</v>
      </c>
      <c r="D58" s="14" t="s">
        <v>27</v>
      </c>
      <c r="E58" s="50" t="s">
        <v>63</v>
      </c>
      <c r="F58" s="50" t="s">
        <v>77</v>
      </c>
      <c r="G58" s="50">
        <v>4</v>
      </c>
      <c r="H58" s="14" t="s">
        <v>28</v>
      </c>
      <c r="I58" s="112">
        <f>VLOOKUP(H58,'Represenative Instruments_FX'!$H$5:$I$13,2,FALSE)</f>
        <v>15</v>
      </c>
      <c r="J58" s="16">
        <v>62176201.870000005</v>
      </c>
      <c r="K58" s="16">
        <v>6139287.8200000003</v>
      </c>
      <c r="L58" s="16">
        <v>0</v>
      </c>
      <c r="M58" s="16">
        <v>0</v>
      </c>
      <c r="N58" s="122">
        <v>39610</v>
      </c>
      <c r="O58" s="122">
        <v>45017</v>
      </c>
      <c r="P58" s="14">
        <v>5</v>
      </c>
      <c r="Q58" s="17">
        <v>20</v>
      </c>
      <c r="R58" s="50">
        <f t="shared" si="28"/>
        <v>0</v>
      </c>
      <c r="S58" s="50">
        <f t="shared" si="29"/>
        <v>6</v>
      </c>
      <c r="T58" s="14" t="s">
        <v>38</v>
      </c>
      <c r="U58" s="46">
        <v>6.4199999999999993E-2</v>
      </c>
      <c r="V58" s="14" t="s">
        <v>39</v>
      </c>
      <c r="W58" s="46">
        <v>5.0000000000000001E-3</v>
      </c>
      <c r="X58" s="16">
        <v>20503920.440000001</v>
      </c>
      <c r="Y58" s="19">
        <f t="shared" si="30"/>
        <v>6139287.8200000003</v>
      </c>
      <c r="Z58" s="16">
        <f t="shared" si="25"/>
        <v>3910384.3100000005</v>
      </c>
      <c r="AA58" s="16">
        <f t="shared" si="34"/>
        <v>2946230.6100000003</v>
      </c>
      <c r="AB58" s="16">
        <f t="shared" si="34"/>
        <v>2182076.91</v>
      </c>
      <c r="AC58" s="16">
        <f t="shared" si="34"/>
        <v>1417923.2100000002</v>
      </c>
      <c r="AD58" s="16">
        <f t="shared" si="34"/>
        <v>653769.51000000024</v>
      </c>
      <c r="AE58" s="16">
        <f t="shared" si="34"/>
        <v>0</v>
      </c>
      <c r="AF58" s="16">
        <f t="shared" si="34"/>
        <v>0</v>
      </c>
      <c r="AG58" s="16">
        <f t="shared" si="34"/>
        <v>0</v>
      </c>
      <c r="AH58" s="16">
        <f t="shared" si="34"/>
        <v>0</v>
      </c>
      <c r="AI58" s="16">
        <f t="shared" si="34"/>
        <v>0</v>
      </c>
      <c r="AJ58" s="16">
        <f t="shared" si="34"/>
        <v>0</v>
      </c>
      <c r="AK58" s="16">
        <f t="shared" si="34"/>
        <v>0</v>
      </c>
      <c r="AL58" s="16">
        <f t="shared" si="34"/>
        <v>0</v>
      </c>
      <c r="AM58" s="16">
        <f t="shared" si="34"/>
        <v>0</v>
      </c>
      <c r="AN58" s="16">
        <f t="shared" si="34"/>
        <v>0</v>
      </c>
      <c r="AO58" s="16">
        <f t="shared" si="34"/>
        <v>0</v>
      </c>
      <c r="AP58" s="16">
        <f t="shared" si="34"/>
        <v>0</v>
      </c>
      <c r="AQ58" s="16">
        <f t="shared" si="34"/>
        <v>0</v>
      </c>
      <c r="AR58" s="16">
        <f t="shared" si="34"/>
        <v>0</v>
      </c>
      <c r="AS58" s="16">
        <f t="shared" si="34"/>
        <v>0</v>
      </c>
      <c r="AT58" s="16">
        <f t="shared" si="34"/>
        <v>0</v>
      </c>
      <c r="AU58" s="16">
        <f t="shared" si="34"/>
        <v>0</v>
      </c>
      <c r="AV58" s="16">
        <f t="shared" si="34"/>
        <v>0</v>
      </c>
      <c r="AW58" s="16">
        <f t="shared" si="34"/>
        <v>0</v>
      </c>
      <c r="AX58" s="16">
        <f t="shared" si="34"/>
        <v>0</v>
      </c>
      <c r="AY58" s="16">
        <f t="shared" si="34"/>
        <v>0</v>
      </c>
      <c r="AZ58" s="16">
        <f t="shared" si="34"/>
        <v>0</v>
      </c>
      <c r="BA58" s="16">
        <f t="shared" si="34"/>
        <v>0</v>
      </c>
      <c r="BB58" s="16">
        <f t="shared" si="34"/>
        <v>0</v>
      </c>
      <c r="BC58" s="16">
        <f t="shared" si="34"/>
        <v>0</v>
      </c>
      <c r="BD58" s="16">
        <f t="shared" si="34"/>
        <v>0</v>
      </c>
      <c r="BE58" s="16">
        <f t="shared" si="34"/>
        <v>0</v>
      </c>
      <c r="BF58" s="16">
        <f t="shared" si="34"/>
        <v>0</v>
      </c>
      <c r="BG58" s="16">
        <f t="shared" si="34"/>
        <v>0</v>
      </c>
      <c r="BH58" s="16">
        <f t="shared" si="34"/>
        <v>0</v>
      </c>
      <c r="BI58" s="16">
        <f t="shared" si="34"/>
        <v>0</v>
      </c>
      <c r="BJ58" s="16">
        <f t="shared" ref="AA58:BW63" si="36">BI58-BJ15</f>
        <v>0</v>
      </c>
      <c r="BK58" s="16">
        <f t="shared" si="36"/>
        <v>0</v>
      </c>
      <c r="BL58" s="16">
        <f t="shared" si="36"/>
        <v>0</v>
      </c>
      <c r="BM58" s="16">
        <f t="shared" si="36"/>
        <v>0</v>
      </c>
      <c r="BN58" s="16">
        <f t="shared" si="36"/>
        <v>0</v>
      </c>
      <c r="BO58" s="16">
        <f t="shared" si="36"/>
        <v>0</v>
      </c>
      <c r="BP58" s="16">
        <f t="shared" si="36"/>
        <v>0</v>
      </c>
      <c r="BQ58" s="16">
        <f t="shared" si="36"/>
        <v>0</v>
      </c>
      <c r="BR58" s="16">
        <f t="shared" si="36"/>
        <v>0</v>
      </c>
      <c r="BS58" s="16">
        <f t="shared" si="36"/>
        <v>0</v>
      </c>
      <c r="BT58" s="16">
        <f t="shared" si="36"/>
        <v>0</v>
      </c>
      <c r="BU58" s="16">
        <f t="shared" si="36"/>
        <v>0</v>
      </c>
      <c r="BV58" s="16">
        <f t="shared" si="36"/>
        <v>0</v>
      </c>
      <c r="BW58" s="16">
        <f t="shared" si="36"/>
        <v>0</v>
      </c>
      <c r="CA58" s="21"/>
      <c r="CB58" s="23">
        <f t="shared" si="33"/>
        <v>6139287.8200000003</v>
      </c>
      <c r="CC58" s="21">
        <f t="shared" si="32"/>
        <v>5116073.1833333336</v>
      </c>
      <c r="CD58" s="21">
        <f t="shared" si="35"/>
        <v>4092858.5466666669</v>
      </c>
      <c r="CE58" s="21">
        <f t="shared" si="35"/>
        <v>3069643.91</v>
      </c>
      <c r="CF58" s="21">
        <f t="shared" si="35"/>
        <v>2046429.2733333334</v>
      </c>
      <c r="CG58" s="21">
        <f t="shared" si="35"/>
        <v>1023214.6366666667</v>
      </c>
      <c r="CH58" s="21">
        <f t="shared" si="35"/>
        <v>0</v>
      </c>
      <c r="CI58" s="21">
        <f t="shared" si="35"/>
        <v>0</v>
      </c>
      <c r="CJ58" s="21">
        <f t="shared" si="35"/>
        <v>0</v>
      </c>
      <c r="CK58" s="21">
        <f t="shared" si="35"/>
        <v>0</v>
      </c>
      <c r="CL58" s="21">
        <f t="shared" si="35"/>
        <v>0</v>
      </c>
      <c r="CM58" s="21">
        <f t="shared" si="35"/>
        <v>0</v>
      </c>
      <c r="CN58" s="21">
        <f t="shared" si="35"/>
        <v>0</v>
      </c>
      <c r="CO58" s="21">
        <f t="shared" si="35"/>
        <v>0</v>
      </c>
      <c r="CP58" s="21">
        <f t="shared" si="35"/>
        <v>0</v>
      </c>
      <c r="CQ58" s="21">
        <f t="shared" si="35"/>
        <v>0</v>
      </c>
      <c r="CR58" s="21">
        <f t="shared" si="35"/>
        <v>0</v>
      </c>
      <c r="CS58" s="21">
        <f t="shared" si="35"/>
        <v>0</v>
      </c>
      <c r="CT58" s="21">
        <f t="shared" si="35"/>
        <v>0</v>
      </c>
      <c r="CU58" s="21">
        <f t="shared" si="35"/>
        <v>0</v>
      </c>
      <c r="CV58" s="21">
        <f t="shared" si="35"/>
        <v>0</v>
      </c>
      <c r="CW58" s="21">
        <f t="shared" si="35"/>
        <v>0</v>
      </c>
      <c r="CX58" s="21">
        <f t="shared" si="35"/>
        <v>0</v>
      </c>
      <c r="CY58" s="21">
        <f t="shared" si="35"/>
        <v>0</v>
      </c>
      <c r="CZ58" s="21">
        <f t="shared" si="35"/>
        <v>0</v>
      </c>
      <c r="DA58" s="21">
        <f t="shared" si="35"/>
        <v>0</v>
      </c>
      <c r="DB58" s="21">
        <f t="shared" si="35"/>
        <v>0</v>
      </c>
      <c r="DC58" s="21">
        <f t="shared" si="35"/>
        <v>0</v>
      </c>
      <c r="DD58" s="21">
        <f t="shared" si="35"/>
        <v>0</v>
      </c>
      <c r="DE58" s="21">
        <f t="shared" si="35"/>
        <v>0</v>
      </c>
      <c r="DF58" s="21">
        <f t="shared" si="35"/>
        <v>0</v>
      </c>
      <c r="DG58" s="21">
        <f t="shared" si="35"/>
        <v>0</v>
      </c>
      <c r="DH58" s="21">
        <f t="shared" si="35"/>
        <v>0</v>
      </c>
      <c r="DI58" s="21">
        <f t="shared" si="35"/>
        <v>0</v>
      </c>
      <c r="DJ58" s="21">
        <f t="shared" si="35"/>
        <v>0</v>
      </c>
      <c r="DK58" s="21">
        <f t="shared" si="35"/>
        <v>0</v>
      </c>
      <c r="DL58" s="21">
        <f t="shared" si="35"/>
        <v>0</v>
      </c>
      <c r="DM58" s="21">
        <f t="shared" ref="CD58:DZ63" si="37">DL58-DM15</f>
        <v>0</v>
      </c>
      <c r="DN58" s="21">
        <f t="shared" si="37"/>
        <v>0</v>
      </c>
      <c r="DO58" s="21">
        <f t="shared" si="37"/>
        <v>0</v>
      </c>
      <c r="DP58" s="21">
        <f t="shared" si="37"/>
        <v>0</v>
      </c>
      <c r="DQ58" s="21">
        <f t="shared" si="37"/>
        <v>0</v>
      </c>
      <c r="DR58" s="21">
        <f t="shared" si="37"/>
        <v>0</v>
      </c>
      <c r="DS58" s="21">
        <f t="shared" si="37"/>
        <v>0</v>
      </c>
      <c r="DT58" s="21">
        <f t="shared" si="37"/>
        <v>0</v>
      </c>
      <c r="DU58" s="21">
        <f t="shared" si="37"/>
        <v>0</v>
      </c>
      <c r="DV58" s="21">
        <f t="shared" si="37"/>
        <v>0</v>
      </c>
      <c r="DW58" s="21">
        <f t="shared" si="37"/>
        <v>0</v>
      </c>
      <c r="DX58" s="21">
        <f t="shared" si="37"/>
        <v>0</v>
      </c>
      <c r="DY58" s="21">
        <f t="shared" si="37"/>
        <v>0</v>
      </c>
      <c r="DZ58" s="21">
        <f t="shared" si="37"/>
        <v>0</v>
      </c>
      <c r="EA58" s="21"/>
    </row>
    <row r="59" spans="1:131" x14ac:dyDescent="0.35">
      <c r="A59" s="14">
        <v>12</v>
      </c>
      <c r="B59" s="15" t="s">
        <v>34</v>
      </c>
      <c r="C59" s="17" t="s">
        <v>37</v>
      </c>
      <c r="D59" s="14" t="s">
        <v>27</v>
      </c>
      <c r="E59" s="50" t="s">
        <v>63</v>
      </c>
      <c r="F59" s="50" t="s">
        <v>77</v>
      </c>
      <c r="G59" s="50">
        <v>4</v>
      </c>
      <c r="H59" s="14" t="s">
        <v>116</v>
      </c>
      <c r="I59" s="112">
        <f>VLOOKUP(H59,'Represenative Instruments_FX'!$H$5:$I$13,2,FALSE)</f>
        <v>0.13309505886900933</v>
      </c>
      <c r="J59" s="16">
        <v>12644075.318</v>
      </c>
      <c r="K59" s="16">
        <v>868967.19649999996</v>
      </c>
      <c r="L59" s="16">
        <v>0</v>
      </c>
      <c r="M59" s="16">
        <v>0</v>
      </c>
      <c r="N59" s="122">
        <v>38719</v>
      </c>
      <c r="O59" s="122">
        <v>44256</v>
      </c>
      <c r="P59" s="14">
        <v>5</v>
      </c>
      <c r="Q59" s="17">
        <v>20</v>
      </c>
      <c r="R59" s="50">
        <f t="shared" si="28"/>
        <v>0</v>
      </c>
      <c r="S59" s="50">
        <f t="shared" si="29"/>
        <v>4</v>
      </c>
      <c r="T59" s="14" t="s">
        <v>38</v>
      </c>
      <c r="U59" s="46">
        <v>6.4199999999999993E-2</v>
      </c>
      <c r="V59" s="14" t="s">
        <v>39</v>
      </c>
      <c r="W59" s="46">
        <v>5.0000000000000001E-3</v>
      </c>
      <c r="X59" s="16">
        <v>4638479.6210000003</v>
      </c>
      <c r="Y59" s="19">
        <f t="shared" si="30"/>
        <v>868967.19649999996</v>
      </c>
      <c r="Z59" s="16">
        <f t="shared" si="25"/>
        <v>38804.634199999971</v>
      </c>
      <c r="AA59" s="16">
        <f t="shared" si="36"/>
        <v>23282.770999999972</v>
      </c>
      <c r="AB59" s="16">
        <f t="shared" si="36"/>
        <v>7760.9077999999718</v>
      </c>
      <c r="AC59" s="16">
        <f t="shared" si="36"/>
        <v>-1.8189894035458565E-11</v>
      </c>
      <c r="AD59" s="16">
        <f t="shared" si="36"/>
        <v>-1.8189894035458565E-11</v>
      </c>
      <c r="AE59" s="16">
        <f t="shared" si="36"/>
        <v>-1.8189894035458565E-11</v>
      </c>
      <c r="AF59" s="16">
        <f t="shared" si="36"/>
        <v>-1.8189894035458565E-11</v>
      </c>
      <c r="AG59" s="16">
        <f t="shared" si="36"/>
        <v>-1.8189894035458565E-11</v>
      </c>
      <c r="AH59" s="16">
        <f t="shared" si="36"/>
        <v>-1.8189894035458565E-11</v>
      </c>
      <c r="AI59" s="16">
        <f t="shared" si="36"/>
        <v>-1.8189894035458565E-11</v>
      </c>
      <c r="AJ59" s="16">
        <f t="shared" si="36"/>
        <v>-1.8189894035458565E-11</v>
      </c>
      <c r="AK59" s="16">
        <f t="shared" si="36"/>
        <v>-1.8189894035458565E-11</v>
      </c>
      <c r="AL59" s="16">
        <f t="shared" si="36"/>
        <v>-1.8189894035458565E-11</v>
      </c>
      <c r="AM59" s="16">
        <f t="shared" si="36"/>
        <v>-1.8189894035458565E-11</v>
      </c>
      <c r="AN59" s="16">
        <f t="shared" si="36"/>
        <v>-1.8189894035458565E-11</v>
      </c>
      <c r="AO59" s="16">
        <f t="shared" si="36"/>
        <v>-1.8189894035458565E-11</v>
      </c>
      <c r="AP59" s="16">
        <f t="shared" si="36"/>
        <v>-1.8189894035458565E-11</v>
      </c>
      <c r="AQ59" s="16">
        <f t="shared" si="36"/>
        <v>-1.8189894035458565E-11</v>
      </c>
      <c r="AR59" s="16">
        <f t="shared" si="36"/>
        <v>-1.8189894035458565E-11</v>
      </c>
      <c r="AS59" s="16">
        <f t="shared" si="36"/>
        <v>-1.8189894035458565E-11</v>
      </c>
      <c r="AT59" s="16">
        <f t="shared" si="36"/>
        <v>-1.8189894035458565E-11</v>
      </c>
      <c r="AU59" s="16">
        <f t="shared" si="36"/>
        <v>-1.8189894035458565E-11</v>
      </c>
      <c r="AV59" s="16">
        <f t="shared" si="36"/>
        <v>-1.8189894035458565E-11</v>
      </c>
      <c r="AW59" s="16">
        <f t="shared" si="36"/>
        <v>-1.8189894035458565E-11</v>
      </c>
      <c r="AX59" s="16">
        <f t="shared" si="36"/>
        <v>-1.8189894035458565E-11</v>
      </c>
      <c r="AY59" s="16">
        <f t="shared" si="36"/>
        <v>-1.8189894035458565E-11</v>
      </c>
      <c r="AZ59" s="16">
        <f t="shared" si="36"/>
        <v>-1.8189894035458565E-11</v>
      </c>
      <c r="BA59" s="16">
        <f t="shared" si="36"/>
        <v>-1.8189894035458565E-11</v>
      </c>
      <c r="BB59" s="16">
        <f t="shared" si="36"/>
        <v>-1.8189894035458565E-11</v>
      </c>
      <c r="BC59" s="16">
        <f t="shared" si="36"/>
        <v>-1.8189894035458565E-11</v>
      </c>
      <c r="BD59" s="16">
        <f t="shared" si="36"/>
        <v>-1.8189894035458565E-11</v>
      </c>
      <c r="BE59" s="16">
        <f t="shared" si="36"/>
        <v>-1.8189894035458565E-11</v>
      </c>
      <c r="BF59" s="16">
        <f t="shared" si="36"/>
        <v>-1.8189894035458565E-11</v>
      </c>
      <c r="BG59" s="16">
        <f t="shared" si="36"/>
        <v>-1.8189894035458565E-11</v>
      </c>
      <c r="BH59" s="16">
        <f t="shared" si="36"/>
        <v>-1.8189894035458565E-11</v>
      </c>
      <c r="BI59" s="16">
        <f t="shared" si="36"/>
        <v>-1.8189894035458565E-11</v>
      </c>
      <c r="BJ59" s="16">
        <f t="shared" si="36"/>
        <v>-1.8189894035458565E-11</v>
      </c>
      <c r="BK59" s="16">
        <f t="shared" si="36"/>
        <v>-1.8189894035458565E-11</v>
      </c>
      <c r="BL59" s="16">
        <f t="shared" si="36"/>
        <v>-1.8189894035458565E-11</v>
      </c>
      <c r="BM59" s="16">
        <f t="shared" si="36"/>
        <v>-1.8189894035458565E-11</v>
      </c>
      <c r="BN59" s="16">
        <f t="shared" si="36"/>
        <v>-1.8189894035458565E-11</v>
      </c>
      <c r="BO59" s="16">
        <f t="shared" si="36"/>
        <v>-1.8189894035458565E-11</v>
      </c>
      <c r="BP59" s="16">
        <f t="shared" si="36"/>
        <v>-1.8189894035458565E-11</v>
      </c>
      <c r="BQ59" s="16">
        <f t="shared" si="36"/>
        <v>-1.8189894035458565E-11</v>
      </c>
      <c r="BR59" s="16">
        <f t="shared" si="36"/>
        <v>-1.8189894035458565E-11</v>
      </c>
      <c r="BS59" s="16">
        <f t="shared" si="36"/>
        <v>-1.8189894035458565E-11</v>
      </c>
      <c r="BT59" s="16">
        <f t="shared" si="36"/>
        <v>-1.8189894035458565E-11</v>
      </c>
      <c r="BU59" s="16">
        <f t="shared" si="36"/>
        <v>-1.8189894035458565E-11</v>
      </c>
      <c r="BV59" s="16">
        <f t="shared" si="36"/>
        <v>-1.8189894035458565E-11</v>
      </c>
      <c r="BW59" s="16">
        <f t="shared" si="36"/>
        <v>-1.8189894035458565E-11</v>
      </c>
      <c r="CA59" s="21"/>
      <c r="CB59" s="23">
        <f t="shared" si="33"/>
        <v>868967.19649999996</v>
      </c>
      <c r="CC59" s="21">
        <f t="shared" si="32"/>
        <v>651725.39737499994</v>
      </c>
      <c r="CD59" s="21">
        <f t="shared" si="37"/>
        <v>434483.59824999992</v>
      </c>
      <c r="CE59" s="21">
        <f t="shared" si="37"/>
        <v>217241.79912499993</v>
      </c>
      <c r="CF59" s="21">
        <f t="shared" si="37"/>
        <v>0</v>
      </c>
      <c r="CG59" s="21">
        <f t="shared" si="37"/>
        <v>0</v>
      </c>
      <c r="CH59" s="21">
        <f t="shared" si="37"/>
        <v>0</v>
      </c>
      <c r="CI59" s="21">
        <f t="shared" si="37"/>
        <v>0</v>
      </c>
      <c r="CJ59" s="21">
        <f t="shared" si="37"/>
        <v>0</v>
      </c>
      <c r="CK59" s="21">
        <f t="shared" si="37"/>
        <v>0</v>
      </c>
      <c r="CL59" s="21">
        <f t="shared" si="37"/>
        <v>0</v>
      </c>
      <c r="CM59" s="21">
        <f t="shared" si="37"/>
        <v>0</v>
      </c>
      <c r="CN59" s="21">
        <f t="shared" si="37"/>
        <v>0</v>
      </c>
      <c r="CO59" s="21">
        <f t="shared" si="37"/>
        <v>0</v>
      </c>
      <c r="CP59" s="21">
        <f t="shared" si="37"/>
        <v>0</v>
      </c>
      <c r="CQ59" s="21">
        <f t="shared" si="37"/>
        <v>0</v>
      </c>
      <c r="CR59" s="21">
        <f t="shared" si="37"/>
        <v>0</v>
      </c>
      <c r="CS59" s="21">
        <f t="shared" si="37"/>
        <v>0</v>
      </c>
      <c r="CT59" s="21">
        <f t="shared" si="37"/>
        <v>0</v>
      </c>
      <c r="CU59" s="21">
        <f t="shared" si="37"/>
        <v>0</v>
      </c>
      <c r="CV59" s="21">
        <f t="shared" si="37"/>
        <v>0</v>
      </c>
      <c r="CW59" s="21">
        <f t="shared" si="37"/>
        <v>0</v>
      </c>
      <c r="CX59" s="21">
        <f t="shared" si="37"/>
        <v>0</v>
      </c>
      <c r="CY59" s="21">
        <f t="shared" si="37"/>
        <v>0</v>
      </c>
      <c r="CZ59" s="21">
        <f t="shared" si="37"/>
        <v>0</v>
      </c>
      <c r="DA59" s="21">
        <f t="shared" si="37"/>
        <v>0</v>
      </c>
      <c r="DB59" s="21">
        <f t="shared" si="37"/>
        <v>0</v>
      </c>
      <c r="DC59" s="21">
        <f t="shared" si="37"/>
        <v>0</v>
      </c>
      <c r="DD59" s="21">
        <f t="shared" si="37"/>
        <v>0</v>
      </c>
      <c r="DE59" s="21">
        <f t="shared" si="37"/>
        <v>0</v>
      </c>
      <c r="DF59" s="21">
        <f t="shared" si="37"/>
        <v>0</v>
      </c>
      <c r="DG59" s="21">
        <f t="shared" si="37"/>
        <v>0</v>
      </c>
      <c r="DH59" s="21">
        <f t="shared" si="37"/>
        <v>0</v>
      </c>
      <c r="DI59" s="21">
        <f t="shared" si="37"/>
        <v>0</v>
      </c>
      <c r="DJ59" s="21">
        <f t="shared" si="37"/>
        <v>0</v>
      </c>
      <c r="DK59" s="21">
        <f t="shared" si="37"/>
        <v>0</v>
      </c>
      <c r="DL59" s="21">
        <f t="shared" si="37"/>
        <v>0</v>
      </c>
      <c r="DM59" s="21">
        <f t="shared" si="37"/>
        <v>0</v>
      </c>
      <c r="DN59" s="21">
        <f t="shared" si="37"/>
        <v>0</v>
      </c>
      <c r="DO59" s="21">
        <f t="shared" si="37"/>
        <v>0</v>
      </c>
      <c r="DP59" s="21">
        <f t="shared" si="37"/>
        <v>0</v>
      </c>
      <c r="DQ59" s="21">
        <f t="shared" si="37"/>
        <v>0</v>
      </c>
      <c r="DR59" s="21">
        <f t="shared" si="37"/>
        <v>0</v>
      </c>
      <c r="DS59" s="21">
        <f t="shared" si="37"/>
        <v>0</v>
      </c>
      <c r="DT59" s="21">
        <f t="shared" si="37"/>
        <v>0</v>
      </c>
      <c r="DU59" s="21">
        <f t="shared" si="37"/>
        <v>0</v>
      </c>
      <c r="DV59" s="21">
        <f t="shared" si="37"/>
        <v>0</v>
      </c>
      <c r="DW59" s="21">
        <f t="shared" si="37"/>
        <v>0</v>
      </c>
      <c r="DX59" s="21">
        <f t="shared" si="37"/>
        <v>0</v>
      </c>
      <c r="DY59" s="21">
        <f t="shared" si="37"/>
        <v>0</v>
      </c>
      <c r="DZ59" s="21">
        <f t="shared" si="37"/>
        <v>0</v>
      </c>
      <c r="EA59" s="21"/>
    </row>
    <row r="60" spans="1:131" x14ac:dyDescent="0.35">
      <c r="A60" s="14">
        <v>13</v>
      </c>
      <c r="B60" s="15" t="s">
        <v>34</v>
      </c>
      <c r="C60" s="17" t="s">
        <v>37</v>
      </c>
      <c r="D60" s="14" t="s">
        <v>27</v>
      </c>
      <c r="E60" s="50" t="s">
        <v>63</v>
      </c>
      <c r="F60" s="50" t="s">
        <v>77</v>
      </c>
      <c r="G60" s="50">
        <v>4</v>
      </c>
      <c r="H60" s="14" t="s">
        <v>32</v>
      </c>
      <c r="I60" s="112">
        <f>VLOOKUP(H60,'Represenative Instruments_FX'!$H$5:$I$13,2,FALSE)</f>
        <v>18.031499999999998</v>
      </c>
      <c r="J60" s="16">
        <v>47880390.994000003</v>
      </c>
      <c r="K60" s="16">
        <v>8134907.8258000016</v>
      </c>
      <c r="L60" s="16">
        <v>0</v>
      </c>
      <c r="M60" s="16">
        <v>0</v>
      </c>
      <c r="N60" s="122">
        <v>41463</v>
      </c>
      <c r="O60" s="122">
        <v>46966</v>
      </c>
      <c r="P60" s="14">
        <v>5</v>
      </c>
      <c r="Q60" s="17">
        <v>20</v>
      </c>
      <c r="R60" s="50">
        <f t="shared" si="28"/>
        <v>0</v>
      </c>
      <c r="S60" s="50">
        <f t="shared" si="29"/>
        <v>11</v>
      </c>
      <c r="T60" s="14" t="s">
        <v>38</v>
      </c>
      <c r="U60" s="46">
        <v>6.4199999999999993E-2</v>
      </c>
      <c r="V60" s="14" t="s">
        <v>39</v>
      </c>
      <c r="W60" s="46">
        <v>5.0000000000000001E-3</v>
      </c>
      <c r="X60" s="16">
        <v>16087679.33</v>
      </c>
      <c r="Y60" s="19">
        <f t="shared" si="30"/>
        <v>8134907.8258000016</v>
      </c>
      <c r="Z60" s="16">
        <f t="shared" si="25"/>
        <v>6266413.8058000021</v>
      </c>
      <c r="AA60" s="16">
        <f t="shared" si="36"/>
        <v>4897919.7858000025</v>
      </c>
      <c r="AB60" s="16">
        <f t="shared" si="36"/>
        <v>3829425.7658000025</v>
      </c>
      <c r="AC60" s="16">
        <f t="shared" si="36"/>
        <v>2895178.6858000015</v>
      </c>
      <c r="AD60" s="16">
        <f t="shared" si="36"/>
        <v>1960931.6058000005</v>
      </c>
      <c r="AE60" s="16">
        <f t="shared" si="36"/>
        <v>1587232.8018000005</v>
      </c>
      <c r="AF60" s="16">
        <f t="shared" si="36"/>
        <v>1213533.9978000005</v>
      </c>
      <c r="AG60" s="16">
        <f t="shared" si="36"/>
        <v>839835.19380000047</v>
      </c>
      <c r="AH60" s="16">
        <f t="shared" si="36"/>
        <v>466136.38980000047</v>
      </c>
      <c r="AI60" s="16">
        <f t="shared" si="36"/>
        <v>92437.585800000466</v>
      </c>
      <c r="AJ60" s="16">
        <f t="shared" si="36"/>
        <v>4.6566128730773926E-10</v>
      </c>
      <c r="AK60" s="16">
        <f t="shared" si="36"/>
        <v>4.6566128730773926E-10</v>
      </c>
      <c r="AL60" s="16">
        <f t="shared" si="36"/>
        <v>4.6566128730773926E-10</v>
      </c>
      <c r="AM60" s="16">
        <f t="shared" si="36"/>
        <v>4.6566128730773926E-10</v>
      </c>
      <c r="AN60" s="16">
        <f t="shared" si="36"/>
        <v>4.6566128730773926E-10</v>
      </c>
      <c r="AO60" s="16">
        <f t="shared" si="36"/>
        <v>4.6566128730773926E-10</v>
      </c>
      <c r="AP60" s="16">
        <f t="shared" si="36"/>
        <v>4.6566128730773926E-10</v>
      </c>
      <c r="AQ60" s="16">
        <f t="shared" si="36"/>
        <v>4.6566128730773926E-10</v>
      </c>
      <c r="AR60" s="16">
        <f t="shared" si="36"/>
        <v>4.6566128730773926E-10</v>
      </c>
      <c r="AS60" s="16">
        <f t="shared" si="36"/>
        <v>4.6566128730773926E-10</v>
      </c>
      <c r="AT60" s="16">
        <f t="shared" si="36"/>
        <v>4.6566128730773926E-10</v>
      </c>
      <c r="AU60" s="16">
        <f t="shared" si="36"/>
        <v>4.6566128730773926E-10</v>
      </c>
      <c r="AV60" s="16">
        <f t="shared" si="36"/>
        <v>4.6566128730773926E-10</v>
      </c>
      <c r="AW60" s="16">
        <f t="shared" si="36"/>
        <v>4.6566128730773926E-10</v>
      </c>
      <c r="AX60" s="16">
        <f t="shared" si="36"/>
        <v>4.6566128730773926E-10</v>
      </c>
      <c r="AY60" s="16">
        <f t="shared" si="36"/>
        <v>4.6566128730773926E-10</v>
      </c>
      <c r="AZ60" s="16">
        <f t="shared" si="36"/>
        <v>4.6566128730773926E-10</v>
      </c>
      <c r="BA60" s="16">
        <f t="shared" si="36"/>
        <v>4.6566128730773926E-10</v>
      </c>
      <c r="BB60" s="16">
        <f t="shared" si="36"/>
        <v>4.6566128730773926E-10</v>
      </c>
      <c r="BC60" s="16">
        <f t="shared" si="36"/>
        <v>4.6566128730773926E-10</v>
      </c>
      <c r="BD60" s="16">
        <f t="shared" si="36"/>
        <v>4.6566128730773926E-10</v>
      </c>
      <c r="BE60" s="16">
        <f t="shared" si="36"/>
        <v>4.6566128730773926E-10</v>
      </c>
      <c r="BF60" s="16">
        <f t="shared" si="36"/>
        <v>4.6566128730773926E-10</v>
      </c>
      <c r="BG60" s="16">
        <f t="shared" si="36"/>
        <v>4.6566128730773926E-10</v>
      </c>
      <c r="BH60" s="16">
        <f t="shared" si="36"/>
        <v>4.6566128730773926E-10</v>
      </c>
      <c r="BI60" s="16">
        <f t="shared" si="36"/>
        <v>4.6566128730773926E-10</v>
      </c>
      <c r="BJ60" s="16">
        <f t="shared" si="36"/>
        <v>4.6566128730773926E-10</v>
      </c>
      <c r="BK60" s="16">
        <f t="shared" si="36"/>
        <v>4.6566128730773926E-10</v>
      </c>
      <c r="BL60" s="16">
        <f t="shared" si="36"/>
        <v>4.6566128730773926E-10</v>
      </c>
      <c r="BM60" s="16">
        <f t="shared" si="36"/>
        <v>4.6566128730773926E-10</v>
      </c>
      <c r="BN60" s="16">
        <f t="shared" si="36"/>
        <v>4.6566128730773926E-10</v>
      </c>
      <c r="BO60" s="16">
        <f t="shared" si="36"/>
        <v>4.6566128730773926E-10</v>
      </c>
      <c r="BP60" s="16">
        <f t="shared" si="36"/>
        <v>4.6566128730773926E-10</v>
      </c>
      <c r="BQ60" s="16">
        <f t="shared" si="36"/>
        <v>4.6566128730773926E-10</v>
      </c>
      <c r="BR60" s="16">
        <f t="shared" si="36"/>
        <v>4.6566128730773926E-10</v>
      </c>
      <c r="BS60" s="16">
        <f t="shared" si="36"/>
        <v>4.6566128730773926E-10</v>
      </c>
      <c r="BT60" s="16">
        <f t="shared" si="36"/>
        <v>4.6566128730773926E-10</v>
      </c>
      <c r="BU60" s="16">
        <f t="shared" si="36"/>
        <v>4.6566128730773926E-10</v>
      </c>
      <c r="BV60" s="16">
        <f t="shared" si="36"/>
        <v>4.6566128730773926E-10</v>
      </c>
      <c r="BW60" s="16">
        <f t="shared" si="36"/>
        <v>4.6566128730773926E-10</v>
      </c>
      <c r="CA60" s="21"/>
      <c r="CB60" s="23">
        <f t="shared" si="33"/>
        <v>8134907.8258000016</v>
      </c>
      <c r="CC60" s="21">
        <f t="shared" si="32"/>
        <v>7395370.7507272745</v>
      </c>
      <c r="CD60" s="21">
        <f t="shared" si="37"/>
        <v>6655833.6756545473</v>
      </c>
      <c r="CE60" s="21">
        <f t="shared" si="37"/>
        <v>5916296.6005818201</v>
      </c>
      <c r="CF60" s="21">
        <f t="shared" si="37"/>
        <v>5176759.525509093</v>
      </c>
      <c r="CG60" s="21">
        <f t="shared" si="37"/>
        <v>4437222.4504363658</v>
      </c>
      <c r="CH60" s="21">
        <f t="shared" si="37"/>
        <v>3697685.3753636386</v>
      </c>
      <c r="CI60" s="21">
        <f t="shared" si="37"/>
        <v>2958148.3002909115</v>
      </c>
      <c r="CJ60" s="21">
        <f t="shared" si="37"/>
        <v>2218611.2252181843</v>
      </c>
      <c r="CK60" s="21">
        <f t="shared" si="37"/>
        <v>1479074.1501454569</v>
      </c>
      <c r="CL60" s="21">
        <f t="shared" si="37"/>
        <v>739537.07507272949</v>
      </c>
      <c r="CM60" s="21">
        <f t="shared" si="37"/>
        <v>2.0954757928848267E-9</v>
      </c>
      <c r="CN60" s="21">
        <f t="shared" si="37"/>
        <v>2.0954757928848267E-9</v>
      </c>
      <c r="CO60" s="21">
        <f t="shared" si="37"/>
        <v>2.0954757928848267E-9</v>
      </c>
      <c r="CP60" s="21">
        <f t="shared" si="37"/>
        <v>2.0954757928848267E-9</v>
      </c>
      <c r="CQ60" s="21">
        <f t="shared" si="37"/>
        <v>2.0954757928848267E-9</v>
      </c>
      <c r="CR60" s="21">
        <f t="shared" si="37"/>
        <v>2.0954757928848267E-9</v>
      </c>
      <c r="CS60" s="21">
        <f t="shared" si="37"/>
        <v>2.0954757928848267E-9</v>
      </c>
      <c r="CT60" s="21">
        <f t="shared" si="37"/>
        <v>2.0954757928848267E-9</v>
      </c>
      <c r="CU60" s="21">
        <f t="shared" si="37"/>
        <v>2.0954757928848267E-9</v>
      </c>
      <c r="CV60" s="21">
        <f t="shared" si="37"/>
        <v>2.0954757928848267E-9</v>
      </c>
      <c r="CW60" s="21">
        <f t="shared" si="37"/>
        <v>2.0954757928848267E-9</v>
      </c>
      <c r="CX60" s="21">
        <f t="shared" si="37"/>
        <v>2.0954757928848267E-9</v>
      </c>
      <c r="CY60" s="21">
        <f t="shared" si="37"/>
        <v>2.0954757928848267E-9</v>
      </c>
      <c r="CZ60" s="21">
        <f t="shared" si="37"/>
        <v>2.0954757928848267E-9</v>
      </c>
      <c r="DA60" s="21">
        <f t="shared" si="37"/>
        <v>2.0954757928848267E-9</v>
      </c>
      <c r="DB60" s="21">
        <f t="shared" si="37"/>
        <v>2.0954757928848267E-9</v>
      </c>
      <c r="DC60" s="21">
        <f t="shared" si="37"/>
        <v>2.0954757928848267E-9</v>
      </c>
      <c r="DD60" s="21">
        <f t="shared" si="37"/>
        <v>2.0954757928848267E-9</v>
      </c>
      <c r="DE60" s="21">
        <f t="shared" si="37"/>
        <v>2.0954757928848267E-9</v>
      </c>
      <c r="DF60" s="21">
        <f t="shared" si="37"/>
        <v>2.0954757928848267E-9</v>
      </c>
      <c r="DG60" s="21">
        <f t="shared" si="37"/>
        <v>2.0954757928848267E-9</v>
      </c>
      <c r="DH60" s="21">
        <f t="shared" si="37"/>
        <v>2.0954757928848267E-9</v>
      </c>
      <c r="DI60" s="21">
        <f t="shared" si="37"/>
        <v>2.0954757928848267E-9</v>
      </c>
      <c r="DJ60" s="21">
        <f t="shared" si="37"/>
        <v>2.0954757928848267E-9</v>
      </c>
      <c r="DK60" s="21">
        <f t="shared" si="37"/>
        <v>2.0954757928848267E-9</v>
      </c>
      <c r="DL60" s="21">
        <f t="shared" si="37"/>
        <v>2.0954757928848267E-9</v>
      </c>
      <c r="DM60" s="21">
        <f t="shared" si="37"/>
        <v>2.0954757928848267E-9</v>
      </c>
      <c r="DN60" s="21">
        <f t="shared" si="37"/>
        <v>2.0954757928848267E-9</v>
      </c>
      <c r="DO60" s="21">
        <f t="shared" si="37"/>
        <v>2.0954757928848267E-9</v>
      </c>
      <c r="DP60" s="21">
        <f t="shared" si="37"/>
        <v>2.0954757928848267E-9</v>
      </c>
      <c r="DQ60" s="21">
        <f t="shared" si="37"/>
        <v>2.0954757928848267E-9</v>
      </c>
      <c r="DR60" s="21">
        <f t="shared" si="37"/>
        <v>2.0954757928848267E-9</v>
      </c>
      <c r="DS60" s="21">
        <f t="shared" si="37"/>
        <v>2.0954757928848267E-9</v>
      </c>
      <c r="DT60" s="21">
        <f t="shared" si="37"/>
        <v>2.0954757928848267E-9</v>
      </c>
      <c r="DU60" s="21">
        <f t="shared" si="37"/>
        <v>2.0954757928848267E-9</v>
      </c>
      <c r="DV60" s="21">
        <f t="shared" si="37"/>
        <v>2.0954757928848267E-9</v>
      </c>
      <c r="DW60" s="21">
        <f t="shared" si="37"/>
        <v>2.0954757928848267E-9</v>
      </c>
      <c r="DX60" s="21">
        <f t="shared" si="37"/>
        <v>2.0954757928848267E-9</v>
      </c>
      <c r="DY60" s="21">
        <f t="shared" si="37"/>
        <v>2.0954757928848267E-9</v>
      </c>
      <c r="DZ60" s="21">
        <f t="shared" si="37"/>
        <v>2.0954757928848267E-9</v>
      </c>
      <c r="EA60" s="21"/>
    </row>
    <row r="61" spans="1:131" x14ac:dyDescent="0.35">
      <c r="A61" s="14">
        <v>14</v>
      </c>
      <c r="B61" s="15" t="s">
        <v>34</v>
      </c>
      <c r="C61" s="17" t="s">
        <v>37</v>
      </c>
      <c r="D61" s="14" t="s">
        <v>27</v>
      </c>
      <c r="E61" s="50" t="s">
        <v>63</v>
      </c>
      <c r="F61" s="50" t="s">
        <v>77</v>
      </c>
      <c r="G61" s="50">
        <v>4</v>
      </c>
      <c r="H61" s="14" t="s">
        <v>117</v>
      </c>
      <c r="I61" s="112">
        <f>VLOOKUP(H61,'Represenative Instruments_FX'!$H$5:$I$13,2,FALSE)</f>
        <v>2.4213888053061345</v>
      </c>
      <c r="J61" s="16">
        <v>20757852.184</v>
      </c>
      <c r="K61" s="16">
        <v>2406928.9948</v>
      </c>
      <c r="L61" s="16">
        <v>0</v>
      </c>
      <c r="M61" s="16">
        <v>0</v>
      </c>
      <c r="N61" s="122">
        <v>37289</v>
      </c>
      <c r="O61" s="122">
        <v>43160</v>
      </c>
      <c r="P61" s="14">
        <v>5</v>
      </c>
      <c r="Q61" s="17">
        <v>20</v>
      </c>
      <c r="R61" s="50">
        <f t="shared" si="28"/>
        <v>0</v>
      </c>
      <c r="S61" s="50">
        <f t="shared" si="29"/>
        <v>1</v>
      </c>
      <c r="T61" s="14" t="s">
        <v>38</v>
      </c>
      <c r="U61" s="46">
        <v>6.4199999999999993E-2</v>
      </c>
      <c r="V61" s="14" t="s">
        <v>39</v>
      </c>
      <c r="W61" s="46">
        <v>5.0000000000000001E-3</v>
      </c>
      <c r="X61" s="16">
        <v>2983421.5240000002</v>
      </c>
      <c r="Y61" s="19">
        <f t="shared" si="30"/>
        <v>2406928.9948</v>
      </c>
      <c r="Z61" s="16">
        <f t="shared" si="25"/>
        <v>0</v>
      </c>
      <c r="AA61" s="16">
        <f t="shared" si="36"/>
        <v>0</v>
      </c>
      <c r="AB61" s="16">
        <f t="shared" si="36"/>
        <v>0</v>
      </c>
      <c r="AC61" s="16">
        <f t="shared" si="36"/>
        <v>0</v>
      </c>
      <c r="AD61" s="16">
        <f t="shared" si="36"/>
        <v>0</v>
      </c>
      <c r="AE61" s="16">
        <f t="shared" si="36"/>
        <v>0</v>
      </c>
      <c r="AF61" s="16">
        <f t="shared" si="36"/>
        <v>0</v>
      </c>
      <c r="AG61" s="16">
        <f t="shared" si="36"/>
        <v>0</v>
      </c>
      <c r="AH61" s="16">
        <f t="shared" si="36"/>
        <v>0</v>
      </c>
      <c r="AI61" s="16">
        <f t="shared" si="36"/>
        <v>0</v>
      </c>
      <c r="AJ61" s="16">
        <f t="shared" si="36"/>
        <v>0</v>
      </c>
      <c r="AK61" s="16">
        <f t="shared" si="36"/>
        <v>0</v>
      </c>
      <c r="AL61" s="16">
        <f t="shared" si="36"/>
        <v>0</v>
      </c>
      <c r="AM61" s="16">
        <f t="shared" si="36"/>
        <v>0</v>
      </c>
      <c r="AN61" s="16">
        <f t="shared" si="36"/>
        <v>0</v>
      </c>
      <c r="AO61" s="16">
        <f t="shared" si="36"/>
        <v>0</v>
      </c>
      <c r="AP61" s="16">
        <f t="shared" si="36"/>
        <v>0</v>
      </c>
      <c r="AQ61" s="16">
        <f t="shared" si="36"/>
        <v>0</v>
      </c>
      <c r="AR61" s="16">
        <f t="shared" si="36"/>
        <v>0</v>
      </c>
      <c r="AS61" s="16">
        <f t="shared" si="36"/>
        <v>0</v>
      </c>
      <c r="AT61" s="16">
        <f t="shared" si="36"/>
        <v>0</v>
      </c>
      <c r="AU61" s="16">
        <f t="shared" si="36"/>
        <v>0</v>
      </c>
      <c r="AV61" s="16">
        <f t="shared" si="36"/>
        <v>0</v>
      </c>
      <c r="AW61" s="16">
        <f t="shared" si="36"/>
        <v>0</v>
      </c>
      <c r="AX61" s="16">
        <f t="shared" si="36"/>
        <v>0</v>
      </c>
      <c r="AY61" s="16">
        <f t="shared" si="36"/>
        <v>0</v>
      </c>
      <c r="AZ61" s="16">
        <f t="shared" si="36"/>
        <v>0</v>
      </c>
      <c r="BA61" s="16">
        <f t="shared" si="36"/>
        <v>0</v>
      </c>
      <c r="BB61" s="16">
        <f t="shared" si="36"/>
        <v>0</v>
      </c>
      <c r="BC61" s="16">
        <f t="shared" si="36"/>
        <v>0</v>
      </c>
      <c r="BD61" s="16">
        <f t="shared" si="36"/>
        <v>0</v>
      </c>
      <c r="BE61" s="16">
        <f t="shared" si="36"/>
        <v>0</v>
      </c>
      <c r="BF61" s="16">
        <f t="shared" si="36"/>
        <v>0</v>
      </c>
      <c r="BG61" s="16">
        <f t="shared" si="36"/>
        <v>0</v>
      </c>
      <c r="BH61" s="16">
        <f t="shared" si="36"/>
        <v>0</v>
      </c>
      <c r="BI61" s="16">
        <f t="shared" si="36"/>
        <v>0</v>
      </c>
      <c r="BJ61" s="16">
        <f t="shared" si="36"/>
        <v>0</v>
      </c>
      <c r="BK61" s="16">
        <f t="shared" si="36"/>
        <v>0</v>
      </c>
      <c r="BL61" s="16">
        <f t="shared" si="36"/>
        <v>0</v>
      </c>
      <c r="BM61" s="16">
        <f t="shared" si="36"/>
        <v>0</v>
      </c>
      <c r="BN61" s="16">
        <f t="shared" si="36"/>
        <v>0</v>
      </c>
      <c r="BO61" s="16">
        <f t="shared" si="36"/>
        <v>0</v>
      </c>
      <c r="BP61" s="16">
        <f t="shared" si="36"/>
        <v>0</v>
      </c>
      <c r="BQ61" s="16">
        <f t="shared" si="36"/>
        <v>0</v>
      </c>
      <c r="BR61" s="16">
        <f t="shared" si="36"/>
        <v>0</v>
      </c>
      <c r="BS61" s="16">
        <f t="shared" si="36"/>
        <v>0</v>
      </c>
      <c r="BT61" s="16">
        <f t="shared" si="36"/>
        <v>0</v>
      </c>
      <c r="BU61" s="16">
        <f t="shared" si="36"/>
        <v>0</v>
      </c>
      <c r="BV61" s="16">
        <f t="shared" si="36"/>
        <v>0</v>
      </c>
      <c r="BW61" s="16">
        <f t="shared" si="36"/>
        <v>0</v>
      </c>
      <c r="CA61" s="21"/>
      <c r="CB61" s="23">
        <f t="shared" si="33"/>
        <v>2406928.9948</v>
      </c>
      <c r="CC61" s="21">
        <f t="shared" si="32"/>
        <v>0</v>
      </c>
      <c r="CD61" s="21">
        <f t="shared" si="37"/>
        <v>0</v>
      </c>
      <c r="CE61" s="21">
        <f t="shared" si="37"/>
        <v>0</v>
      </c>
      <c r="CF61" s="21">
        <f t="shared" si="37"/>
        <v>0</v>
      </c>
      <c r="CG61" s="21">
        <f t="shared" si="37"/>
        <v>0</v>
      </c>
      <c r="CH61" s="21">
        <f t="shared" si="37"/>
        <v>0</v>
      </c>
      <c r="CI61" s="21">
        <f t="shared" si="37"/>
        <v>0</v>
      </c>
      <c r="CJ61" s="21">
        <f t="shared" si="37"/>
        <v>0</v>
      </c>
      <c r="CK61" s="21">
        <f t="shared" si="37"/>
        <v>0</v>
      </c>
      <c r="CL61" s="21">
        <f t="shared" si="37"/>
        <v>0</v>
      </c>
      <c r="CM61" s="21">
        <f t="shared" si="37"/>
        <v>0</v>
      </c>
      <c r="CN61" s="21">
        <f t="shared" si="37"/>
        <v>0</v>
      </c>
      <c r="CO61" s="21">
        <f t="shared" si="37"/>
        <v>0</v>
      </c>
      <c r="CP61" s="21">
        <f t="shared" si="37"/>
        <v>0</v>
      </c>
      <c r="CQ61" s="21">
        <f t="shared" si="37"/>
        <v>0</v>
      </c>
      <c r="CR61" s="21">
        <f t="shared" si="37"/>
        <v>0</v>
      </c>
      <c r="CS61" s="21">
        <f t="shared" si="37"/>
        <v>0</v>
      </c>
      <c r="CT61" s="21">
        <f t="shared" si="37"/>
        <v>0</v>
      </c>
      <c r="CU61" s="21">
        <f t="shared" si="37"/>
        <v>0</v>
      </c>
      <c r="CV61" s="21">
        <f t="shared" si="37"/>
        <v>0</v>
      </c>
      <c r="CW61" s="21">
        <f t="shared" si="37"/>
        <v>0</v>
      </c>
      <c r="CX61" s="21">
        <f t="shared" si="37"/>
        <v>0</v>
      </c>
      <c r="CY61" s="21">
        <f t="shared" si="37"/>
        <v>0</v>
      </c>
      <c r="CZ61" s="21">
        <f t="shared" si="37"/>
        <v>0</v>
      </c>
      <c r="DA61" s="21">
        <f t="shared" si="37"/>
        <v>0</v>
      </c>
      <c r="DB61" s="21">
        <f t="shared" si="37"/>
        <v>0</v>
      </c>
      <c r="DC61" s="21">
        <f t="shared" si="37"/>
        <v>0</v>
      </c>
      <c r="DD61" s="21">
        <f t="shared" si="37"/>
        <v>0</v>
      </c>
      <c r="DE61" s="21">
        <f t="shared" si="37"/>
        <v>0</v>
      </c>
      <c r="DF61" s="21">
        <f t="shared" si="37"/>
        <v>0</v>
      </c>
      <c r="DG61" s="21">
        <f t="shared" si="37"/>
        <v>0</v>
      </c>
      <c r="DH61" s="21">
        <f t="shared" si="37"/>
        <v>0</v>
      </c>
      <c r="DI61" s="21">
        <f t="shared" si="37"/>
        <v>0</v>
      </c>
      <c r="DJ61" s="21">
        <f t="shared" si="37"/>
        <v>0</v>
      </c>
      <c r="DK61" s="21">
        <f t="shared" si="37"/>
        <v>0</v>
      </c>
      <c r="DL61" s="21">
        <f t="shared" si="37"/>
        <v>0</v>
      </c>
      <c r="DM61" s="21">
        <f t="shared" si="37"/>
        <v>0</v>
      </c>
      <c r="DN61" s="21">
        <f t="shared" si="37"/>
        <v>0</v>
      </c>
      <c r="DO61" s="21">
        <f t="shared" si="37"/>
        <v>0</v>
      </c>
      <c r="DP61" s="21">
        <f t="shared" si="37"/>
        <v>0</v>
      </c>
      <c r="DQ61" s="21">
        <f t="shared" si="37"/>
        <v>0</v>
      </c>
      <c r="DR61" s="21">
        <f t="shared" si="37"/>
        <v>0</v>
      </c>
      <c r="DS61" s="21">
        <f t="shared" si="37"/>
        <v>0</v>
      </c>
      <c r="DT61" s="21">
        <f t="shared" si="37"/>
        <v>0</v>
      </c>
      <c r="DU61" s="21">
        <f t="shared" si="37"/>
        <v>0</v>
      </c>
      <c r="DV61" s="21">
        <f t="shared" si="37"/>
        <v>0</v>
      </c>
      <c r="DW61" s="21">
        <f t="shared" si="37"/>
        <v>0</v>
      </c>
      <c r="DX61" s="21">
        <f t="shared" si="37"/>
        <v>0</v>
      </c>
      <c r="DY61" s="21">
        <f t="shared" si="37"/>
        <v>0</v>
      </c>
      <c r="DZ61" s="21">
        <f t="shared" si="37"/>
        <v>0</v>
      </c>
      <c r="EA61" s="21"/>
    </row>
    <row r="62" spans="1:131" x14ac:dyDescent="0.35">
      <c r="A62" s="14">
        <v>15</v>
      </c>
      <c r="B62" s="15" t="s">
        <v>34</v>
      </c>
      <c r="C62" s="17" t="s">
        <v>37</v>
      </c>
      <c r="D62" s="14" t="s">
        <v>27</v>
      </c>
      <c r="E62" s="50" t="s">
        <v>63</v>
      </c>
      <c r="F62" s="50" t="s">
        <v>77</v>
      </c>
      <c r="G62" s="50">
        <v>4</v>
      </c>
      <c r="H62" s="14" t="s">
        <v>36</v>
      </c>
      <c r="I62" s="112">
        <f>VLOOKUP(H62,'Represenative Instruments_FX'!$H$5:$I$13,2,FALSE)</f>
        <v>15.39495</v>
      </c>
      <c r="J62" s="16">
        <v>4084732.63</v>
      </c>
      <c r="K62" s="16">
        <v>267499.54070000001</v>
      </c>
      <c r="L62" s="16">
        <v>0</v>
      </c>
      <c r="M62" s="16">
        <v>0</v>
      </c>
      <c r="N62" s="122">
        <v>37697</v>
      </c>
      <c r="O62" s="122">
        <v>43344</v>
      </c>
      <c r="P62" s="14">
        <v>5</v>
      </c>
      <c r="Q62" s="17">
        <v>20</v>
      </c>
      <c r="R62" s="50">
        <f t="shared" si="28"/>
        <v>0</v>
      </c>
      <c r="S62" s="50">
        <f t="shared" si="29"/>
        <v>1</v>
      </c>
      <c r="T62" s="14" t="s">
        <v>38</v>
      </c>
      <c r="U62" s="46">
        <v>6.4199999999999993E-2</v>
      </c>
      <c r="V62" s="14" t="s">
        <v>39</v>
      </c>
      <c r="W62" s="46">
        <v>5.0000000000000001E-3</v>
      </c>
      <c r="X62" s="16">
        <v>2100407.35</v>
      </c>
      <c r="Y62" s="19">
        <f t="shared" si="30"/>
        <v>267499.54070000001</v>
      </c>
      <c r="Z62" s="16">
        <f t="shared" si="25"/>
        <v>0</v>
      </c>
      <c r="AA62" s="16">
        <f t="shared" si="36"/>
        <v>0</v>
      </c>
      <c r="AB62" s="16">
        <f t="shared" si="36"/>
        <v>0</v>
      </c>
      <c r="AC62" s="16">
        <f t="shared" si="36"/>
        <v>0</v>
      </c>
      <c r="AD62" s="16">
        <f t="shared" si="36"/>
        <v>0</v>
      </c>
      <c r="AE62" s="16">
        <f t="shared" si="36"/>
        <v>0</v>
      </c>
      <c r="AF62" s="16">
        <f t="shared" si="36"/>
        <v>0</v>
      </c>
      <c r="AG62" s="16">
        <f t="shared" si="36"/>
        <v>0</v>
      </c>
      <c r="AH62" s="16">
        <f t="shared" si="36"/>
        <v>0</v>
      </c>
      <c r="AI62" s="16">
        <f t="shared" si="36"/>
        <v>0</v>
      </c>
      <c r="AJ62" s="16">
        <f t="shared" si="36"/>
        <v>0</v>
      </c>
      <c r="AK62" s="16">
        <f t="shared" si="36"/>
        <v>0</v>
      </c>
      <c r="AL62" s="16">
        <f t="shared" si="36"/>
        <v>0</v>
      </c>
      <c r="AM62" s="16">
        <f t="shared" si="36"/>
        <v>0</v>
      </c>
      <c r="AN62" s="16">
        <f t="shared" si="36"/>
        <v>0</v>
      </c>
      <c r="AO62" s="16">
        <f t="shared" si="36"/>
        <v>0</v>
      </c>
      <c r="AP62" s="16">
        <f t="shared" si="36"/>
        <v>0</v>
      </c>
      <c r="AQ62" s="16">
        <f t="shared" si="36"/>
        <v>0</v>
      </c>
      <c r="AR62" s="16">
        <f t="shared" si="36"/>
        <v>0</v>
      </c>
      <c r="AS62" s="16">
        <f t="shared" si="36"/>
        <v>0</v>
      </c>
      <c r="AT62" s="16">
        <f t="shared" si="36"/>
        <v>0</v>
      </c>
      <c r="AU62" s="16">
        <f t="shared" si="36"/>
        <v>0</v>
      </c>
      <c r="AV62" s="16">
        <f t="shared" si="36"/>
        <v>0</v>
      </c>
      <c r="AW62" s="16">
        <f t="shared" si="36"/>
        <v>0</v>
      </c>
      <c r="AX62" s="16">
        <f t="shared" si="36"/>
        <v>0</v>
      </c>
      <c r="AY62" s="16">
        <f t="shared" si="36"/>
        <v>0</v>
      </c>
      <c r="AZ62" s="16">
        <f t="shared" si="36"/>
        <v>0</v>
      </c>
      <c r="BA62" s="16">
        <f t="shared" si="36"/>
        <v>0</v>
      </c>
      <c r="BB62" s="16">
        <f t="shared" si="36"/>
        <v>0</v>
      </c>
      <c r="BC62" s="16">
        <f t="shared" si="36"/>
        <v>0</v>
      </c>
      <c r="BD62" s="16">
        <f t="shared" si="36"/>
        <v>0</v>
      </c>
      <c r="BE62" s="16">
        <f t="shared" si="36"/>
        <v>0</v>
      </c>
      <c r="BF62" s="16">
        <f t="shared" si="36"/>
        <v>0</v>
      </c>
      <c r="BG62" s="16">
        <f t="shared" si="36"/>
        <v>0</v>
      </c>
      <c r="BH62" s="16">
        <f t="shared" si="36"/>
        <v>0</v>
      </c>
      <c r="BI62" s="16">
        <f t="shared" si="36"/>
        <v>0</v>
      </c>
      <c r="BJ62" s="16">
        <f t="shared" si="36"/>
        <v>0</v>
      </c>
      <c r="BK62" s="16">
        <f t="shared" si="36"/>
        <v>0</v>
      </c>
      <c r="BL62" s="16">
        <f t="shared" si="36"/>
        <v>0</v>
      </c>
      <c r="BM62" s="16">
        <f t="shared" si="36"/>
        <v>0</v>
      </c>
      <c r="BN62" s="16">
        <f t="shared" si="36"/>
        <v>0</v>
      </c>
      <c r="BO62" s="16">
        <f t="shared" si="36"/>
        <v>0</v>
      </c>
      <c r="BP62" s="16">
        <f t="shared" si="36"/>
        <v>0</v>
      </c>
      <c r="BQ62" s="16">
        <f t="shared" si="36"/>
        <v>0</v>
      </c>
      <c r="BR62" s="16">
        <f t="shared" si="36"/>
        <v>0</v>
      </c>
      <c r="BS62" s="16">
        <f t="shared" si="36"/>
        <v>0</v>
      </c>
      <c r="BT62" s="16">
        <f t="shared" si="36"/>
        <v>0</v>
      </c>
      <c r="BU62" s="16">
        <f t="shared" si="36"/>
        <v>0</v>
      </c>
      <c r="BV62" s="16">
        <f t="shared" si="36"/>
        <v>0</v>
      </c>
      <c r="BW62" s="16">
        <f t="shared" si="36"/>
        <v>0</v>
      </c>
      <c r="CA62" s="21"/>
      <c r="CB62" s="23">
        <f t="shared" si="33"/>
        <v>267499.54070000001</v>
      </c>
      <c r="CC62" s="21">
        <f t="shared" si="32"/>
        <v>0</v>
      </c>
      <c r="CD62" s="21">
        <f t="shared" si="37"/>
        <v>0</v>
      </c>
      <c r="CE62" s="21">
        <f t="shared" si="37"/>
        <v>0</v>
      </c>
      <c r="CF62" s="21">
        <f t="shared" si="37"/>
        <v>0</v>
      </c>
      <c r="CG62" s="21">
        <f t="shared" si="37"/>
        <v>0</v>
      </c>
      <c r="CH62" s="21">
        <f t="shared" si="37"/>
        <v>0</v>
      </c>
      <c r="CI62" s="21">
        <f t="shared" si="37"/>
        <v>0</v>
      </c>
      <c r="CJ62" s="21">
        <f t="shared" si="37"/>
        <v>0</v>
      </c>
      <c r="CK62" s="21">
        <f t="shared" si="37"/>
        <v>0</v>
      </c>
      <c r="CL62" s="21">
        <f t="shared" si="37"/>
        <v>0</v>
      </c>
      <c r="CM62" s="21">
        <f t="shared" si="37"/>
        <v>0</v>
      </c>
      <c r="CN62" s="21">
        <f t="shared" si="37"/>
        <v>0</v>
      </c>
      <c r="CO62" s="21">
        <f t="shared" si="37"/>
        <v>0</v>
      </c>
      <c r="CP62" s="21">
        <f t="shared" si="37"/>
        <v>0</v>
      </c>
      <c r="CQ62" s="21">
        <f t="shared" si="37"/>
        <v>0</v>
      </c>
      <c r="CR62" s="21">
        <f t="shared" si="37"/>
        <v>0</v>
      </c>
      <c r="CS62" s="21">
        <f t="shared" si="37"/>
        <v>0</v>
      </c>
      <c r="CT62" s="21">
        <f t="shared" si="37"/>
        <v>0</v>
      </c>
      <c r="CU62" s="21">
        <f t="shared" si="37"/>
        <v>0</v>
      </c>
      <c r="CV62" s="21">
        <f t="shared" si="37"/>
        <v>0</v>
      </c>
      <c r="CW62" s="21">
        <f t="shared" si="37"/>
        <v>0</v>
      </c>
      <c r="CX62" s="21">
        <f t="shared" si="37"/>
        <v>0</v>
      </c>
      <c r="CY62" s="21">
        <f t="shared" si="37"/>
        <v>0</v>
      </c>
      <c r="CZ62" s="21">
        <f t="shared" si="37"/>
        <v>0</v>
      </c>
      <c r="DA62" s="21">
        <f t="shared" si="37"/>
        <v>0</v>
      </c>
      <c r="DB62" s="21">
        <f t="shared" si="37"/>
        <v>0</v>
      </c>
      <c r="DC62" s="21">
        <f t="shared" si="37"/>
        <v>0</v>
      </c>
      <c r="DD62" s="21">
        <f t="shared" si="37"/>
        <v>0</v>
      </c>
      <c r="DE62" s="21">
        <f t="shared" si="37"/>
        <v>0</v>
      </c>
      <c r="DF62" s="21">
        <f t="shared" si="37"/>
        <v>0</v>
      </c>
      <c r="DG62" s="21">
        <f t="shared" si="37"/>
        <v>0</v>
      </c>
      <c r="DH62" s="21">
        <f t="shared" si="37"/>
        <v>0</v>
      </c>
      <c r="DI62" s="21">
        <f t="shared" si="37"/>
        <v>0</v>
      </c>
      <c r="DJ62" s="21">
        <f t="shared" si="37"/>
        <v>0</v>
      </c>
      <c r="DK62" s="21">
        <f t="shared" si="37"/>
        <v>0</v>
      </c>
      <c r="DL62" s="21">
        <f t="shared" si="37"/>
        <v>0</v>
      </c>
      <c r="DM62" s="21">
        <f t="shared" si="37"/>
        <v>0</v>
      </c>
      <c r="DN62" s="21">
        <f t="shared" si="37"/>
        <v>0</v>
      </c>
      <c r="DO62" s="21">
        <f t="shared" si="37"/>
        <v>0</v>
      </c>
      <c r="DP62" s="21">
        <f t="shared" si="37"/>
        <v>0</v>
      </c>
      <c r="DQ62" s="21">
        <f t="shared" si="37"/>
        <v>0</v>
      </c>
      <c r="DR62" s="21">
        <f t="shared" si="37"/>
        <v>0</v>
      </c>
      <c r="DS62" s="21">
        <f t="shared" si="37"/>
        <v>0</v>
      </c>
      <c r="DT62" s="21">
        <f t="shared" si="37"/>
        <v>0</v>
      </c>
      <c r="DU62" s="21">
        <f t="shared" si="37"/>
        <v>0</v>
      </c>
      <c r="DV62" s="21">
        <f t="shared" si="37"/>
        <v>0</v>
      </c>
      <c r="DW62" s="21">
        <f t="shared" si="37"/>
        <v>0</v>
      </c>
      <c r="DX62" s="21">
        <f t="shared" si="37"/>
        <v>0</v>
      </c>
      <c r="DY62" s="21">
        <f t="shared" si="37"/>
        <v>0</v>
      </c>
      <c r="DZ62" s="21">
        <f t="shared" si="37"/>
        <v>0</v>
      </c>
      <c r="EA62" s="21"/>
    </row>
    <row r="63" spans="1:131" x14ac:dyDescent="0.35">
      <c r="A63" s="14">
        <v>16</v>
      </c>
      <c r="B63" s="15" t="s">
        <v>25</v>
      </c>
      <c r="C63" s="15" t="s">
        <v>40</v>
      </c>
      <c r="D63" s="14" t="s">
        <v>27</v>
      </c>
      <c r="E63" s="50" t="s">
        <v>63</v>
      </c>
      <c r="F63" s="50" t="s">
        <v>77</v>
      </c>
      <c r="G63" s="50">
        <v>4</v>
      </c>
      <c r="H63" s="14" t="s">
        <v>116</v>
      </c>
      <c r="I63" s="112">
        <f>VLOOKUP(H63,'Represenative Instruments_FX'!$H$5:$I$13,2,FALSE)</f>
        <v>0.13309505886900933</v>
      </c>
      <c r="J63" s="16">
        <v>2670593.0320000001</v>
      </c>
      <c r="K63" s="16">
        <v>275090.25959999999</v>
      </c>
      <c r="L63" s="16">
        <v>0</v>
      </c>
      <c r="M63" s="16">
        <v>0</v>
      </c>
      <c r="N63" s="121">
        <v>38820</v>
      </c>
      <c r="O63" s="121">
        <v>44256</v>
      </c>
      <c r="P63" s="14">
        <v>5</v>
      </c>
      <c r="Q63" s="17">
        <v>20</v>
      </c>
      <c r="R63" s="50">
        <f t="shared" si="28"/>
        <v>0</v>
      </c>
      <c r="S63" s="50">
        <f t="shared" si="29"/>
        <v>4</v>
      </c>
      <c r="T63" s="14" t="s">
        <v>38</v>
      </c>
      <c r="U63" s="46">
        <v>6.4199999999999993E-2</v>
      </c>
      <c r="V63" s="14" t="s">
        <v>39</v>
      </c>
      <c r="W63" s="46">
        <v>5.0000000000000001E-3</v>
      </c>
      <c r="X63" s="16">
        <v>1838757.024</v>
      </c>
      <c r="Y63" s="19">
        <f t="shared" si="30"/>
        <v>275090.25959999999</v>
      </c>
      <c r="Z63" s="16">
        <f t="shared" si="25"/>
        <v>150692.587</v>
      </c>
      <c r="AA63" s="16">
        <f t="shared" si="36"/>
        <v>90415.557000000001</v>
      </c>
      <c r="AB63" s="16">
        <f t="shared" si="36"/>
        <v>30138.527000000002</v>
      </c>
      <c r="AC63" s="16">
        <f t="shared" si="36"/>
        <v>0</v>
      </c>
      <c r="AD63" s="16">
        <f t="shared" si="36"/>
        <v>0</v>
      </c>
      <c r="AE63" s="16">
        <f t="shared" si="36"/>
        <v>0</v>
      </c>
      <c r="AF63" s="16">
        <f t="shared" si="36"/>
        <v>0</v>
      </c>
      <c r="AG63" s="16">
        <f t="shared" si="36"/>
        <v>0</v>
      </c>
      <c r="AH63" s="16">
        <f t="shared" si="36"/>
        <v>0</v>
      </c>
      <c r="AI63" s="16">
        <f t="shared" si="36"/>
        <v>0</v>
      </c>
      <c r="AJ63" s="16">
        <f t="shared" si="36"/>
        <v>0</v>
      </c>
      <c r="AK63" s="16">
        <f t="shared" si="36"/>
        <v>0</v>
      </c>
      <c r="AL63" s="16">
        <f t="shared" si="36"/>
        <v>0</v>
      </c>
      <c r="AM63" s="16">
        <f t="shared" si="36"/>
        <v>0</v>
      </c>
      <c r="AN63" s="16">
        <f t="shared" si="36"/>
        <v>0</v>
      </c>
      <c r="AO63" s="16">
        <f t="shared" si="36"/>
        <v>0</v>
      </c>
      <c r="AP63" s="16">
        <f t="shared" si="36"/>
        <v>0</v>
      </c>
      <c r="AQ63" s="16">
        <f t="shared" si="36"/>
        <v>0</v>
      </c>
      <c r="AR63" s="16">
        <f t="shared" si="36"/>
        <v>0</v>
      </c>
      <c r="AS63" s="16">
        <f t="shared" si="36"/>
        <v>0</v>
      </c>
      <c r="AT63" s="16">
        <f t="shared" si="36"/>
        <v>0</v>
      </c>
      <c r="AU63" s="16">
        <f t="shared" si="36"/>
        <v>0</v>
      </c>
      <c r="AV63" s="16">
        <f t="shared" si="36"/>
        <v>0</v>
      </c>
      <c r="AW63" s="16">
        <f t="shared" si="36"/>
        <v>0</v>
      </c>
      <c r="AX63" s="16">
        <f t="shared" si="36"/>
        <v>0</v>
      </c>
      <c r="AY63" s="16">
        <f t="shared" si="36"/>
        <v>0</v>
      </c>
      <c r="AZ63" s="16">
        <f t="shared" si="36"/>
        <v>0</v>
      </c>
      <c r="BA63" s="16">
        <f t="shared" si="36"/>
        <v>0</v>
      </c>
      <c r="BB63" s="16">
        <f t="shared" si="36"/>
        <v>0</v>
      </c>
      <c r="BC63" s="16">
        <f t="shared" si="36"/>
        <v>0</v>
      </c>
      <c r="BD63" s="16">
        <f t="shared" si="36"/>
        <v>0</v>
      </c>
      <c r="BE63" s="16">
        <f t="shared" si="36"/>
        <v>0</v>
      </c>
      <c r="BF63" s="16">
        <f t="shared" si="36"/>
        <v>0</v>
      </c>
      <c r="BG63" s="16">
        <f t="shared" si="36"/>
        <v>0</v>
      </c>
      <c r="BH63" s="16">
        <f t="shared" si="36"/>
        <v>0</v>
      </c>
      <c r="BI63" s="16">
        <f t="shared" si="36"/>
        <v>0</v>
      </c>
      <c r="BJ63" s="16">
        <f t="shared" si="36"/>
        <v>0</v>
      </c>
      <c r="BK63" s="16">
        <f t="shared" si="36"/>
        <v>0</v>
      </c>
      <c r="BL63" s="16">
        <f t="shared" si="36"/>
        <v>0</v>
      </c>
      <c r="BM63" s="16">
        <f t="shared" si="36"/>
        <v>0</v>
      </c>
      <c r="BN63" s="16">
        <f t="shared" si="36"/>
        <v>0</v>
      </c>
      <c r="BO63" s="16">
        <f t="shared" si="36"/>
        <v>0</v>
      </c>
      <c r="BP63" s="16">
        <f t="shared" si="36"/>
        <v>0</v>
      </c>
      <c r="BQ63" s="16">
        <f t="shared" si="36"/>
        <v>0</v>
      </c>
      <c r="BR63" s="16">
        <f t="shared" si="36"/>
        <v>0</v>
      </c>
      <c r="BS63" s="16">
        <f t="shared" si="36"/>
        <v>0</v>
      </c>
      <c r="BT63" s="16">
        <f t="shared" ref="AA63:BW69" si="38">BS63-BT20</f>
        <v>0</v>
      </c>
      <c r="BU63" s="16">
        <f t="shared" si="38"/>
        <v>0</v>
      </c>
      <c r="BV63" s="16">
        <f t="shared" si="38"/>
        <v>0</v>
      </c>
      <c r="BW63" s="16">
        <f t="shared" si="38"/>
        <v>0</v>
      </c>
      <c r="CA63" s="21"/>
      <c r="CB63" s="23">
        <f t="shared" si="33"/>
        <v>275090.25959999999</v>
      </c>
      <c r="CC63" s="21">
        <f t="shared" si="32"/>
        <v>206317.69469999999</v>
      </c>
      <c r="CD63" s="21">
        <f t="shared" si="37"/>
        <v>137545.1298</v>
      </c>
      <c r="CE63" s="21">
        <f t="shared" si="37"/>
        <v>68772.564899999998</v>
      </c>
      <c r="CF63" s="21">
        <f t="shared" si="37"/>
        <v>0</v>
      </c>
      <c r="CG63" s="21">
        <f t="shared" si="37"/>
        <v>0</v>
      </c>
      <c r="CH63" s="21">
        <f t="shared" si="37"/>
        <v>0</v>
      </c>
      <c r="CI63" s="21">
        <f t="shared" si="37"/>
        <v>0</v>
      </c>
      <c r="CJ63" s="21">
        <f t="shared" si="37"/>
        <v>0</v>
      </c>
      <c r="CK63" s="21">
        <f t="shared" si="37"/>
        <v>0</v>
      </c>
      <c r="CL63" s="21">
        <f t="shared" si="37"/>
        <v>0</v>
      </c>
      <c r="CM63" s="21">
        <f t="shared" si="37"/>
        <v>0</v>
      </c>
      <c r="CN63" s="21">
        <f t="shared" si="37"/>
        <v>0</v>
      </c>
      <c r="CO63" s="21">
        <f t="shared" si="37"/>
        <v>0</v>
      </c>
      <c r="CP63" s="21">
        <f t="shared" si="37"/>
        <v>0</v>
      </c>
      <c r="CQ63" s="21">
        <f t="shared" si="37"/>
        <v>0</v>
      </c>
      <c r="CR63" s="21">
        <f t="shared" si="37"/>
        <v>0</v>
      </c>
      <c r="CS63" s="21">
        <f t="shared" si="37"/>
        <v>0</v>
      </c>
      <c r="CT63" s="21">
        <f t="shared" si="37"/>
        <v>0</v>
      </c>
      <c r="CU63" s="21">
        <f t="shared" si="37"/>
        <v>0</v>
      </c>
      <c r="CV63" s="21">
        <f t="shared" si="37"/>
        <v>0</v>
      </c>
      <c r="CW63" s="21">
        <f t="shared" si="37"/>
        <v>0</v>
      </c>
      <c r="CX63" s="21">
        <f t="shared" si="37"/>
        <v>0</v>
      </c>
      <c r="CY63" s="21">
        <f t="shared" si="37"/>
        <v>0</v>
      </c>
      <c r="CZ63" s="21">
        <f t="shared" si="37"/>
        <v>0</v>
      </c>
      <c r="DA63" s="21">
        <f t="shared" si="37"/>
        <v>0</v>
      </c>
      <c r="DB63" s="21">
        <f t="shared" si="37"/>
        <v>0</v>
      </c>
      <c r="DC63" s="21">
        <f t="shared" si="37"/>
        <v>0</v>
      </c>
      <c r="DD63" s="21">
        <f t="shared" si="37"/>
        <v>0</v>
      </c>
      <c r="DE63" s="21">
        <f t="shared" si="37"/>
        <v>0</v>
      </c>
      <c r="DF63" s="21">
        <f t="shared" si="37"/>
        <v>0</v>
      </c>
      <c r="DG63" s="21">
        <f t="shared" si="37"/>
        <v>0</v>
      </c>
      <c r="DH63" s="21">
        <f t="shared" si="37"/>
        <v>0</v>
      </c>
      <c r="DI63" s="21">
        <f t="shared" si="37"/>
        <v>0</v>
      </c>
      <c r="DJ63" s="21">
        <f t="shared" si="37"/>
        <v>0</v>
      </c>
      <c r="DK63" s="21">
        <f t="shared" si="37"/>
        <v>0</v>
      </c>
      <c r="DL63" s="21">
        <f t="shared" si="37"/>
        <v>0</v>
      </c>
      <c r="DM63" s="21">
        <f t="shared" si="37"/>
        <v>0</v>
      </c>
      <c r="DN63" s="21">
        <f t="shared" si="37"/>
        <v>0</v>
      </c>
      <c r="DO63" s="21">
        <f t="shared" si="37"/>
        <v>0</v>
      </c>
      <c r="DP63" s="21">
        <f t="shared" si="37"/>
        <v>0</v>
      </c>
      <c r="DQ63" s="21">
        <f t="shared" si="37"/>
        <v>0</v>
      </c>
      <c r="DR63" s="21">
        <f t="shared" si="37"/>
        <v>0</v>
      </c>
      <c r="DS63" s="21">
        <f t="shared" si="37"/>
        <v>0</v>
      </c>
      <c r="DT63" s="21">
        <f t="shared" si="37"/>
        <v>0</v>
      </c>
      <c r="DU63" s="21">
        <f t="shared" si="37"/>
        <v>0</v>
      </c>
      <c r="DV63" s="21">
        <f t="shared" si="37"/>
        <v>0</v>
      </c>
      <c r="DW63" s="21">
        <f t="shared" ref="CD63:DZ69" si="39">DV63-DW20</f>
        <v>0</v>
      </c>
      <c r="DX63" s="21">
        <f t="shared" si="39"/>
        <v>0</v>
      </c>
      <c r="DY63" s="21">
        <f t="shared" si="39"/>
        <v>0</v>
      </c>
      <c r="DZ63" s="21">
        <f t="shared" si="39"/>
        <v>0</v>
      </c>
      <c r="EA63" s="21"/>
    </row>
    <row r="64" spans="1:131" x14ac:dyDescent="0.35">
      <c r="A64" s="14">
        <v>17</v>
      </c>
      <c r="B64" s="15" t="s">
        <v>34</v>
      </c>
      <c r="C64" s="17" t="s">
        <v>35</v>
      </c>
      <c r="D64" s="14" t="s">
        <v>27</v>
      </c>
      <c r="E64" s="50" t="s">
        <v>35</v>
      </c>
      <c r="F64" s="50" t="s">
        <v>76</v>
      </c>
      <c r="G64" s="50">
        <v>1</v>
      </c>
      <c r="H64" s="14" t="s">
        <v>32</v>
      </c>
      <c r="I64" s="112">
        <f>VLOOKUP(H64,'Represenative Instruments_FX'!$H$5:$I$13,2,FALSE)</f>
        <v>18.031499999999998</v>
      </c>
      <c r="J64" s="16">
        <v>1050144.9000000001</v>
      </c>
      <c r="K64" s="16">
        <v>545679.36380000052</v>
      </c>
      <c r="L64" s="16">
        <v>0</v>
      </c>
      <c r="M64" s="16">
        <v>0</v>
      </c>
      <c r="N64" s="122">
        <v>39698</v>
      </c>
      <c r="O64" s="122">
        <v>54118</v>
      </c>
      <c r="P64" s="14">
        <v>10</v>
      </c>
      <c r="Q64" s="17">
        <v>50</v>
      </c>
      <c r="R64" s="50">
        <f t="shared" si="28"/>
        <v>0</v>
      </c>
      <c r="S64" s="50">
        <f t="shared" si="29"/>
        <v>31</v>
      </c>
      <c r="T64" s="14" t="s">
        <v>29</v>
      </c>
      <c r="U64" s="46">
        <v>7.4999999999999997E-3</v>
      </c>
      <c r="V64" s="14"/>
      <c r="W64" s="24"/>
      <c r="X64" s="16">
        <v>1050144.9000000001</v>
      </c>
      <c r="Y64" s="19">
        <f t="shared" si="30"/>
        <v>545679.36380000052</v>
      </c>
      <c r="Z64" s="16">
        <f t="shared" si="25"/>
        <v>540371.24060000048</v>
      </c>
      <c r="AA64" s="16">
        <f t="shared" si="38"/>
        <v>535043.23420000053</v>
      </c>
      <c r="AB64" s="16">
        <f t="shared" si="38"/>
        <v>518316.57740000053</v>
      </c>
      <c r="AC64" s="16">
        <f t="shared" si="38"/>
        <v>501589.92060000054</v>
      </c>
      <c r="AD64" s="16">
        <f t="shared" si="38"/>
        <v>484863.27420000057</v>
      </c>
      <c r="AE64" s="16">
        <f t="shared" si="38"/>
        <v>468136.6278000006</v>
      </c>
      <c r="AF64" s="16">
        <f t="shared" si="38"/>
        <v>451409.98140000063</v>
      </c>
      <c r="AG64" s="16">
        <f t="shared" si="38"/>
        <v>434683.33500000066</v>
      </c>
      <c r="AH64" s="16">
        <f t="shared" si="38"/>
        <v>417956.68860000069</v>
      </c>
      <c r="AI64" s="16">
        <f t="shared" si="38"/>
        <v>401230.04220000072</v>
      </c>
      <c r="AJ64" s="16">
        <f t="shared" si="38"/>
        <v>384503.39580000076</v>
      </c>
      <c r="AK64" s="16">
        <f t="shared" si="38"/>
        <v>367776.74940000079</v>
      </c>
      <c r="AL64" s="16">
        <f t="shared" si="38"/>
        <v>351050.10300000082</v>
      </c>
      <c r="AM64" s="16">
        <f t="shared" si="38"/>
        <v>334323.45660000085</v>
      </c>
      <c r="AN64" s="16">
        <f t="shared" si="38"/>
        <v>317596.81020000088</v>
      </c>
      <c r="AO64" s="16">
        <f t="shared" si="38"/>
        <v>300870.16380000091</v>
      </c>
      <c r="AP64" s="16">
        <f t="shared" si="38"/>
        <v>284143.51740000094</v>
      </c>
      <c r="AQ64" s="16">
        <f t="shared" si="38"/>
        <v>267416.87100000097</v>
      </c>
      <c r="AR64" s="16">
        <f t="shared" si="38"/>
        <v>250690.22460000098</v>
      </c>
      <c r="AS64" s="16">
        <f t="shared" si="38"/>
        <v>233963.57820000098</v>
      </c>
      <c r="AT64" s="16">
        <f t="shared" si="38"/>
        <v>212236.93180000098</v>
      </c>
      <c r="AU64" s="16">
        <f t="shared" si="38"/>
        <v>190510.28540000098</v>
      </c>
      <c r="AV64" s="16">
        <f t="shared" si="38"/>
        <v>168783.63900000099</v>
      </c>
      <c r="AW64" s="16">
        <f t="shared" si="38"/>
        <v>147056.99260000099</v>
      </c>
      <c r="AX64" s="16">
        <f t="shared" si="38"/>
        <v>125330.34620000099</v>
      </c>
      <c r="AY64" s="16">
        <f t="shared" si="38"/>
        <v>103603.69980000099</v>
      </c>
      <c r="AZ64" s="16">
        <f t="shared" si="38"/>
        <v>81877.053400000994</v>
      </c>
      <c r="BA64" s="16">
        <f t="shared" si="38"/>
        <v>60150.407000000996</v>
      </c>
      <c r="BB64" s="16">
        <f t="shared" si="38"/>
        <v>38423.760600000998</v>
      </c>
      <c r="BC64" s="16">
        <f t="shared" si="38"/>
        <v>16697.114200000997</v>
      </c>
      <c r="BD64" s="16">
        <f t="shared" si="38"/>
        <v>6.6211214289069176E-10</v>
      </c>
      <c r="BE64" s="16">
        <f t="shared" si="38"/>
        <v>6.6211214289069176E-10</v>
      </c>
      <c r="BF64" s="16">
        <f t="shared" si="38"/>
        <v>6.6211214289069176E-10</v>
      </c>
      <c r="BG64" s="16">
        <f t="shared" si="38"/>
        <v>6.6211214289069176E-10</v>
      </c>
      <c r="BH64" s="16">
        <f t="shared" si="38"/>
        <v>6.6211214289069176E-10</v>
      </c>
      <c r="BI64" s="16">
        <f t="shared" si="38"/>
        <v>6.6211214289069176E-10</v>
      </c>
      <c r="BJ64" s="16">
        <f t="shared" si="38"/>
        <v>6.6211214289069176E-10</v>
      </c>
      <c r="BK64" s="16">
        <f t="shared" si="38"/>
        <v>6.6211214289069176E-10</v>
      </c>
      <c r="BL64" s="16">
        <f t="shared" si="38"/>
        <v>6.6211214289069176E-10</v>
      </c>
      <c r="BM64" s="16">
        <f t="shared" si="38"/>
        <v>6.6211214289069176E-10</v>
      </c>
      <c r="BN64" s="16">
        <f t="shared" si="38"/>
        <v>6.6211214289069176E-10</v>
      </c>
      <c r="BO64" s="16">
        <f t="shared" si="38"/>
        <v>6.6211214289069176E-10</v>
      </c>
      <c r="BP64" s="16">
        <f t="shared" si="38"/>
        <v>6.6211214289069176E-10</v>
      </c>
      <c r="BQ64" s="16">
        <f t="shared" si="38"/>
        <v>6.6211214289069176E-10</v>
      </c>
      <c r="BR64" s="16">
        <f t="shared" si="38"/>
        <v>6.6211214289069176E-10</v>
      </c>
      <c r="BS64" s="16">
        <f t="shared" si="38"/>
        <v>6.6211214289069176E-10</v>
      </c>
      <c r="BT64" s="16">
        <f t="shared" si="38"/>
        <v>6.6211214289069176E-10</v>
      </c>
      <c r="BU64" s="16">
        <f t="shared" si="38"/>
        <v>6.6211214289069176E-10</v>
      </c>
      <c r="BV64" s="16">
        <f t="shared" si="38"/>
        <v>6.6211214289069176E-10</v>
      </c>
      <c r="BW64" s="16">
        <f t="shared" si="38"/>
        <v>6.6211214289069176E-10</v>
      </c>
      <c r="CA64" s="21"/>
      <c r="CB64" s="23">
        <f t="shared" si="33"/>
        <v>545679.36380000052</v>
      </c>
      <c r="CC64" s="21">
        <f t="shared" si="32"/>
        <v>528076.8036774199</v>
      </c>
      <c r="CD64" s="21">
        <f t="shared" si="39"/>
        <v>510474.24355483922</v>
      </c>
      <c r="CE64" s="21">
        <f t="shared" si="39"/>
        <v>492871.68343225855</v>
      </c>
      <c r="CF64" s="21">
        <f t="shared" si="39"/>
        <v>475269.12330967787</v>
      </c>
      <c r="CG64" s="21">
        <f t="shared" si="39"/>
        <v>457666.5631870972</v>
      </c>
      <c r="CH64" s="21">
        <f t="shared" si="39"/>
        <v>440064.00306451652</v>
      </c>
      <c r="CI64" s="21">
        <f t="shared" si="39"/>
        <v>422461.44294193585</v>
      </c>
      <c r="CJ64" s="21">
        <f t="shared" si="39"/>
        <v>404858.88281935517</v>
      </c>
      <c r="CK64" s="21">
        <f t="shared" si="39"/>
        <v>387256.3226967745</v>
      </c>
      <c r="CL64" s="21">
        <f t="shared" si="39"/>
        <v>369653.76257419382</v>
      </c>
      <c r="CM64" s="21">
        <f t="shared" si="39"/>
        <v>352051.20245161315</v>
      </c>
      <c r="CN64" s="21">
        <f t="shared" si="39"/>
        <v>334448.64232903247</v>
      </c>
      <c r="CO64" s="21">
        <f t="shared" si="39"/>
        <v>316846.0822064518</v>
      </c>
      <c r="CP64" s="21">
        <f t="shared" si="39"/>
        <v>299243.52208387112</v>
      </c>
      <c r="CQ64" s="21">
        <f t="shared" si="39"/>
        <v>281640.96196129045</v>
      </c>
      <c r="CR64" s="21">
        <f t="shared" si="39"/>
        <v>264038.40183870977</v>
      </c>
      <c r="CS64" s="21">
        <f t="shared" si="39"/>
        <v>246435.8417161291</v>
      </c>
      <c r="CT64" s="21">
        <f t="shared" si="39"/>
        <v>228833.28159354843</v>
      </c>
      <c r="CU64" s="21">
        <f t="shared" si="39"/>
        <v>211230.72147096775</v>
      </c>
      <c r="CV64" s="21">
        <f t="shared" si="39"/>
        <v>193628.16134838708</v>
      </c>
      <c r="CW64" s="21">
        <f t="shared" si="39"/>
        <v>176025.6012258064</v>
      </c>
      <c r="CX64" s="21">
        <f t="shared" si="39"/>
        <v>158423.04110322573</v>
      </c>
      <c r="CY64" s="21">
        <f t="shared" si="39"/>
        <v>140820.48098064505</v>
      </c>
      <c r="CZ64" s="21">
        <f t="shared" si="39"/>
        <v>123217.92085806439</v>
      </c>
      <c r="DA64" s="21">
        <f t="shared" si="39"/>
        <v>105615.36073548373</v>
      </c>
      <c r="DB64" s="21">
        <f t="shared" si="39"/>
        <v>88012.800612903069</v>
      </c>
      <c r="DC64" s="21">
        <f t="shared" si="39"/>
        <v>70410.240490322409</v>
      </c>
      <c r="DD64" s="21">
        <f t="shared" si="39"/>
        <v>52807.680367741748</v>
      </c>
      <c r="DE64" s="21">
        <f t="shared" si="39"/>
        <v>35205.120245161088</v>
      </c>
      <c r="DF64" s="21">
        <f t="shared" si="39"/>
        <v>17602.560122580428</v>
      </c>
      <c r="DG64" s="21">
        <f t="shared" si="39"/>
        <v>-2.3283064365386963E-10</v>
      </c>
      <c r="DH64" s="21">
        <f t="shared" si="39"/>
        <v>-2.3283064365386963E-10</v>
      </c>
      <c r="DI64" s="21">
        <f t="shared" si="39"/>
        <v>-2.3283064365386963E-10</v>
      </c>
      <c r="DJ64" s="21">
        <f t="shared" si="39"/>
        <v>-2.3283064365386963E-10</v>
      </c>
      <c r="DK64" s="21">
        <f t="shared" si="39"/>
        <v>-2.3283064365386963E-10</v>
      </c>
      <c r="DL64" s="21">
        <f t="shared" si="39"/>
        <v>-2.3283064365386963E-10</v>
      </c>
      <c r="DM64" s="21">
        <f t="shared" si="39"/>
        <v>-2.3283064365386963E-10</v>
      </c>
      <c r="DN64" s="21">
        <f t="shared" si="39"/>
        <v>-2.3283064365386963E-10</v>
      </c>
      <c r="DO64" s="21">
        <f t="shared" si="39"/>
        <v>-2.3283064365386963E-10</v>
      </c>
      <c r="DP64" s="21">
        <f t="shared" si="39"/>
        <v>-2.3283064365386963E-10</v>
      </c>
      <c r="DQ64" s="21">
        <f t="shared" si="39"/>
        <v>-2.3283064365386963E-10</v>
      </c>
      <c r="DR64" s="21">
        <f t="shared" si="39"/>
        <v>-2.3283064365386963E-10</v>
      </c>
      <c r="DS64" s="21">
        <f t="shared" si="39"/>
        <v>-2.3283064365386963E-10</v>
      </c>
      <c r="DT64" s="21">
        <f t="shared" si="39"/>
        <v>-2.3283064365386963E-10</v>
      </c>
      <c r="DU64" s="21">
        <f t="shared" si="39"/>
        <v>-2.3283064365386963E-10</v>
      </c>
      <c r="DV64" s="21">
        <f t="shared" si="39"/>
        <v>-2.3283064365386963E-10</v>
      </c>
      <c r="DW64" s="21">
        <f t="shared" si="39"/>
        <v>-2.3283064365386963E-10</v>
      </c>
      <c r="DX64" s="21">
        <f t="shared" si="39"/>
        <v>-2.3283064365386963E-10</v>
      </c>
      <c r="DY64" s="21">
        <f t="shared" si="39"/>
        <v>-2.3283064365386963E-10</v>
      </c>
      <c r="DZ64" s="21">
        <f t="shared" si="39"/>
        <v>-2.3283064365386963E-10</v>
      </c>
      <c r="EA64" s="21"/>
    </row>
    <row r="65" spans="1:131" x14ac:dyDescent="0.35">
      <c r="A65" s="14">
        <v>18</v>
      </c>
      <c r="B65" s="15" t="s">
        <v>25</v>
      </c>
      <c r="C65" s="15" t="s">
        <v>40</v>
      </c>
      <c r="D65" s="14" t="s">
        <v>27</v>
      </c>
      <c r="E65" s="50" t="s">
        <v>63</v>
      </c>
      <c r="F65" s="50" t="s">
        <v>77</v>
      </c>
      <c r="G65" s="50">
        <v>4</v>
      </c>
      <c r="H65" s="14" t="s">
        <v>28</v>
      </c>
      <c r="I65" s="112">
        <f>VLOOKUP(H65,'Represenative Instruments_FX'!$H$5:$I$13,2,FALSE)</f>
        <v>15</v>
      </c>
      <c r="J65" s="16">
        <v>134849591.25999999</v>
      </c>
      <c r="K65" s="16">
        <v>6745271.6160000004</v>
      </c>
      <c r="L65" s="16">
        <v>0</v>
      </c>
      <c r="M65" s="16">
        <v>0</v>
      </c>
      <c r="N65" s="121">
        <v>38725</v>
      </c>
      <c r="O65" s="121">
        <v>44256</v>
      </c>
      <c r="P65" s="14">
        <v>5</v>
      </c>
      <c r="Q65" s="17">
        <v>20</v>
      </c>
      <c r="R65" s="50">
        <f t="shared" si="28"/>
        <v>0</v>
      </c>
      <c r="S65" s="50">
        <f t="shared" si="29"/>
        <v>4</v>
      </c>
      <c r="T65" s="14" t="s">
        <v>38</v>
      </c>
      <c r="U65" s="46">
        <v>6.4199999999999993E-2</v>
      </c>
      <c r="V65" s="14" t="s">
        <v>39</v>
      </c>
      <c r="W65" s="46">
        <v>5.0000000000000001E-3</v>
      </c>
      <c r="X65" s="16">
        <v>127195177.31</v>
      </c>
      <c r="Y65" s="19">
        <f t="shared" si="30"/>
        <v>6745271.6160000004</v>
      </c>
      <c r="Z65" s="16">
        <f t="shared" si="25"/>
        <v>1649825.3400000008</v>
      </c>
      <c r="AA65" s="16">
        <f t="shared" si="38"/>
        <v>989895.20000000077</v>
      </c>
      <c r="AB65" s="16">
        <f t="shared" si="38"/>
        <v>329965.06000000075</v>
      </c>
      <c r="AC65" s="16">
        <f t="shared" si="38"/>
        <v>7.5669959187507629E-10</v>
      </c>
      <c r="AD65" s="16">
        <f t="shared" si="38"/>
        <v>7.5669959187507629E-10</v>
      </c>
      <c r="AE65" s="16">
        <f t="shared" si="38"/>
        <v>7.5669959187507629E-10</v>
      </c>
      <c r="AF65" s="16">
        <f t="shared" si="38"/>
        <v>7.5669959187507629E-10</v>
      </c>
      <c r="AG65" s="16">
        <f t="shared" si="38"/>
        <v>7.5669959187507629E-10</v>
      </c>
      <c r="AH65" s="16">
        <f t="shared" si="38"/>
        <v>7.5669959187507629E-10</v>
      </c>
      <c r="AI65" s="16">
        <f t="shared" si="38"/>
        <v>7.5669959187507629E-10</v>
      </c>
      <c r="AJ65" s="16">
        <f t="shared" si="38"/>
        <v>7.5669959187507629E-10</v>
      </c>
      <c r="AK65" s="16">
        <f t="shared" si="38"/>
        <v>7.5669959187507629E-10</v>
      </c>
      <c r="AL65" s="16">
        <f t="shared" si="38"/>
        <v>7.5669959187507629E-10</v>
      </c>
      <c r="AM65" s="16">
        <f t="shared" si="38"/>
        <v>7.5669959187507629E-10</v>
      </c>
      <c r="AN65" s="16">
        <f t="shared" si="38"/>
        <v>7.5669959187507629E-10</v>
      </c>
      <c r="AO65" s="16">
        <f t="shared" si="38"/>
        <v>7.5669959187507629E-10</v>
      </c>
      <c r="AP65" s="16">
        <f t="shared" si="38"/>
        <v>7.5669959187507629E-10</v>
      </c>
      <c r="AQ65" s="16">
        <f t="shared" si="38"/>
        <v>7.5669959187507629E-10</v>
      </c>
      <c r="AR65" s="16">
        <f t="shared" si="38"/>
        <v>7.5669959187507629E-10</v>
      </c>
      <c r="AS65" s="16">
        <f t="shared" si="38"/>
        <v>7.5669959187507629E-10</v>
      </c>
      <c r="AT65" s="16">
        <f t="shared" si="38"/>
        <v>7.5669959187507629E-10</v>
      </c>
      <c r="AU65" s="16">
        <f t="shared" si="38"/>
        <v>7.5669959187507629E-10</v>
      </c>
      <c r="AV65" s="16">
        <f t="shared" si="38"/>
        <v>7.5669959187507629E-10</v>
      </c>
      <c r="AW65" s="16">
        <f t="shared" si="38"/>
        <v>7.5669959187507629E-10</v>
      </c>
      <c r="AX65" s="16">
        <f t="shared" si="38"/>
        <v>7.5669959187507629E-10</v>
      </c>
      <c r="AY65" s="16">
        <f t="shared" si="38"/>
        <v>7.5669959187507629E-10</v>
      </c>
      <c r="AZ65" s="16">
        <f t="shared" si="38"/>
        <v>7.5669959187507629E-10</v>
      </c>
      <c r="BA65" s="16">
        <f t="shared" si="38"/>
        <v>7.5669959187507629E-10</v>
      </c>
      <c r="BB65" s="16">
        <f t="shared" si="38"/>
        <v>7.5669959187507629E-10</v>
      </c>
      <c r="BC65" s="16">
        <f t="shared" si="38"/>
        <v>7.5669959187507629E-10</v>
      </c>
      <c r="BD65" s="16">
        <f t="shared" si="38"/>
        <v>7.5669959187507629E-10</v>
      </c>
      <c r="BE65" s="16">
        <f t="shared" si="38"/>
        <v>7.5669959187507629E-10</v>
      </c>
      <c r="BF65" s="16">
        <f t="shared" si="38"/>
        <v>7.5669959187507629E-10</v>
      </c>
      <c r="BG65" s="16">
        <f t="shared" si="38"/>
        <v>7.5669959187507629E-10</v>
      </c>
      <c r="BH65" s="16">
        <f t="shared" si="38"/>
        <v>7.5669959187507629E-10</v>
      </c>
      <c r="BI65" s="16">
        <f t="shared" si="38"/>
        <v>7.5669959187507629E-10</v>
      </c>
      <c r="BJ65" s="16">
        <f t="shared" si="38"/>
        <v>7.5669959187507629E-10</v>
      </c>
      <c r="BK65" s="16">
        <f t="shared" si="38"/>
        <v>7.5669959187507629E-10</v>
      </c>
      <c r="BL65" s="16">
        <f t="shared" si="38"/>
        <v>7.5669959187507629E-10</v>
      </c>
      <c r="BM65" s="16">
        <f t="shared" si="38"/>
        <v>7.5669959187507629E-10</v>
      </c>
      <c r="BN65" s="16">
        <f t="shared" si="38"/>
        <v>7.5669959187507629E-10</v>
      </c>
      <c r="BO65" s="16">
        <f t="shared" si="38"/>
        <v>7.5669959187507629E-10</v>
      </c>
      <c r="BP65" s="16">
        <f t="shared" si="38"/>
        <v>7.5669959187507629E-10</v>
      </c>
      <c r="BQ65" s="16">
        <f t="shared" si="38"/>
        <v>7.5669959187507629E-10</v>
      </c>
      <c r="BR65" s="16">
        <f t="shared" si="38"/>
        <v>7.5669959187507629E-10</v>
      </c>
      <c r="BS65" s="16">
        <f t="shared" si="38"/>
        <v>7.5669959187507629E-10</v>
      </c>
      <c r="BT65" s="16">
        <f t="shared" si="38"/>
        <v>7.5669959187507629E-10</v>
      </c>
      <c r="BU65" s="16">
        <f t="shared" si="38"/>
        <v>7.5669959187507629E-10</v>
      </c>
      <c r="BV65" s="16">
        <f t="shared" si="38"/>
        <v>7.5669959187507629E-10</v>
      </c>
      <c r="BW65" s="16">
        <f t="shared" si="38"/>
        <v>7.5669959187507629E-10</v>
      </c>
      <c r="CA65" s="21"/>
      <c r="CB65" s="23">
        <f t="shared" si="33"/>
        <v>6745271.6160000004</v>
      </c>
      <c r="CC65" s="21">
        <f t="shared" ref="CC65:CC88" si="40">CB65-CC22</f>
        <v>5058953.7120000003</v>
      </c>
      <c r="CD65" s="21">
        <f t="shared" si="39"/>
        <v>3372635.8080000002</v>
      </c>
      <c r="CE65" s="21">
        <f t="shared" si="39"/>
        <v>1686317.9040000001</v>
      </c>
      <c r="CF65" s="21">
        <f t="shared" si="39"/>
        <v>0</v>
      </c>
      <c r="CG65" s="21">
        <f t="shared" si="39"/>
        <v>0</v>
      </c>
      <c r="CH65" s="21">
        <f t="shared" si="39"/>
        <v>0</v>
      </c>
      <c r="CI65" s="21">
        <f t="shared" si="39"/>
        <v>0</v>
      </c>
      <c r="CJ65" s="21">
        <f t="shared" si="39"/>
        <v>0</v>
      </c>
      <c r="CK65" s="21">
        <f t="shared" si="39"/>
        <v>0</v>
      </c>
      <c r="CL65" s="21">
        <f t="shared" si="39"/>
        <v>0</v>
      </c>
      <c r="CM65" s="21">
        <f t="shared" si="39"/>
        <v>0</v>
      </c>
      <c r="CN65" s="21">
        <f t="shared" si="39"/>
        <v>0</v>
      </c>
      <c r="CO65" s="21">
        <f t="shared" si="39"/>
        <v>0</v>
      </c>
      <c r="CP65" s="21">
        <f t="shared" si="39"/>
        <v>0</v>
      </c>
      <c r="CQ65" s="21">
        <f t="shared" si="39"/>
        <v>0</v>
      </c>
      <c r="CR65" s="21">
        <f t="shared" si="39"/>
        <v>0</v>
      </c>
      <c r="CS65" s="21">
        <f t="shared" si="39"/>
        <v>0</v>
      </c>
      <c r="CT65" s="21">
        <f t="shared" si="39"/>
        <v>0</v>
      </c>
      <c r="CU65" s="21">
        <f t="shared" si="39"/>
        <v>0</v>
      </c>
      <c r="CV65" s="21">
        <f t="shared" si="39"/>
        <v>0</v>
      </c>
      <c r="CW65" s="21">
        <f t="shared" si="39"/>
        <v>0</v>
      </c>
      <c r="CX65" s="21">
        <f t="shared" si="39"/>
        <v>0</v>
      </c>
      <c r="CY65" s="21">
        <f t="shared" si="39"/>
        <v>0</v>
      </c>
      <c r="CZ65" s="21">
        <f t="shared" si="39"/>
        <v>0</v>
      </c>
      <c r="DA65" s="21">
        <f t="shared" si="39"/>
        <v>0</v>
      </c>
      <c r="DB65" s="21">
        <f t="shared" si="39"/>
        <v>0</v>
      </c>
      <c r="DC65" s="21">
        <f t="shared" si="39"/>
        <v>0</v>
      </c>
      <c r="DD65" s="21">
        <f t="shared" si="39"/>
        <v>0</v>
      </c>
      <c r="DE65" s="21">
        <f t="shared" si="39"/>
        <v>0</v>
      </c>
      <c r="DF65" s="21">
        <f t="shared" si="39"/>
        <v>0</v>
      </c>
      <c r="DG65" s="21">
        <f t="shared" si="39"/>
        <v>0</v>
      </c>
      <c r="DH65" s="21">
        <f t="shared" si="39"/>
        <v>0</v>
      </c>
      <c r="DI65" s="21">
        <f t="shared" si="39"/>
        <v>0</v>
      </c>
      <c r="DJ65" s="21">
        <f t="shared" si="39"/>
        <v>0</v>
      </c>
      <c r="DK65" s="21">
        <f t="shared" si="39"/>
        <v>0</v>
      </c>
      <c r="DL65" s="21">
        <f t="shared" si="39"/>
        <v>0</v>
      </c>
      <c r="DM65" s="21">
        <f t="shared" si="39"/>
        <v>0</v>
      </c>
      <c r="DN65" s="21">
        <f t="shared" si="39"/>
        <v>0</v>
      </c>
      <c r="DO65" s="21">
        <f t="shared" si="39"/>
        <v>0</v>
      </c>
      <c r="DP65" s="21">
        <f t="shared" si="39"/>
        <v>0</v>
      </c>
      <c r="DQ65" s="21">
        <f t="shared" si="39"/>
        <v>0</v>
      </c>
      <c r="DR65" s="21">
        <f t="shared" si="39"/>
        <v>0</v>
      </c>
      <c r="DS65" s="21">
        <f t="shared" si="39"/>
        <v>0</v>
      </c>
      <c r="DT65" s="21">
        <f t="shared" si="39"/>
        <v>0</v>
      </c>
      <c r="DU65" s="21">
        <f t="shared" si="39"/>
        <v>0</v>
      </c>
      <c r="DV65" s="21">
        <f t="shared" si="39"/>
        <v>0</v>
      </c>
      <c r="DW65" s="21">
        <f t="shared" si="39"/>
        <v>0</v>
      </c>
      <c r="DX65" s="21">
        <f t="shared" si="39"/>
        <v>0</v>
      </c>
      <c r="DY65" s="21">
        <f t="shared" si="39"/>
        <v>0</v>
      </c>
      <c r="DZ65" s="21">
        <f t="shared" si="39"/>
        <v>0</v>
      </c>
      <c r="EA65" s="21"/>
    </row>
    <row r="66" spans="1:131" x14ac:dyDescent="0.35">
      <c r="A66" s="14">
        <v>19</v>
      </c>
      <c r="B66" s="15" t="s">
        <v>25</v>
      </c>
      <c r="C66" s="15" t="s">
        <v>41</v>
      </c>
      <c r="D66" s="14" t="s">
        <v>27</v>
      </c>
      <c r="E66" s="50" t="s">
        <v>35</v>
      </c>
      <c r="F66" s="50" t="s">
        <v>76</v>
      </c>
      <c r="G66" s="50">
        <v>1</v>
      </c>
      <c r="H66" s="14" t="s">
        <v>116</v>
      </c>
      <c r="I66" s="112">
        <f>VLOOKUP(H66,'Represenative Instruments_FX'!$H$5:$I$13,2,FALSE)</f>
        <v>0.13309505886900933</v>
      </c>
      <c r="J66" s="16">
        <v>41181941.375</v>
      </c>
      <c r="K66" s="16">
        <v>9656593.9880999997</v>
      </c>
      <c r="L66" s="16">
        <v>0</v>
      </c>
      <c r="M66" s="16">
        <v>0</v>
      </c>
      <c r="N66" s="121">
        <v>41357</v>
      </c>
      <c r="O66" s="121">
        <v>55944</v>
      </c>
      <c r="P66" s="14">
        <v>10</v>
      </c>
      <c r="Q66" s="17">
        <v>50</v>
      </c>
      <c r="R66" s="50">
        <f t="shared" si="28"/>
        <v>0</v>
      </c>
      <c r="S66" s="50">
        <f t="shared" si="29"/>
        <v>36</v>
      </c>
      <c r="T66" s="14" t="s">
        <v>29</v>
      </c>
      <c r="U66" s="46">
        <v>7.4999999999999997E-3</v>
      </c>
      <c r="V66" s="14"/>
      <c r="W66" s="24"/>
      <c r="X66" s="16">
        <v>41181941.375</v>
      </c>
      <c r="Y66" s="19">
        <f t="shared" si="30"/>
        <v>9656593.9880999997</v>
      </c>
      <c r="Z66" s="16">
        <f t="shared" si="25"/>
        <v>9046655.2209306676</v>
      </c>
      <c r="AA66" s="16">
        <f t="shared" si="38"/>
        <v>8472697.9559824951</v>
      </c>
      <c r="AB66" s="16">
        <f t="shared" si="38"/>
        <v>8126690.0401824955</v>
      </c>
      <c r="AC66" s="16">
        <f t="shared" si="38"/>
        <v>7885275.1904799957</v>
      </c>
      <c r="AD66" s="16">
        <f t="shared" si="38"/>
        <v>7643860.3407774959</v>
      </c>
      <c r="AE66" s="16">
        <f t="shared" si="38"/>
        <v>7402445.4910749961</v>
      </c>
      <c r="AF66" s="16">
        <f t="shared" si="38"/>
        <v>7161030.6413724963</v>
      </c>
      <c r="AG66" s="16">
        <f t="shared" si="38"/>
        <v>6919615.7916699965</v>
      </c>
      <c r="AH66" s="16">
        <f t="shared" si="38"/>
        <v>6678200.9419674966</v>
      </c>
      <c r="AI66" s="16">
        <f t="shared" si="38"/>
        <v>6416786.0922649968</v>
      </c>
      <c r="AJ66" s="16">
        <f t="shared" si="38"/>
        <v>6155371.242562497</v>
      </c>
      <c r="AK66" s="16">
        <f t="shared" si="38"/>
        <v>5893956.3928599972</v>
      </c>
      <c r="AL66" s="16">
        <f t="shared" si="38"/>
        <v>5632541.5431574974</v>
      </c>
      <c r="AM66" s="16">
        <f t="shared" si="38"/>
        <v>5371126.6934549976</v>
      </c>
      <c r="AN66" s="16">
        <f t="shared" si="38"/>
        <v>5109711.8437524978</v>
      </c>
      <c r="AO66" s="16">
        <f t="shared" si="38"/>
        <v>4848296.994049998</v>
      </c>
      <c r="AP66" s="16">
        <f t="shared" si="38"/>
        <v>4586882.1443474982</v>
      </c>
      <c r="AQ66" s="16">
        <f t="shared" si="38"/>
        <v>4345467.2946449984</v>
      </c>
      <c r="AR66" s="16">
        <f t="shared" si="38"/>
        <v>4104052.4449424986</v>
      </c>
      <c r="AS66" s="16">
        <f t="shared" si="38"/>
        <v>3862637.5952399988</v>
      </c>
      <c r="AT66" s="16">
        <f t="shared" si="38"/>
        <v>3621222.745537499</v>
      </c>
      <c r="AU66" s="16">
        <f t="shared" si="38"/>
        <v>3379807.8958349992</v>
      </c>
      <c r="AV66" s="16">
        <f t="shared" si="38"/>
        <v>3138393.0461324994</v>
      </c>
      <c r="AW66" s="16">
        <f t="shared" si="38"/>
        <v>2896978.1964299995</v>
      </c>
      <c r="AX66" s="16">
        <f t="shared" si="38"/>
        <v>2655563.3467274997</v>
      </c>
      <c r="AY66" s="16">
        <f t="shared" si="38"/>
        <v>2414148.4970249999</v>
      </c>
      <c r="AZ66" s="16">
        <f t="shared" si="38"/>
        <v>2172733.6473225001</v>
      </c>
      <c r="BA66" s="16">
        <f t="shared" si="38"/>
        <v>1931318.7976200001</v>
      </c>
      <c r="BB66" s="16">
        <f t="shared" si="38"/>
        <v>1689903.9479175</v>
      </c>
      <c r="BC66" s="16">
        <f t="shared" si="38"/>
        <v>1448489.098215</v>
      </c>
      <c r="BD66" s="16">
        <f t="shared" si="38"/>
        <v>1207074.2485125</v>
      </c>
      <c r="BE66" s="16">
        <f t="shared" si="38"/>
        <v>965659.39880999993</v>
      </c>
      <c r="BF66" s="16">
        <f t="shared" si="38"/>
        <v>724244.54910749989</v>
      </c>
      <c r="BG66" s="16">
        <f t="shared" si="38"/>
        <v>482829.6994049999</v>
      </c>
      <c r="BH66" s="16">
        <f t="shared" si="38"/>
        <v>241414.84970249992</v>
      </c>
      <c r="BI66" s="16">
        <f t="shared" si="38"/>
        <v>0</v>
      </c>
      <c r="BJ66" s="16">
        <f t="shared" si="38"/>
        <v>0</v>
      </c>
      <c r="BK66" s="16">
        <f t="shared" si="38"/>
        <v>0</v>
      </c>
      <c r="BL66" s="16">
        <f t="shared" si="38"/>
        <v>0</v>
      </c>
      <c r="BM66" s="16">
        <f t="shared" si="38"/>
        <v>0</v>
      </c>
      <c r="BN66" s="16">
        <f t="shared" si="38"/>
        <v>0</v>
      </c>
      <c r="BO66" s="16">
        <f t="shared" si="38"/>
        <v>0</v>
      </c>
      <c r="BP66" s="16">
        <f t="shared" si="38"/>
        <v>0</v>
      </c>
      <c r="BQ66" s="16">
        <f t="shared" si="38"/>
        <v>0</v>
      </c>
      <c r="BR66" s="16">
        <f t="shared" si="38"/>
        <v>0</v>
      </c>
      <c r="BS66" s="16">
        <f t="shared" si="38"/>
        <v>0</v>
      </c>
      <c r="BT66" s="16">
        <f t="shared" si="38"/>
        <v>0</v>
      </c>
      <c r="BU66" s="16">
        <f t="shared" si="38"/>
        <v>0</v>
      </c>
      <c r="BV66" s="16">
        <f t="shared" si="38"/>
        <v>0</v>
      </c>
      <c r="BW66" s="16">
        <f t="shared" si="38"/>
        <v>0</v>
      </c>
      <c r="CA66" s="21"/>
      <c r="CB66" s="23">
        <f t="shared" si="33"/>
        <v>9656593.9880999997</v>
      </c>
      <c r="CC66" s="21">
        <f t="shared" si="40"/>
        <v>9388355.2662083339</v>
      </c>
      <c r="CD66" s="21">
        <f t="shared" si="39"/>
        <v>9120116.5443166681</v>
      </c>
      <c r="CE66" s="21">
        <f t="shared" si="39"/>
        <v>8851877.8224250022</v>
      </c>
      <c r="CF66" s="21">
        <f t="shared" si="39"/>
        <v>8583639.1005333364</v>
      </c>
      <c r="CG66" s="21">
        <f t="shared" si="39"/>
        <v>8315400.3786416696</v>
      </c>
      <c r="CH66" s="21">
        <f t="shared" si="39"/>
        <v>8047161.6567500029</v>
      </c>
      <c r="CI66" s="21">
        <f t="shared" si="39"/>
        <v>7778922.9348583361</v>
      </c>
      <c r="CJ66" s="21">
        <f t="shared" si="39"/>
        <v>7510684.2129666694</v>
      </c>
      <c r="CK66" s="21">
        <f t="shared" si="39"/>
        <v>7242445.4910750026</v>
      </c>
      <c r="CL66" s="21">
        <f t="shared" si="39"/>
        <v>6974206.7691833358</v>
      </c>
      <c r="CM66" s="21">
        <f t="shared" si="39"/>
        <v>6705968.0472916691</v>
      </c>
      <c r="CN66" s="21">
        <f t="shared" si="39"/>
        <v>6437729.3254000023</v>
      </c>
      <c r="CO66" s="21">
        <f t="shared" si="39"/>
        <v>6169490.6035083355</v>
      </c>
      <c r="CP66" s="21">
        <f t="shared" si="39"/>
        <v>5901251.8816166688</v>
      </c>
      <c r="CQ66" s="21">
        <f t="shared" si="39"/>
        <v>5633013.159725002</v>
      </c>
      <c r="CR66" s="21">
        <f t="shared" si="39"/>
        <v>5364774.4378333353</v>
      </c>
      <c r="CS66" s="21">
        <f t="shared" si="39"/>
        <v>5096535.7159416685</v>
      </c>
      <c r="CT66" s="21">
        <f t="shared" si="39"/>
        <v>4828296.9940500017</v>
      </c>
      <c r="CU66" s="21">
        <f t="shared" si="39"/>
        <v>4560058.272158335</v>
      </c>
      <c r="CV66" s="21">
        <f t="shared" si="39"/>
        <v>4291819.5502666682</v>
      </c>
      <c r="CW66" s="21">
        <f t="shared" si="39"/>
        <v>4023580.8283750014</v>
      </c>
      <c r="CX66" s="21">
        <f t="shared" si="39"/>
        <v>3755342.1064833347</v>
      </c>
      <c r="CY66" s="21">
        <f t="shared" si="39"/>
        <v>3487103.3845916679</v>
      </c>
      <c r="CZ66" s="21">
        <f t="shared" si="39"/>
        <v>3218864.6627000012</v>
      </c>
      <c r="DA66" s="21">
        <f t="shared" si="39"/>
        <v>2950625.9408083344</v>
      </c>
      <c r="DB66" s="21">
        <f t="shared" si="39"/>
        <v>2682387.2189166676</v>
      </c>
      <c r="DC66" s="21">
        <f t="shared" si="39"/>
        <v>2414148.4970250009</v>
      </c>
      <c r="DD66" s="21">
        <f t="shared" si="39"/>
        <v>2145909.7751333341</v>
      </c>
      <c r="DE66" s="21">
        <f t="shared" si="39"/>
        <v>1877671.0532416673</v>
      </c>
      <c r="DF66" s="21">
        <f t="shared" si="39"/>
        <v>1609432.3313500006</v>
      </c>
      <c r="DG66" s="21">
        <f t="shared" si="39"/>
        <v>1341193.6094583338</v>
      </c>
      <c r="DH66" s="21">
        <f t="shared" si="39"/>
        <v>1072954.8875666671</v>
      </c>
      <c r="DI66" s="21">
        <f t="shared" si="39"/>
        <v>804716.1656750004</v>
      </c>
      <c r="DJ66" s="21">
        <f t="shared" si="39"/>
        <v>536477.44378333376</v>
      </c>
      <c r="DK66" s="21">
        <f t="shared" si="39"/>
        <v>268238.72189166711</v>
      </c>
      <c r="DL66" s="21">
        <f t="shared" si="39"/>
        <v>4.6566128730773926E-10</v>
      </c>
      <c r="DM66" s="21">
        <f t="shared" si="39"/>
        <v>4.6566128730773926E-10</v>
      </c>
      <c r="DN66" s="21">
        <f t="shared" si="39"/>
        <v>4.6566128730773926E-10</v>
      </c>
      <c r="DO66" s="21">
        <f t="shared" si="39"/>
        <v>4.6566128730773926E-10</v>
      </c>
      <c r="DP66" s="21">
        <f t="shared" si="39"/>
        <v>4.6566128730773926E-10</v>
      </c>
      <c r="DQ66" s="21">
        <f t="shared" si="39"/>
        <v>4.6566128730773926E-10</v>
      </c>
      <c r="DR66" s="21">
        <f t="shared" si="39"/>
        <v>4.6566128730773926E-10</v>
      </c>
      <c r="DS66" s="21">
        <f t="shared" si="39"/>
        <v>4.6566128730773926E-10</v>
      </c>
      <c r="DT66" s="21">
        <f t="shared" si="39"/>
        <v>4.6566128730773926E-10</v>
      </c>
      <c r="DU66" s="21">
        <f t="shared" si="39"/>
        <v>4.6566128730773926E-10</v>
      </c>
      <c r="DV66" s="21">
        <f t="shared" si="39"/>
        <v>4.6566128730773926E-10</v>
      </c>
      <c r="DW66" s="21">
        <f t="shared" si="39"/>
        <v>4.6566128730773926E-10</v>
      </c>
      <c r="DX66" s="21">
        <f t="shared" si="39"/>
        <v>4.6566128730773926E-10</v>
      </c>
      <c r="DY66" s="21">
        <f t="shared" si="39"/>
        <v>4.6566128730773926E-10</v>
      </c>
      <c r="DZ66" s="21">
        <f t="shared" si="39"/>
        <v>4.6566128730773926E-10</v>
      </c>
      <c r="EA66" s="21"/>
    </row>
    <row r="67" spans="1:131" x14ac:dyDescent="0.35">
      <c r="A67" s="14">
        <v>20</v>
      </c>
      <c r="B67" s="15" t="s">
        <v>25</v>
      </c>
      <c r="C67" s="15" t="s">
        <v>42</v>
      </c>
      <c r="D67" s="14" t="s">
        <v>43</v>
      </c>
      <c r="E67" s="50" t="s">
        <v>43</v>
      </c>
      <c r="F67" s="50" t="s">
        <v>78</v>
      </c>
      <c r="G67" s="50">
        <v>5</v>
      </c>
      <c r="H67" s="14" t="s">
        <v>118</v>
      </c>
      <c r="I67" s="112">
        <f>VLOOKUP(H67,'Represenative Instruments_FX'!$H$5:$I$13,2,FALSE)</f>
        <v>1.4040983027194193E-2</v>
      </c>
      <c r="J67" s="16">
        <v>10929990.99</v>
      </c>
      <c r="K67" s="16">
        <v>1457323</v>
      </c>
      <c r="L67" s="18">
        <v>0</v>
      </c>
      <c r="M67" s="18">
        <v>0</v>
      </c>
      <c r="N67" s="121">
        <v>40653</v>
      </c>
      <c r="O67" s="121">
        <v>46315</v>
      </c>
      <c r="P67" s="14">
        <v>5</v>
      </c>
      <c r="Q67" s="17">
        <v>20</v>
      </c>
      <c r="R67" s="50">
        <f t="shared" si="28"/>
        <v>0</v>
      </c>
      <c r="S67" s="50">
        <f t="shared" si="29"/>
        <v>9</v>
      </c>
      <c r="T67" s="14" t="s">
        <v>29</v>
      </c>
      <c r="U67" s="46">
        <v>3.5000000000000003E-2</v>
      </c>
      <c r="V67" s="14"/>
      <c r="W67" s="24"/>
      <c r="X67" s="16">
        <v>10929990.99</v>
      </c>
      <c r="Y67" s="19">
        <f t="shared" si="30"/>
        <v>1457323</v>
      </c>
      <c r="Z67" s="16">
        <f t="shared" si="25"/>
        <v>1295398.2222222222</v>
      </c>
      <c r="AA67" s="16">
        <f t="shared" si="38"/>
        <v>1133473.4444444445</v>
      </c>
      <c r="AB67" s="16">
        <f t="shared" si="38"/>
        <v>971548.66666666674</v>
      </c>
      <c r="AC67" s="16">
        <f t="shared" si="38"/>
        <v>809623.88888888899</v>
      </c>
      <c r="AD67" s="16">
        <f t="shared" si="38"/>
        <v>647699.11111111124</v>
      </c>
      <c r="AE67" s="16">
        <f t="shared" si="38"/>
        <v>485774.33333333349</v>
      </c>
      <c r="AF67" s="16">
        <f t="shared" si="38"/>
        <v>323849.55555555574</v>
      </c>
      <c r="AG67" s="16">
        <f t="shared" si="38"/>
        <v>161924.77777777796</v>
      </c>
      <c r="AH67" s="16">
        <f t="shared" si="38"/>
        <v>0</v>
      </c>
      <c r="AI67" s="16">
        <f t="shared" si="38"/>
        <v>0</v>
      </c>
      <c r="AJ67" s="16">
        <f t="shared" si="38"/>
        <v>0</v>
      </c>
      <c r="AK67" s="16">
        <f t="shared" si="38"/>
        <v>0</v>
      </c>
      <c r="AL67" s="16">
        <f t="shared" si="38"/>
        <v>0</v>
      </c>
      <c r="AM67" s="16">
        <f t="shared" si="38"/>
        <v>0</v>
      </c>
      <c r="AN67" s="16">
        <f t="shared" si="38"/>
        <v>0</v>
      </c>
      <c r="AO67" s="16">
        <f t="shared" si="38"/>
        <v>0</v>
      </c>
      <c r="AP67" s="16">
        <f t="shared" si="38"/>
        <v>0</v>
      </c>
      <c r="AQ67" s="16">
        <f t="shared" si="38"/>
        <v>0</v>
      </c>
      <c r="AR67" s="16">
        <f t="shared" si="38"/>
        <v>0</v>
      </c>
      <c r="AS67" s="16">
        <f t="shared" si="38"/>
        <v>0</v>
      </c>
      <c r="AT67" s="16">
        <f t="shared" si="38"/>
        <v>0</v>
      </c>
      <c r="AU67" s="16">
        <f t="shared" si="38"/>
        <v>0</v>
      </c>
      <c r="AV67" s="16">
        <f t="shared" si="38"/>
        <v>0</v>
      </c>
      <c r="AW67" s="16">
        <f t="shared" si="38"/>
        <v>0</v>
      </c>
      <c r="AX67" s="16">
        <f t="shared" si="38"/>
        <v>0</v>
      </c>
      <c r="AY67" s="16">
        <f t="shared" si="38"/>
        <v>0</v>
      </c>
      <c r="AZ67" s="16">
        <f t="shared" si="38"/>
        <v>0</v>
      </c>
      <c r="BA67" s="16">
        <f t="shared" si="38"/>
        <v>0</v>
      </c>
      <c r="BB67" s="16">
        <f t="shared" si="38"/>
        <v>0</v>
      </c>
      <c r="BC67" s="16">
        <f t="shared" si="38"/>
        <v>0</v>
      </c>
      <c r="BD67" s="16">
        <f t="shared" si="38"/>
        <v>0</v>
      </c>
      <c r="BE67" s="16">
        <f t="shared" si="38"/>
        <v>0</v>
      </c>
      <c r="BF67" s="16">
        <f t="shared" si="38"/>
        <v>0</v>
      </c>
      <c r="BG67" s="16">
        <f t="shared" si="38"/>
        <v>0</v>
      </c>
      <c r="BH67" s="16">
        <f t="shared" si="38"/>
        <v>0</v>
      </c>
      <c r="BI67" s="16">
        <f t="shared" si="38"/>
        <v>0</v>
      </c>
      <c r="BJ67" s="16">
        <f t="shared" si="38"/>
        <v>0</v>
      </c>
      <c r="BK67" s="16">
        <f t="shared" si="38"/>
        <v>0</v>
      </c>
      <c r="BL67" s="16">
        <f t="shared" si="38"/>
        <v>0</v>
      </c>
      <c r="BM67" s="16">
        <f t="shared" si="38"/>
        <v>0</v>
      </c>
      <c r="BN67" s="16">
        <f t="shared" si="38"/>
        <v>0</v>
      </c>
      <c r="BO67" s="16">
        <f t="shared" si="38"/>
        <v>0</v>
      </c>
      <c r="BP67" s="16">
        <f t="shared" si="38"/>
        <v>0</v>
      </c>
      <c r="BQ67" s="16">
        <f t="shared" si="38"/>
        <v>0</v>
      </c>
      <c r="BR67" s="16">
        <f t="shared" si="38"/>
        <v>0</v>
      </c>
      <c r="BS67" s="16">
        <f t="shared" si="38"/>
        <v>0</v>
      </c>
      <c r="BT67" s="16">
        <f t="shared" si="38"/>
        <v>0</v>
      </c>
      <c r="BU67" s="16">
        <f t="shared" si="38"/>
        <v>0</v>
      </c>
      <c r="BV67" s="16">
        <f t="shared" si="38"/>
        <v>0</v>
      </c>
      <c r="BW67" s="16">
        <f t="shared" si="38"/>
        <v>0</v>
      </c>
      <c r="CA67" s="21"/>
      <c r="CB67" s="26">
        <f t="shared" si="33"/>
        <v>1457323</v>
      </c>
      <c r="CC67" s="21">
        <f t="shared" si="40"/>
        <v>1295398.2222222222</v>
      </c>
      <c r="CD67" s="21">
        <f t="shared" si="39"/>
        <v>1133473.4444444445</v>
      </c>
      <c r="CE67" s="21">
        <f t="shared" si="39"/>
        <v>971548.66666666674</v>
      </c>
      <c r="CF67" s="21">
        <f t="shared" si="39"/>
        <v>809623.88888888899</v>
      </c>
      <c r="CG67" s="21">
        <f t="shared" si="39"/>
        <v>647699.11111111124</v>
      </c>
      <c r="CH67" s="21">
        <f t="shared" si="39"/>
        <v>485774.33333333349</v>
      </c>
      <c r="CI67" s="21">
        <f t="shared" si="39"/>
        <v>323849.55555555574</v>
      </c>
      <c r="CJ67" s="21">
        <f t="shared" si="39"/>
        <v>161924.77777777796</v>
      </c>
      <c r="CK67" s="21">
        <f t="shared" si="39"/>
        <v>0</v>
      </c>
      <c r="CL67" s="21">
        <f t="shared" si="39"/>
        <v>0</v>
      </c>
      <c r="CM67" s="21">
        <f t="shared" si="39"/>
        <v>0</v>
      </c>
      <c r="CN67" s="21">
        <f t="shared" si="39"/>
        <v>0</v>
      </c>
      <c r="CO67" s="21">
        <f t="shared" si="39"/>
        <v>0</v>
      </c>
      <c r="CP67" s="21">
        <f t="shared" si="39"/>
        <v>0</v>
      </c>
      <c r="CQ67" s="21">
        <f t="shared" si="39"/>
        <v>0</v>
      </c>
      <c r="CR67" s="21">
        <f t="shared" si="39"/>
        <v>0</v>
      </c>
      <c r="CS67" s="21">
        <f t="shared" si="39"/>
        <v>0</v>
      </c>
      <c r="CT67" s="21">
        <f t="shared" si="39"/>
        <v>0</v>
      </c>
      <c r="CU67" s="21">
        <f t="shared" si="39"/>
        <v>0</v>
      </c>
      <c r="CV67" s="21">
        <f t="shared" si="39"/>
        <v>0</v>
      </c>
      <c r="CW67" s="21">
        <f t="shared" si="39"/>
        <v>0</v>
      </c>
      <c r="CX67" s="21">
        <f t="shared" si="39"/>
        <v>0</v>
      </c>
      <c r="CY67" s="21">
        <f t="shared" si="39"/>
        <v>0</v>
      </c>
      <c r="CZ67" s="21">
        <f t="shared" si="39"/>
        <v>0</v>
      </c>
      <c r="DA67" s="21">
        <f t="shared" si="39"/>
        <v>0</v>
      </c>
      <c r="DB67" s="21">
        <f t="shared" si="39"/>
        <v>0</v>
      </c>
      <c r="DC67" s="21">
        <f t="shared" si="39"/>
        <v>0</v>
      </c>
      <c r="DD67" s="21">
        <f t="shared" si="39"/>
        <v>0</v>
      </c>
      <c r="DE67" s="21">
        <f t="shared" si="39"/>
        <v>0</v>
      </c>
      <c r="DF67" s="21">
        <f t="shared" si="39"/>
        <v>0</v>
      </c>
      <c r="DG67" s="21">
        <f t="shared" si="39"/>
        <v>0</v>
      </c>
      <c r="DH67" s="21">
        <f t="shared" si="39"/>
        <v>0</v>
      </c>
      <c r="DI67" s="21">
        <f t="shared" si="39"/>
        <v>0</v>
      </c>
      <c r="DJ67" s="21">
        <f t="shared" si="39"/>
        <v>0</v>
      </c>
      <c r="DK67" s="21">
        <f t="shared" si="39"/>
        <v>0</v>
      </c>
      <c r="DL67" s="21">
        <f t="shared" si="39"/>
        <v>0</v>
      </c>
      <c r="DM67" s="21">
        <f t="shared" si="39"/>
        <v>0</v>
      </c>
      <c r="DN67" s="21">
        <f t="shared" si="39"/>
        <v>0</v>
      </c>
      <c r="DO67" s="21">
        <f t="shared" si="39"/>
        <v>0</v>
      </c>
      <c r="DP67" s="21">
        <f t="shared" si="39"/>
        <v>0</v>
      </c>
      <c r="DQ67" s="21">
        <f t="shared" si="39"/>
        <v>0</v>
      </c>
      <c r="DR67" s="21">
        <f t="shared" si="39"/>
        <v>0</v>
      </c>
      <c r="DS67" s="21">
        <f t="shared" si="39"/>
        <v>0</v>
      </c>
      <c r="DT67" s="21">
        <f t="shared" si="39"/>
        <v>0</v>
      </c>
      <c r="DU67" s="21">
        <f t="shared" si="39"/>
        <v>0</v>
      </c>
      <c r="DV67" s="21">
        <f t="shared" si="39"/>
        <v>0</v>
      </c>
      <c r="DW67" s="21">
        <f t="shared" si="39"/>
        <v>0</v>
      </c>
      <c r="DX67" s="21">
        <f t="shared" si="39"/>
        <v>0</v>
      </c>
      <c r="DY67" s="21">
        <f t="shared" si="39"/>
        <v>0</v>
      </c>
      <c r="DZ67" s="21">
        <f t="shared" si="39"/>
        <v>0</v>
      </c>
      <c r="EA67" s="21"/>
    </row>
    <row r="68" spans="1:131" x14ac:dyDescent="0.35">
      <c r="A68" s="14">
        <v>21</v>
      </c>
      <c r="B68" s="15" t="s">
        <v>34</v>
      </c>
      <c r="C68" s="17" t="s">
        <v>44</v>
      </c>
      <c r="D68" s="14" t="s">
        <v>27</v>
      </c>
      <c r="E68" s="50" t="s">
        <v>62</v>
      </c>
      <c r="F68" s="50" t="s">
        <v>74</v>
      </c>
      <c r="G68" s="50">
        <v>2</v>
      </c>
      <c r="H68" s="14" t="s">
        <v>30</v>
      </c>
      <c r="I68" s="112">
        <f>VLOOKUP(H68,'Represenative Instruments_FX'!$H$5:$I$13,2,FALSE)</f>
        <v>21.371550000000003</v>
      </c>
      <c r="J68" s="16">
        <v>230814958.44400001</v>
      </c>
      <c r="K68" s="16">
        <v>60337924.972826295</v>
      </c>
      <c r="L68" s="16">
        <v>0</v>
      </c>
      <c r="M68" s="16">
        <v>0</v>
      </c>
      <c r="N68" s="122">
        <v>43083</v>
      </c>
      <c r="O68" s="122">
        <v>53571</v>
      </c>
      <c r="P68" s="14">
        <v>10</v>
      </c>
      <c r="Q68" s="17">
        <v>40</v>
      </c>
      <c r="R68" s="50">
        <f t="shared" si="28"/>
        <v>0</v>
      </c>
      <c r="S68" s="50">
        <f t="shared" si="29"/>
        <v>29</v>
      </c>
      <c r="T68" s="14" t="s">
        <v>29</v>
      </c>
      <c r="U68" s="46">
        <v>7.4999999999999997E-3</v>
      </c>
      <c r="V68" s="14"/>
      <c r="W68" s="24"/>
      <c r="X68" s="16">
        <v>68005739.549366191</v>
      </c>
      <c r="Y68" s="19">
        <f t="shared" si="30"/>
        <v>60337924.972826295</v>
      </c>
      <c r="Z68" s="16">
        <f t="shared" si="25"/>
        <v>56404149.972826295</v>
      </c>
      <c r="AA68" s="16">
        <f t="shared" si="38"/>
        <v>53970374.972826295</v>
      </c>
      <c r="AB68" s="16">
        <f t="shared" si="38"/>
        <v>51959110.972826295</v>
      </c>
      <c r="AC68" s="16">
        <f t="shared" si="38"/>
        <v>49947846.972826295</v>
      </c>
      <c r="AD68" s="16">
        <f t="shared" si="38"/>
        <v>47936582.972826295</v>
      </c>
      <c r="AE68" s="16">
        <f t="shared" si="38"/>
        <v>45925318.972826295</v>
      </c>
      <c r="AF68" s="16">
        <f t="shared" si="38"/>
        <v>43914054.972826295</v>
      </c>
      <c r="AG68" s="16">
        <f t="shared" si="38"/>
        <v>41902790.972826295</v>
      </c>
      <c r="AH68" s="16">
        <f t="shared" si="38"/>
        <v>39891526.972826295</v>
      </c>
      <c r="AI68" s="16">
        <f t="shared" si="38"/>
        <v>37880262.972826295</v>
      </c>
      <c r="AJ68" s="16">
        <f t="shared" si="38"/>
        <v>35868998.972826295</v>
      </c>
      <c r="AK68" s="16">
        <f t="shared" si="38"/>
        <v>33857734.972826295</v>
      </c>
      <c r="AL68" s="16">
        <f t="shared" si="38"/>
        <v>31846470.972826295</v>
      </c>
      <c r="AM68" s="16">
        <f t="shared" si="38"/>
        <v>29835206.972826295</v>
      </c>
      <c r="AN68" s="16">
        <f t="shared" si="38"/>
        <v>27823942.972826295</v>
      </c>
      <c r="AO68" s="16">
        <f t="shared" si="38"/>
        <v>25812678.972826295</v>
      </c>
      <c r="AP68" s="16">
        <f t="shared" si="38"/>
        <v>23801414.972826295</v>
      </c>
      <c r="AQ68" s="16">
        <f t="shared" si="38"/>
        <v>21790150.972826295</v>
      </c>
      <c r="AR68" s="16">
        <f t="shared" si="38"/>
        <v>19778886.972826295</v>
      </c>
      <c r="AS68" s="16">
        <f t="shared" si="38"/>
        <v>17767622.972826295</v>
      </c>
      <c r="AT68" s="16">
        <f t="shared" si="38"/>
        <v>15756358.972826295</v>
      </c>
      <c r="AU68" s="16">
        <f t="shared" si="38"/>
        <v>13745094.972826295</v>
      </c>
      <c r="AV68" s="16">
        <f t="shared" si="38"/>
        <v>11733830.972826295</v>
      </c>
      <c r="AW68" s="16">
        <f t="shared" si="38"/>
        <v>9722566.9728262946</v>
      </c>
      <c r="AX68" s="16">
        <f t="shared" si="38"/>
        <v>7059438.9728262946</v>
      </c>
      <c r="AY68" s="16">
        <f t="shared" si="38"/>
        <v>5171493.9728262946</v>
      </c>
      <c r="AZ68" s="16">
        <f t="shared" si="38"/>
        <v>3283548.9728262946</v>
      </c>
      <c r="BA68" s="16">
        <f t="shared" si="38"/>
        <v>1395603.9728262946</v>
      </c>
      <c r="BB68" s="16">
        <f t="shared" si="38"/>
        <v>0.97282629460096359</v>
      </c>
      <c r="BC68" s="16">
        <f t="shared" si="38"/>
        <v>0.97282629460096359</v>
      </c>
      <c r="BD68" s="16">
        <f t="shared" si="38"/>
        <v>0.97282629460096359</v>
      </c>
      <c r="BE68" s="16">
        <f t="shared" si="38"/>
        <v>0.97282629460096359</v>
      </c>
      <c r="BF68" s="16">
        <f t="shared" si="38"/>
        <v>0.97282629460096359</v>
      </c>
      <c r="BG68" s="16">
        <f t="shared" si="38"/>
        <v>0.97282629460096359</v>
      </c>
      <c r="BH68" s="16">
        <f t="shared" si="38"/>
        <v>0.97282629460096359</v>
      </c>
      <c r="BI68" s="16">
        <f t="shared" si="38"/>
        <v>0.97282629460096359</v>
      </c>
      <c r="BJ68" s="16">
        <f t="shared" si="38"/>
        <v>0.97282629460096359</v>
      </c>
      <c r="BK68" s="16">
        <f t="shared" si="38"/>
        <v>0.97282629460096359</v>
      </c>
      <c r="BL68" s="16">
        <f t="shared" si="38"/>
        <v>0.97282629460096359</v>
      </c>
      <c r="BM68" s="16">
        <f t="shared" si="38"/>
        <v>0.97282629460096359</v>
      </c>
      <c r="BN68" s="16">
        <f t="shared" si="38"/>
        <v>0.97282629460096359</v>
      </c>
      <c r="BO68" s="16">
        <f t="shared" si="38"/>
        <v>0.97282629460096359</v>
      </c>
      <c r="BP68" s="16">
        <f t="shared" si="38"/>
        <v>0.97282629460096359</v>
      </c>
      <c r="BQ68" s="16">
        <f t="shared" si="38"/>
        <v>0.97282629460096359</v>
      </c>
      <c r="BR68" s="16">
        <f t="shared" si="38"/>
        <v>0.97282629460096359</v>
      </c>
      <c r="BS68" s="16">
        <f t="shared" si="38"/>
        <v>0.97282629460096359</v>
      </c>
      <c r="BT68" s="16">
        <f t="shared" si="38"/>
        <v>0.97282629460096359</v>
      </c>
      <c r="BU68" s="16">
        <f t="shared" si="38"/>
        <v>0.97282629460096359</v>
      </c>
      <c r="BV68" s="16">
        <f t="shared" si="38"/>
        <v>0.97282629460096359</v>
      </c>
      <c r="BW68" s="16">
        <f t="shared" si="38"/>
        <v>0.97282629460096359</v>
      </c>
      <c r="CA68" s="21"/>
      <c r="CB68" s="23">
        <f t="shared" si="33"/>
        <v>60337924.972826295</v>
      </c>
      <c r="CC68" s="21">
        <f t="shared" si="40"/>
        <v>58257306.903860778</v>
      </c>
      <c r="CD68" s="21">
        <f t="shared" si="39"/>
        <v>56176688.834895261</v>
      </c>
      <c r="CE68" s="21">
        <f t="shared" si="39"/>
        <v>54096070.765929744</v>
      </c>
      <c r="CF68" s="21">
        <f t="shared" si="39"/>
        <v>52015452.696964227</v>
      </c>
      <c r="CG68" s="21">
        <f t="shared" si="39"/>
        <v>49934834.62799871</v>
      </c>
      <c r="CH68" s="21">
        <f t="shared" si="39"/>
        <v>47854216.559033193</v>
      </c>
      <c r="CI68" s="21">
        <f t="shared" si="39"/>
        <v>45773598.490067676</v>
      </c>
      <c r="CJ68" s="21">
        <f t="shared" si="39"/>
        <v>43692980.421102159</v>
      </c>
      <c r="CK68" s="21">
        <f t="shared" si="39"/>
        <v>41612362.352136642</v>
      </c>
      <c r="CL68" s="21">
        <f t="shared" si="39"/>
        <v>39531744.283171125</v>
      </c>
      <c r="CM68" s="21">
        <f t="shared" si="39"/>
        <v>37451126.214205608</v>
      </c>
      <c r="CN68" s="21">
        <f t="shared" si="39"/>
        <v>35370508.145240091</v>
      </c>
      <c r="CO68" s="21">
        <f t="shared" si="39"/>
        <v>33289890.076274574</v>
      </c>
      <c r="CP68" s="21">
        <f t="shared" si="39"/>
        <v>31209272.007309057</v>
      </c>
      <c r="CQ68" s="21">
        <f t="shared" si="39"/>
        <v>29128653.93834354</v>
      </c>
      <c r="CR68" s="21">
        <f t="shared" si="39"/>
        <v>27048035.869378023</v>
      </c>
      <c r="CS68" s="21">
        <f t="shared" si="39"/>
        <v>24967417.800412506</v>
      </c>
      <c r="CT68" s="21">
        <f t="shared" si="39"/>
        <v>22886799.731446989</v>
      </c>
      <c r="CU68" s="21">
        <f t="shared" si="39"/>
        <v>20806181.662481472</v>
      </c>
      <c r="CV68" s="21">
        <f t="shared" si="39"/>
        <v>18725563.593515955</v>
      </c>
      <c r="CW68" s="21">
        <f t="shared" si="39"/>
        <v>16644945.524550438</v>
      </c>
      <c r="CX68" s="21">
        <f t="shared" si="39"/>
        <v>14564327.455584921</v>
      </c>
      <c r="CY68" s="21">
        <f t="shared" si="39"/>
        <v>12483709.386619404</v>
      </c>
      <c r="CZ68" s="21">
        <f t="shared" si="39"/>
        <v>10403091.317653887</v>
      </c>
      <c r="DA68" s="21">
        <f t="shared" si="39"/>
        <v>8322473.24868837</v>
      </c>
      <c r="DB68" s="21">
        <f t="shared" si="39"/>
        <v>6241855.179722853</v>
      </c>
      <c r="DC68" s="21">
        <f t="shared" si="39"/>
        <v>4161237.110757336</v>
      </c>
      <c r="DD68" s="21">
        <f t="shared" si="39"/>
        <v>2080619.0417918188</v>
      </c>
      <c r="DE68" s="21">
        <f t="shared" si="39"/>
        <v>0.9728263015858829</v>
      </c>
      <c r="DF68" s="21">
        <f t="shared" si="39"/>
        <v>0.9728263015858829</v>
      </c>
      <c r="DG68" s="21">
        <f t="shared" si="39"/>
        <v>0.9728263015858829</v>
      </c>
      <c r="DH68" s="21">
        <f t="shared" si="39"/>
        <v>0.9728263015858829</v>
      </c>
      <c r="DI68" s="21">
        <f t="shared" si="39"/>
        <v>0.9728263015858829</v>
      </c>
      <c r="DJ68" s="21">
        <f t="shared" si="39"/>
        <v>0.9728263015858829</v>
      </c>
      <c r="DK68" s="21">
        <f t="shared" si="39"/>
        <v>0.9728263015858829</v>
      </c>
      <c r="DL68" s="21">
        <f t="shared" si="39"/>
        <v>0.9728263015858829</v>
      </c>
      <c r="DM68" s="21">
        <f t="shared" si="39"/>
        <v>0.9728263015858829</v>
      </c>
      <c r="DN68" s="21">
        <f t="shared" si="39"/>
        <v>0.9728263015858829</v>
      </c>
      <c r="DO68" s="21">
        <f t="shared" si="39"/>
        <v>0.9728263015858829</v>
      </c>
      <c r="DP68" s="21">
        <f t="shared" si="39"/>
        <v>0.9728263015858829</v>
      </c>
      <c r="DQ68" s="21">
        <f t="shared" si="39"/>
        <v>0.9728263015858829</v>
      </c>
      <c r="DR68" s="21">
        <f t="shared" si="39"/>
        <v>0.9728263015858829</v>
      </c>
      <c r="DS68" s="21">
        <f t="shared" si="39"/>
        <v>0.9728263015858829</v>
      </c>
      <c r="DT68" s="21">
        <f t="shared" si="39"/>
        <v>0.9728263015858829</v>
      </c>
      <c r="DU68" s="21">
        <f t="shared" si="39"/>
        <v>0.9728263015858829</v>
      </c>
      <c r="DV68" s="21">
        <f t="shared" si="39"/>
        <v>0.9728263015858829</v>
      </c>
      <c r="DW68" s="21">
        <f t="shared" si="39"/>
        <v>0.9728263015858829</v>
      </c>
      <c r="DX68" s="21">
        <f t="shared" si="39"/>
        <v>0.9728263015858829</v>
      </c>
      <c r="DY68" s="21">
        <f t="shared" si="39"/>
        <v>0.9728263015858829</v>
      </c>
      <c r="DZ68" s="21">
        <f t="shared" si="39"/>
        <v>0.9728263015858829</v>
      </c>
      <c r="EA68" s="21"/>
    </row>
    <row r="69" spans="1:131" x14ac:dyDescent="0.35">
      <c r="A69" s="14">
        <v>22</v>
      </c>
      <c r="B69" s="15" t="s">
        <v>25</v>
      </c>
      <c r="C69" s="15" t="s">
        <v>41</v>
      </c>
      <c r="D69" s="14" t="s">
        <v>27</v>
      </c>
      <c r="E69" s="50" t="s">
        <v>35</v>
      </c>
      <c r="F69" s="50" t="s">
        <v>76</v>
      </c>
      <c r="G69" s="50">
        <v>1</v>
      </c>
      <c r="H69" s="14" t="s">
        <v>36</v>
      </c>
      <c r="I69" s="112">
        <f>VLOOKUP(H69,'Represenative Instruments_FX'!$H$5:$I$13,2,FALSE)</f>
        <v>15.39495</v>
      </c>
      <c r="J69" s="16">
        <v>3958829.2</v>
      </c>
      <c r="K69" s="16">
        <v>3662983.2199999951</v>
      </c>
      <c r="L69" s="16">
        <v>0</v>
      </c>
      <c r="M69" s="16">
        <v>0</v>
      </c>
      <c r="N69" s="121">
        <v>40795</v>
      </c>
      <c r="O69" s="121">
        <v>55402</v>
      </c>
      <c r="P69" s="14">
        <v>10</v>
      </c>
      <c r="Q69" s="17">
        <v>50</v>
      </c>
      <c r="R69" s="50">
        <f t="shared" si="28"/>
        <v>0</v>
      </c>
      <c r="S69" s="50">
        <f t="shared" si="29"/>
        <v>34</v>
      </c>
      <c r="T69" s="14" t="s">
        <v>29</v>
      </c>
      <c r="U69" s="46">
        <v>7.4999999999999997E-3</v>
      </c>
      <c r="V69" s="14"/>
      <c r="W69" s="24"/>
      <c r="X69" s="16">
        <v>3852146.25</v>
      </c>
      <c r="Y69" s="19">
        <f t="shared" si="30"/>
        <v>3662983.2199999951</v>
      </c>
      <c r="Z69" s="16">
        <f t="shared" si="25"/>
        <v>3623394.9399999953</v>
      </c>
      <c r="AA69" s="16">
        <f t="shared" si="38"/>
        <v>3583806.6599999955</v>
      </c>
      <c r="AB69" s="16">
        <f t="shared" si="38"/>
        <v>3505696.9199999953</v>
      </c>
      <c r="AC69" s="16">
        <f t="shared" si="38"/>
        <v>3387998.8899999955</v>
      </c>
      <c r="AD69" s="16">
        <f t="shared" si="38"/>
        <v>3269234.0299999956</v>
      </c>
      <c r="AE69" s="16">
        <f t="shared" si="38"/>
        <v>3150469.1699999957</v>
      </c>
      <c r="AF69" s="16">
        <f t="shared" si="38"/>
        <v>3031704.3099999959</v>
      </c>
      <c r="AG69" s="16">
        <f t="shared" ref="AA69:BW74" si="41">AF69-AG26</f>
        <v>2912939.449999996</v>
      </c>
      <c r="AH69" s="16">
        <f t="shared" si="41"/>
        <v>2794174.5899999961</v>
      </c>
      <c r="AI69" s="16">
        <f t="shared" si="41"/>
        <v>2675409.7299999963</v>
      </c>
      <c r="AJ69" s="16">
        <f t="shared" si="41"/>
        <v>2556644.8699999964</v>
      </c>
      <c r="AK69" s="16">
        <f t="shared" si="41"/>
        <v>2437880.0099999965</v>
      </c>
      <c r="AL69" s="16">
        <f t="shared" si="41"/>
        <v>2319115.1499999966</v>
      </c>
      <c r="AM69" s="16">
        <f t="shared" si="41"/>
        <v>2200350.2899999968</v>
      </c>
      <c r="AN69" s="16">
        <f t="shared" si="41"/>
        <v>2081585.4299999967</v>
      </c>
      <c r="AO69" s="16">
        <f t="shared" si="41"/>
        <v>1962820.5699999966</v>
      </c>
      <c r="AP69" s="16">
        <f t="shared" si="41"/>
        <v>1844055.7099999965</v>
      </c>
      <c r="AQ69" s="16">
        <f t="shared" si="41"/>
        <v>1725290.8499999964</v>
      </c>
      <c r="AR69" s="16">
        <f t="shared" si="41"/>
        <v>1606525.9899999963</v>
      </c>
      <c r="AS69" s="16">
        <f t="shared" si="41"/>
        <v>1487761.1299999962</v>
      </c>
      <c r="AT69" s="16">
        <f t="shared" si="41"/>
        <v>1368996.2699999961</v>
      </c>
      <c r="AU69" s="16">
        <f t="shared" si="41"/>
        <v>1250231.409999996</v>
      </c>
      <c r="AV69" s="16">
        <f t="shared" si="41"/>
        <v>1131466.5499999959</v>
      </c>
      <c r="AW69" s="16">
        <f t="shared" si="41"/>
        <v>1012701.6899999959</v>
      </c>
      <c r="AX69" s="16">
        <f t="shared" si="41"/>
        <v>893936.82999999588</v>
      </c>
      <c r="AY69" s="16">
        <f t="shared" si="41"/>
        <v>775171.9699999959</v>
      </c>
      <c r="AZ69" s="16">
        <f t="shared" si="41"/>
        <v>656407.10999999591</v>
      </c>
      <c r="BA69" s="16">
        <f t="shared" si="41"/>
        <v>537642.24999999593</v>
      </c>
      <c r="BB69" s="16">
        <f t="shared" si="41"/>
        <v>418877.38999999594</v>
      </c>
      <c r="BC69" s="16">
        <f t="shared" si="41"/>
        <v>300112.52999999595</v>
      </c>
      <c r="BD69" s="16">
        <f t="shared" si="41"/>
        <v>181347.66999999597</v>
      </c>
      <c r="BE69" s="16">
        <f t="shared" si="41"/>
        <v>62582.809999995967</v>
      </c>
      <c r="BF69" s="16">
        <f t="shared" si="41"/>
        <v>1599.8899999982605</v>
      </c>
      <c r="BG69" s="16">
        <f t="shared" si="41"/>
        <v>-1.7296315490966663E-9</v>
      </c>
      <c r="BH69" s="16">
        <f t="shared" si="41"/>
        <v>-1.7296315490966663E-9</v>
      </c>
      <c r="BI69" s="16">
        <f t="shared" si="41"/>
        <v>-1.7296315490966663E-9</v>
      </c>
      <c r="BJ69" s="16">
        <f t="shared" si="41"/>
        <v>-1.7296315490966663E-9</v>
      </c>
      <c r="BK69" s="16">
        <f t="shared" si="41"/>
        <v>-1.7296315490966663E-9</v>
      </c>
      <c r="BL69" s="16">
        <f t="shared" si="41"/>
        <v>-1.7296315490966663E-9</v>
      </c>
      <c r="BM69" s="16">
        <f t="shared" si="41"/>
        <v>-1.7296315490966663E-9</v>
      </c>
      <c r="BN69" s="16">
        <f t="shared" si="41"/>
        <v>-1.7296315490966663E-9</v>
      </c>
      <c r="BO69" s="16">
        <f t="shared" si="41"/>
        <v>-1.7296315490966663E-9</v>
      </c>
      <c r="BP69" s="16">
        <f t="shared" si="41"/>
        <v>-1.7296315490966663E-9</v>
      </c>
      <c r="BQ69" s="16">
        <f t="shared" si="41"/>
        <v>-1.7296315490966663E-9</v>
      </c>
      <c r="BR69" s="16">
        <f t="shared" si="41"/>
        <v>-1.7296315490966663E-9</v>
      </c>
      <c r="BS69" s="16">
        <f t="shared" si="41"/>
        <v>-1.7296315490966663E-9</v>
      </c>
      <c r="BT69" s="16">
        <f t="shared" si="41"/>
        <v>-1.7296315490966663E-9</v>
      </c>
      <c r="BU69" s="16">
        <f t="shared" si="41"/>
        <v>-1.7296315490966663E-9</v>
      </c>
      <c r="BV69" s="16">
        <f t="shared" si="41"/>
        <v>-1.7296315490966663E-9</v>
      </c>
      <c r="BW69" s="16">
        <f t="shared" si="41"/>
        <v>-1.7296315490966663E-9</v>
      </c>
      <c r="CA69" s="21"/>
      <c r="CB69" s="23">
        <f t="shared" si="33"/>
        <v>3662983.2199999951</v>
      </c>
      <c r="CC69" s="21">
        <f t="shared" si="40"/>
        <v>3555248.4194117598</v>
      </c>
      <c r="CD69" s="21">
        <f t="shared" si="39"/>
        <v>3447513.6188235246</v>
      </c>
      <c r="CE69" s="21">
        <f t="shared" si="39"/>
        <v>3339778.8182352893</v>
      </c>
      <c r="CF69" s="21">
        <f t="shared" si="39"/>
        <v>3232044.017647054</v>
      </c>
      <c r="CG69" s="21">
        <f t="shared" si="39"/>
        <v>3124309.2170588188</v>
      </c>
      <c r="CH69" s="21">
        <f t="shared" si="39"/>
        <v>3016574.4164705835</v>
      </c>
      <c r="CI69" s="21">
        <f t="shared" si="39"/>
        <v>2908839.6158823483</v>
      </c>
      <c r="CJ69" s="21">
        <f t="shared" ref="CD69:DZ74" si="42">CI69-CJ26</f>
        <v>2801104.815294113</v>
      </c>
      <c r="CK69" s="21">
        <f t="shared" si="42"/>
        <v>2693370.0147058778</v>
      </c>
      <c r="CL69" s="21">
        <f t="shared" si="42"/>
        <v>2585635.2141176425</v>
      </c>
      <c r="CM69" s="21">
        <f t="shared" si="42"/>
        <v>2477900.4135294072</v>
      </c>
      <c r="CN69" s="21">
        <f t="shared" si="42"/>
        <v>2370165.612941172</v>
      </c>
      <c r="CO69" s="21">
        <f t="shared" si="42"/>
        <v>2262430.8123529367</v>
      </c>
      <c r="CP69" s="21">
        <f t="shared" si="42"/>
        <v>2154696.0117647015</v>
      </c>
      <c r="CQ69" s="21">
        <f t="shared" si="42"/>
        <v>2046961.2111764662</v>
      </c>
      <c r="CR69" s="21">
        <f t="shared" si="42"/>
        <v>1939226.4105882309</v>
      </c>
      <c r="CS69" s="21">
        <f t="shared" si="42"/>
        <v>1831491.6099999957</v>
      </c>
      <c r="CT69" s="21">
        <f t="shared" si="42"/>
        <v>1723756.8094117604</v>
      </c>
      <c r="CU69" s="21">
        <f t="shared" si="42"/>
        <v>1616022.0088235252</v>
      </c>
      <c r="CV69" s="21">
        <f t="shared" si="42"/>
        <v>1508287.2082352899</v>
      </c>
      <c r="CW69" s="21">
        <f t="shared" si="42"/>
        <v>1400552.4076470546</v>
      </c>
      <c r="CX69" s="21">
        <f t="shared" si="42"/>
        <v>1292817.6070588194</v>
      </c>
      <c r="CY69" s="21">
        <f t="shared" si="42"/>
        <v>1185082.8064705841</v>
      </c>
      <c r="CZ69" s="21">
        <f t="shared" si="42"/>
        <v>1077348.0058823489</v>
      </c>
      <c r="DA69" s="21">
        <f t="shared" si="42"/>
        <v>969613.20529411372</v>
      </c>
      <c r="DB69" s="21">
        <f t="shared" si="42"/>
        <v>861878.40470587858</v>
      </c>
      <c r="DC69" s="21">
        <f t="shared" si="42"/>
        <v>754143.60411764344</v>
      </c>
      <c r="DD69" s="21">
        <f t="shared" si="42"/>
        <v>646408.80352940829</v>
      </c>
      <c r="DE69" s="21">
        <f t="shared" si="42"/>
        <v>538674.00294117315</v>
      </c>
      <c r="DF69" s="21">
        <f t="shared" si="42"/>
        <v>430939.20235293801</v>
      </c>
      <c r="DG69" s="21">
        <f t="shared" si="42"/>
        <v>323204.40176470287</v>
      </c>
      <c r="DH69" s="21">
        <f t="shared" si="42"/>
        <v>215469.60117646772</v>
      </c>
      <c r="DI69" s="21">
        <f t="shared" si="42"/>
        <v>107734.80058823258</v>
      </c>
      <c r="DJ69" s="21">
        <f t="shared" si="42"/>
        <v>-2.5611370801925659E-9</v>
      </c>
      <c r="DK69" s="21">
        <f t="shared" si="42"/>
        <v>-2.5611370801925659E-9</v>
      </c>
      <c r="DL69" s="21">
        <f t="shared" si="42"/>
        <v>-2.5611370801925659E-9</v>
      </c>
      <c r="DM69" s="21">
        <f t="shared" si="42"/>
        <v>-2.5611370801925659E-9</v>
      </c>
      <c r="DN69" s="21">
        <f t="shared" si="42"/>
        <v>-2.5611370801925659E-9</v>
      </c>
      <c r="DO69" s="21">
        <f t="shared" si="42"/>
        <v>-2.5611370801925659E-9</v>
      </c>
      <c r="DP69" s="21">
        <f t="shared" si="42"/>
        <v>-2.5611370801925659E-9</v>
      </c>
      <c r="DQ69" s="21">
        <f t="shared" si="42"/>
        <v>-2.5611370801925659E-9</v>
      </c>
      <c r="DR69" s="21">
        <f t="shared" si="42"/>
        <v>-2.5611370801925659E-9</v>
      </c>
      <c r="DS69" s="21">
        <f t="shared" si="42"/>
        <v>-2.5611370801925659E-9</v>
      </c>
      <c r="DT69" s="21">
        <f t="shared" si="42"/>
        <v>-2.5611370801925659E-9</v>
      </c>
      <c r="DU69" s="21">
        <f t="shared" si="42"/>
        <v>-2.5611370801925659E-9</v>
      </c>
      <c r="DV69" s="21">
        <f t="shared" si="42"/>
        <v>-2.5611370801925659E-9</v>
      </c>
      <c r="DW69" s="21">
        <f t="shared" si="42"/>
        <v>-2.5611370801925659E-9</v>
      </c>
      <c r="DX69" s="21">
        <f t="shared" si="42"/>
        <v>-2.5611370801925659E-9</v>
      </c>
      <c r="DY69" s="21">
        <f t="shared" si="42"/>
        <v>-2.5611370801925659E-9</v>
      </c>
      <c r="DZ69" s="21">
        <f t="shared" si="42"/>
        <v>-2.5611370801925659E-9</v>
      </c>
      <c r="EA69" s="21"/>
    </row>
    <row r="70" spans="1:131" x14ac:dyDescent="0.35">
      <c r="A70" s="14">
        <v>23</v>
      </c>
      <c r="B70" s="15" t="s">
        <v>25</v>
      </c>
      <c r="C70" s="15" t="s">
        <v>41</v>
      </c>
      <c r="D70" s="14" t="s">
        <v>27</v>
      </c>
      <c r="E70" s="50" t="s">
        <v>35</v>
      </c>
      <c r="F70" s="50" t="s">
        <v>76</v>
      </c>
      <c r="G70" s="50">
        <v>1</v>
      </c>
      <c r="H70" s="14" t="s">
        <v>117</v>
      </c>
      <c r="I70" s="112">
        <f>VLOOKUP(H70,'Represenative Instruments_FX'!$H$5:$I$13,2,FALSE)</f>
        <v>2.4213888053061345</v>
      </c>
      <c r="J70" s="16">
        <v>8597218.0523076914</v>
      </c>
      <c r="K70" s="16">
        <v>7503509.326399995</v>
      </c>
      <c r="L70" s="16">
        <v>0</v>
      </c>
      <c r="M70" s="16">
        <v>0</v>
      </c>
      <c r="N70" s="121">
        <v>40870</v>
      </c>
      <c r="O70" s="121">
        <v>55419</v>
      </c>
      <c r="P70" s="14">
        <v>10</v>
      </c>
      <c r="Q70" s="17">
        <v>50</v>
      </c>
      <c r="R70" s="50">
        <f t="shared" si="28"/>
        <v>0</v>
      </c>
      <c r="S70" s="50">
        <f t="shared" si="29"/>
        <v>34</v>
      </c>
      <c r="T70" s="14" t="s">
        <v>29</v>
      </c>
      <c r="U70" s="46">
        <v>7.4999999999999997E-3</v>
      </c>
      <c r="V70" s="14"/>
      <c r="W70" s="24"/>
      <c r="X70" s="16">
        <v>8597218.0523076914</v>
      </c>
      <c r="Y70" s="19">
        <f t="shared" si="30"/>
        <v>7503509.326399995</v>
      </c>
      <c r="Z70" s="16">
        <f t="shared" si="25"/>
        <v>7422660.2261999948</v>
      </c>
      <c r="AA70" s="16">
        <f t="shared" si="41"/>
        <v>7341811.1259999946</v>
      </c>
      <c r="AB70" s="16">
        <f t="shared" si="41"/>
        <v>7205080.1058999943</v>
      </c>
      <c r="AC70" s="16">
        <f t="shared" si="41"/>
        <v>6987499.9758999944</v>
      </c>
      <c r="AD70" s="16">
        <f t="shared" si="41"/>
        <v>6744952.6558999941</v>
      </c>
      <c r="AE70" s="16">
        <f t="shared" si="41"/>
        <v>6502405.3358999938</v>
      </c>
      <c r="AF70" s="16">
        <f t="shared" si="41"/>
        <v>6259858.0158999935</v>
      </c>
      <c r="AG70" s="16">
        <f t="shared" si="41"/>
        <v>6017310.6958999932</v>
      </c>
      <c r="AH70" s="16">
        <f t="shared" si="41"/>
        <v>5774763.3758999929</v>
      </c>
      <c r="AI70" s="16">
        <f t="shared" si="41"/>
        <v>5532216.0558999926</v>
      </c>
      <c r="AJ70" s="16">
        <f t="shared" si="41"/>
        <v>5289668.7358999923</v>
      </c>
      <c r="AK70" s="16">
        <f t="shared" si="41"/>
        <v>5047121.415899992</v>
      </c>
      <c r="AL70" s="16">
        <f t="shared" si="41"/>
        <v>4804574.0958999917</v>
      </c>
      <c r="AM70" s="16">
        <f t="shared" si="41"/>
        <v>4562026.7758999914</v>
      </c>
      <c r="AN70" s="16">
        <f t="shared" si="41"/>
        <v>4319479.4558999911</v>
      </c>
      <c r="AO70" s="16">
        <f t="shared" si="41"/>
        <v>4076932.1358999913</v>
      </c>
      <c r="AP70" s="16">
        <f t="shared" si="41"/>
        <v>3834384.8158999914</v>
      </c>
      <c r="AQ70" s="16">
        <f t="shared" si="41"/>
        <v>3591837.4958999916</v>
      </c>
      <c r="AR70" s="16">
        <f t="shared" si="41"/>
        <v>3349290.1758999918</v>
      </c>
      <c r="AS70" s="16">
        <f t="shared" si="41"/>
        <v>3106742.8558999919</v>
      </c>
      <c r="AT70" s="16">
        <f t="shared" si="41"/>
        <v>2864195.5358999921</v>
      </c>
      <c r="AU70" s="16">
        <f t="shared" si="41"/>
        <v>2621648.2158999923</v>
      </c>
      <c r="AV70" s="16">
        <f t="shared" si="41"/>
        <v>2379100.8958999924</v>
      </c>
      <c r="AW70" s="16">
        <f t="shared" si="41"/>
        <v>2136553.5758999926</v>
      </c>
      <c r="AX70" s="16">
        <f t="shared" si="41"/>
        <v>1894006.2558999925</v>
      </c>
      <c r="AY70" s="16">
        <f t="shared" si="41"/>
        <v>1651458.9358999925</v>
      </c>
      <c r="AZ70" s="16">
        <f t="shared" si="41"/>
        <v>1408911.6158999924</v>
      </c>
      <c r="BA70" s="16">
        <f t="shared" si="41"/>
        <v>1166364.2958999923</v>
      </c>
      <c r="BB70" s="16">
        <f t="shared" si="41"/>
        <v>923816.97589999228</v>
      </c>
      <c r="BC70" s="16">
        <f t="shared" si="41"/>
        <v>681269.65589999221</v>
      </c>
      <c r="BD70" s="16">
        <f t="shared" si="41"/>
        <v>438722.33589999221</v>
      </c>
      <c r="BE70" s="16">
        <f t="shared" si="41"/>
        <v>196175.0158999922</v>
      </c>
      <c r="BF70" s="16">
        <f t="shared" si="41"/>
        <v>37450.847999996098</v>
      </c>
      <c r="BG70" s="16">
        <f t="shared" si="41"/>
        <v>-5.398760549724102E-9</v>
      </c>
      <c r="BH70" s="16">
        <f t="shared" si="41"/>
        <v>-5.398760549724102E-9</v>
      </c>
      <c r="BI70" s="16">
        <f t="shared" si="41"/>
        <v>-5.398760549724102E-9</v>
      </c>
      <c r="BJ70" s="16">
        <f t="shared" si="41"/>
        <v>-5.398760549724102E-9</v>
      </c>
      <c r="BK70" s="16">
        <f t="shared" si="41"/>
        <v>-5.398760549724102E-9</v>
      </c>
      <c r="BL70" s="16">
        <f t="shared" si="41"/>
        <v>-5.398760549724102E-9</v>
      </c>
      <c r="BM70" s="16">
        <f t="shared" si="41"/>
        <v>-5.398760549724102E-9</v>
      </c>
      <c r="BN70" s="16">
        <f t="shared" si="41"/>
        <v>-5.398760549724102E-9</v>
      </c>
      <c r="BO70" s="16">
        <f t="shared" si="41"/>
        <v>-5.398760549724102E-9</v>
      </c>
      <c r="BP70" s="16">
        <f t="shared" si="41"/>
        <v>-5.398760549724102E-9</v>
      </c>
      <c r="BQ70" s="16">
        <f t="shared" si="41"/>
        <v>-5.398760549724102E-9</v>
      </c>
      <c r="BR70" s="16">
        <f t="shared" si="41"/>
        <v>-5.398760549724102E-9</v>
      </c>
      <c r="BS70" s="16">
        <f t="shared" si="41"/>
        <v>-5.398760549724102E-9</v>
      </c>
      <c r="BT70" s="16">
        <f t="shared" si="41"/>
        <v>-5.398760549724102E-9</v>
      </c>
      <c r="BU70" s="16">
        <f t="shared" si="41"/>
        <v>-5.398760549724102E-9</v>
      </c>
      <c r="BV70" s="16">
        <f t="shared" si="41"/>
        <v>-5.398760549724102E-9</v>
      </c>
      <c r="BW70" s="16">
        <f t="shared" si="41"/>
        <v>-5.398760549724102E-9</v>
      </c>
      <c r="CA70" s="21"/>
      <c r="CB70" s="23">
        <f t="shared" si="33"/>
        <v>7503509.326399995</v>
      </c>
      <c r="CC70" s="21">
        <f t="shared" si="40"/>
        <v>7282817.8756235242</v>
      </c>
      <c r="CD70" s="21">
        <f t="shared" si="42"/>
        <v>7062126.4248470534</v>
      </c>
      <c r="CE70" s="21">
        <f t="shared" si="42"/>
        <v>6841434.9740705825</v>
      </c>
      <c r="CF70" s="21">
        <f t="shared" si="42"/>
        <v>6620743.5232941117</v>
      </c>
      <c r="CG70" s="21">
        <f t="shared" si="42"/>
        <v>6400052.0725176409</v>
      </c>
      <c r="CH70" s="21">
        <f t="shared" si="42"/>
        <v>6179360.6217411701</v>
      </c>
      <c r="CI70" s="21">
        <f t="shared" si="42"/>
        <v>5958669.1709646992</v>
      </c>
      <c r="CJ70" s="21">
        <f t="shared" si="42"/>
        <v>5737977.7201882284</v>
      </c>
      <c r="CK70" s="21">
        <f t="shared" si="42"/>
        <v>5517286.2694117576</v>
      </c>
      <c r="CL70" s="21">
        <f t="shared" si="42"/>
        <v>5296594.8186352868</v>
      </c>
      <c r="CM70" s="21">
        <f t="shared" si="42"/>
        <v>5075903.3678588159</v>
      </c>
      <c r="CN70" s="21">
        <f t="shared" si="42"/>
        <v>4855211.9170823451</v>
      </c>
      <c r="CO70" s="21">
        <f t="shared" si="42"/>
        <v>4634520.4663058743</v>
      </c>
      <c r="CP70" s="21">
        <f t="shared" si="42"/>
        <v>4413829.0155294035</v>
      </c>
      <c r="CQ70" s="21">
        <f t="shared" si="42"/>
        <v>4193137.5647529331</v>
      </c>
      <c r="CR70" s="21">
        <f t="shared" si="42"/>
        <v>3972446.1139764627</v>
      </c>
      <c r="CS70" s="21">
        <f t="shared" si="42"/>
        <v>3751754.6631999924</v>
      </c>
      <c r="CT70" s="21">
        <f t="shared" si="42"/>
        <v>3531063.212423522</v>
      </c>
      <c r="CU70" s="21">
        <f t="shared" si="42"/>
        <v>3310371.7616470517</v>
      </c>
      <c r="CV70" s="21">
        <f t="shared" si="42"/>
        <v>3089680.3108705813</v>
      </c>
      <c r="CW70" s="21">
        <f t="shared" si="42"/>
        <v>2868988.8600941109</v>
      </c>
      <c r="CX70" s="21">
        <f t="shared" si="42"/>
        <v>2648297.4093176406</v>
      </c>
      <c r="CY70" s="21">
        <f t="shared" si="42"/>
        <v>2427605.9585411702</v>
      </c>
      <c r="CZ70" s="21">
        <f t="shared" si="42"/>
        <v>2206914.5077646999</v>
      </c>
      <c r="DA70" s="21">
        <f t="shared" si="42"/>
        <v>1986223.0569882295</v>
      </c>
      <c r="DB70" s="21">
        <f t="shared" si="42"/>
        <v>1765531.6062117592</v>
      </c>
      <c r="DC70" s="21">
        <f t="shared" si="42"/>
        <v>1544840.1554352888</v>
      </c>
      <c r="DD70" s="21">
        <f t="shared" si="42"/>
        <v>1324148.7046588184</v>
      </c>
      <c r="DE70" s="21">
        <f t="shared" si="42"/>
        <v>1103457.2538823481</v>
      </c>
      <c r="DF70" s="21">
        <f t="shared" si="42"/>
        <v>882765.8031058776</v>
      </c>
      <c r="DG70" s="21">
        <f t="shared" si="42"/>
        <v>662074.35232940712</v>
      </c>
      <c r="DH70" s="21">
        <f t="shared" si="42"/>
        <v>441382.90155293664</v>
      </c>
      <c r="DI70" s="21">
        <f t="shared" si="42"/>
        <v>220691.4507764662</v>
      </c>
      <c r="DJ70" s="21">
        <f t="shared" si="42"/>
        <v>-4.2491592466831207E-9</v>
      </c>
      <c r="DK70" s="21">
        <f t="shared" si="42"/>
        <v>-4.2491592466831207E-9</v>
      </c>
      <c r="DL70" s="21">
        <f t="shared" si="42"/>
        <v>-4.2491592466831207E-9</v>
      </c>
      <c r="DM70" s="21">
        <f t="shared" si="42"/>
        <v>-4.2491592466831207E-9</v>
      </c>
      <c r="DN70" s="21">
        <f t="shared" si="42"/>
        <v>-4.2491592466831207E-9</v>
      </c>
      <c r="DO70" s="21">
        <f t="shared" si="42"/>
        <v>-4.2491592466831207E-9</v>
      </c>
      <c r="DP70" s="21">
        <f t="shared" si="42"/>
        <v>-4.2491592466831207E-9</v>
      </c>
      <c r="DQ70" s="21">
        <f t="shared" si="42"/>
        <v>-4.2491592466831207E-9</v>
      </c>
      <c r="DR70" s="21">
        <f t="shared" si="42"/>
        <v>-4.2491592466831207E-9</v>
      </c>
      <c r="DS70" s="21">
        <f t="shared" si="42"/>
        <v>-4.2491592466831207E-9</v>
      </c>
      <c r="DT70" s="21">
        <f t="shared" si="42"/>
        <v>-4.2491592466831207E-9</v>
      </c>
      <c r="DU70" s="21">
        <f t="shared" si="42"/>
        <v>-4.2491592466831207E-9</v>
      </c>
      <c r="DV70" s="21">
        <f t="shared" si="42"/>
        <v>-4.2491592466831207E-9</v>
      </c>
      <c r="DW70" s="21">
        <f t="shared" si="42"/>
        <v>-4.2491592466831207E-9</v>
      </c>
      <c r="DX70" s="21">
        <f t="shared" si="42"/>
        <v>-4.2491592466831207E-9</v>
      </c>
      <c r="DY70" s="21">
        <f t="shared" si="42"/>
        <v>-4.2491592466831207E-9</v>
      </c>
      <c r="DZ70" s="21">
        <f t="shared" si="42"/>
        <v>-4.2491592466831207E-9</v>
      </c>
      <c r="EA70" s="21"/>
    </row>
    <row r="71" spans="1:131" x14ac:dyDescent="0.35">
      <c r="A71" s="14">
        <v>24</v>
      </c>
      <c r="B71" s="15" t="s">
        <v>25</v>
      </c>
      <c r="C71" s="15" t="s">
        <v>41</v>
      </c>
      <c r="D71" s="14" t="s">
        <v>27</v>
      </c>
      <c r="E71" s="50" t="s">
        <v>35</v>
      </c>
      <c r="F71" s="50" t="s">
        <v>76</v>
      </c>
      <c r="G71" s="50">
        <v>1</v>
      </c>
      <c r="H71" s="14" t="s">
        <v>32</v>
      </c>
      <c r="I71" s="112">
        <f>VLOOKUP(H71,'Represenative Instruments_FX'!$H$5:$I$13,2,FALSE)</f>
        <v>18.031499999999998</v>
      </c>
      <c r="J71" s="16">
        <v>2758718.8846153845</v>
      </c>
      <c r="K71" s="16">
        <v>549605.777</v>
      </c>
      <c r="L71" s="16">
        <v>0</v>
      </c>
      <c r="M71" s="16">
        <v>0</v>
      </c>
      <c r="N71" s="121">
        <v>40802</v>
      </c>
      <c r="O71" s="121">
        <v>55412</v>
      </c>
      <c r="P71" s="14">
        <v>10</v>
      </c>
      <c r="Q71" s="17">
        <v>50</v>
      </c>
      <c r="R71" s="50">
        <f t="shared" si="28"/>
        <v>0</v>
      </c>
      <c r="S71" s="50">
        <f t="shared" si="29"/>
        <v>34</v>
      </c>
      <c r="T71" s="14" t="s">
        <v>29</v>
      </c>
      <c r="U71" s="46">
        <v>7.4999999999999997E-3</v>
      </c>
      <c r="V71" s="14"/>
      <c r="W71" s="24"/>
      <c r="X71" s="16">
        <v>2758718.8846153845</v>
      </c>
      <c r="Y71" s="19">
        <f t="shared" si="30"/>
        <v>549605.777</v>
      </c>
      <c r="Z71" s="16">
        <f t="shared" si="25"/>
        <v>543689.43700000003</v>
      </c>
      <c r="AA71" s="16">
        <f t="shared" si="41"/>
        <v>537773.09700000007</v>
      </c>
      <c r="AB71" s="16">
        <f t="shared" si="41"/>
        <v>528270.42700000003</v>
      </c>
      <c r="AC71" s="16">
        <f t="shared" si="41"/>
        <v>512851.147</v>
      </c>
      <c r="AD71" s="16">
        <f t="shared" si="41"/>
        <v>495101.587</v>
      </c>
      <c r="AE71" s="16">
        <f t="shared" si="41"/>
        <v>477352.027</v>
      </c>
      <c r="AF71" s="16">
        <f t="shared" si="41"/>
        <v>459602.467</v>
      </c>
      <c r="AG71" s="16">
        <f t="shared" si="41"/>
        <v>441852.90700000001</v>
      </c>
      <c r="AH71" s="16">
        <f t="shared" si="41"/>
        <v>424103.34700000001</v>
      </c>
      <c r="AI71" s="16">
        <f t="shared" si="41"/>
        <v>406353.78700000001</v>
      </c>
      <c r="AJ71" s="16">
        <f t="shared" si="41"/>
        <v>388604.22700000001</v>
      </c>
      <c r="AK71" s="16">
        <f t="shared" si="41"/>
        <v>370854.66700000002</v>
      </c>
      <c r="AL71" s="16">
        <f t="shared" si="41"/>
        <v>353105.10700000002</v>
      </c>
      <c r="AM71" s="16">
        <f t="shared" si="41"/>
        <v>335355.54700000002</v>
      </c>
      <c r="AN71" s="16">
        <f t="shared" si="41"/>
        <v>317605.98700000002</v>
      </c>
      <c r="AO71" s="16">
        <f t="shared" si="41"/>
        <v>299856.42700000003</v>
      </c>
      <c r="AP71" s="16">
        <f t="shared" si="41"/>
        <v>282106.86700000003</v>
      </c>
      <c r="AQ71" s="16">
        <f t="shared" si="41"/>
        <v>264357.30700000003</v>
      </c>
      <c r="AR71" s="16">
        <f t="shared" si="41"/>
        <v>246607.74700000003</v>
      </c>
      <c r="AS71" s="16">
        <f t="shared" si="41"/>
        <v>228858.18700000003</v>
      </c>
      <c r="AT71" s="16">
        <f t="shared" si="41"/>
        <v>211108.62700000004</v>
      </c>
      <c r="AU71" s="16">
        <f t="shared" si="41"/>
        <v>193359.06700000004</v>
      </c>
      <c r="AV71" s="16">
        <f t="shared" si="41"/>
        <v>175609.50700000004</v>
      </c>
      <c r="AW71" s="16">
        <f t="shared" si="41"/>
        <v>157859.94700000004</v>
      </c>
      <c r="AX71" s="16">
        <f t="shared" si="41"/>
        <v>140110.38700000005</v>
      </c>
      <c r="AY71" s="16">
        <f t="shared" si="41"/>
        <v>122360.82700000005</v>
      </c>
      <c r="AZ71" s="16">
        <f t="shared" si="41"/>
        <v>104611.26700000005</v>
      </c>
      <c r="BA71" s="16">
        <f t="shared" si="41"/>
        <v>86861.707000000053</v>
      </c>
      <c r="BB71" s="16">
        <f t="shared" si="41"/>
        <v>69112.147000000055</v>
      </c>
      <c r="BC71" s="16">
        <f t="shared" si="41"/>
        <v>51362.587000000058</v>
      </c>
      <c r="BD71" s="16">
        <f t="shared" si="41"/>
        <v>33613.02700000006</v>
      </c>
      <c r="BE71" s="16">
        <f t="shared" si="41"/>
        <v>15863.467000000059</v>
      </c>
      <c r="BF71" s="16">
        <f t="shared" si="41"/>
        <v>3493.3880000000481</v>
      </c>
      <c r="BG71" s="16">
        <f t="shared" si="41"/>
        <v>6.8212102632969618E-11</v>
      </c>
      <c r="BH71" s="16">
        <f t="shared" si="41"/>
        <v>6.8212102632969618E-11</v>
      </c>
      <c r="BI71" s="16">
        <f t="shared" si="41"/>
        <v>6.8212102632969618E-11</v>
      </c>
      <c r="BJ71" s="16">
        <f t="shared" si="41"/>
        <v>6.8212102632969618E-11</v>
      </c>
      <c r="BK71" s="16">
        <f t="shared" si="41"/>
        <v>6.8212102632969618E-11</v>
      </c>
      <c r="BL71" s="16">
        <f t="shared" si="41"/>
        <v>6.8212102632969618E-11</v>
      </c>
      <c r="BM71" s="16">
        <f t="shared" si="41"/>
        <v>6.8212102632969618E-11</v>
      </c>
      <c r="BN71" s="16">
        <f t="shared" si="41"/>
        <v>6.8212102632969618E-11</v>
      </c>
      <c r="BO71" s="16">
        <f t="shared" si="41"/>
        <v>6.8212102632969618E-11</v>
      </c>
      <c r="BP71" s="16">
        <f t="shared" si="41"/>
        <v>6.8212102632969618E-11</v>
      </c>
      <c r="BQ71" s="16">
        <f t="shared" si="41"/>
        <v>6.8212102632969618E-11</v>
      </c>
      <c r="BR71" s="16">
        <f t="shared" si="41"/>
        <v>6.8212102632969618E-11</v>
      </c>
      <c r="BS71" s="16">
        <f t="shared" si="41"/>
        <v>6.8212102632969618E-11</v>
      </c>
      <c r="BT71" s="16">
        <f t="shared" si="41"/>
        <v>6.8212102632969618E-11</v>
      </c>
      <c r="BU71" s="16">
        <f t="shared" si="41"/>
        <v>6.8212102632969618E-11</v>
      </c>
      <c r="BV71" s="16">
        <f t="shared" si="41"/>
        <v>6.8212102632969618E-11</v>
      </c>
      <c r="BW71" s="16">
        <f t="shared" si="41"/>
        <v>6.8212102632969618E-11</v>
      </c>
      <c r="CA71" s="21"/>
      <c r="CB71" s="23">
        <f t="shared" si="33"/>
        <v>549605.777</v>
      </c>
      <c r="CC71" s="21">
        <f t="shared" si="40"/>
        <v>533440.90120588231</v>
      </c>
      <c r="CD71" s="21">
        <f t="shared" si="42"/>
        <v>517276.02541176468</v>
      </c>
      <c r="CE71" s="21">
        <f t="shared" si="42"/>
        <v>501111.14961764705</v>
      </c>
      <c r="CF71" s="21">
        <f t="shared" si="42"/>
        <v>484946.27382352942</v>
      </c>
      <c r="CG71" s="21">
        <f t="shared" si="42"/>
        <v>468781.39802941179</v>
      </c>
      <c r="CH71" s="21">
        <f t="shared" si="42"/>
        <v>452616.52223529416</v>
      </c>
      <c r="CI71" s="21">
        <f t="shared" si="42"/>
        <v>436451.64644117653</v>
      </c>
      <c r="CJ71" s="21">
        <f t="shared" si="42"/>
        <v>420286.7706470589</v>
      </c>
      <c r="CK71" s="21">
        <f t="shared" si="42"/>
        <v>404121.89485294127</v>
      </c>
      <c r="CL71" s="21">
        <f t="shared" si="42"/>
        <v>387957.01905882364</v>
      </c>
      <c r="CM71" s="21">
        <f t="shared" si="42"/>
        <v>371792.14326470601</v>
      </c>
      <c r="CN71" s="21">
        <f t="shared" si="42"/>
        <v>355627.26747058838</v>
      </c>
      <c r="CO71" s="21">
        <f t="shared" si="42"/>
        <v>339462.39167647075</v>
      </c>
      <c r="CP71" s="21">
        <f t="shared" si="42"/>
        <v>323297.51588235312</v>
      </c>
      <c r="CQ71" s="21">
        <f t="shared" si="42"/>
        <v>307132.64008823549</v>
      </c>
      <c r="CR71" s="21">
        <f t="shared" si="42"/>
        <v>290967.76429411786</v>
      </c>
      <c r="CS71" s="21">
        <f t="shared" si="42"/>
        <v>274802.88850000023</v>
      </c>
      <c r="CT71" s="21">
        <f t="shared" si="42"/>
        <v>258638.01270588257</v>
      </c>
      <c r="CU71" s="21">
        <f t="shared" si="42"/>
        <v>242473.13691176492</v>
      </c>
      <c r="CV71" s="21">
        <f t="shared" si="42"/>
        <v>226308.26111764726</v>
      </c>
      <c r="CW71" s="21">
        <f t="shared" si="42"/>
        <v>210143.3853235296</v>
      </c>
      <c r="CX71" s="21">
        <f t="shared" si="42"/>
        <v>193978.50952941194</v>
      </c>
      <c r="CY71" s="21">
        <f t="shared" si="42"/>
        <v>177813.63373529428</v>
      </c>
      <c r="CZ71" s="21">
        <f t="shared" si="42"/>
        <v>161648.75794117662</v>
      </c>
      <c r="DA71" s="21">
        <f t="shared" si="42"/>
        <v>145483.88214705896</v>
      </c>
      <c r="DB71" s="21">
        <f t="shared" si="42"/>
        <v>129319.00635294132</v>
      </c>
      <c r="DC71" s="21">
        <f t="shared" si="42"/>
        <v>113154.13055882367</v>
      </c>
      <c r="DD71" s="21">
        <f t="shared" si="42"/>
        <v>96989.254764706027</v>
      </c>
      <c r="DE71" s="21">
        <f t="shared" si="42"/>
        <v>80824.378970588383</v>
      </c>
      <c r="DF71" s="21">
        <f t="shared" si="42"/>
        <v>64659.503176470738</v>
      </c>
      <c r="DG71" s="21">
        <f t="shared" si="42"/>
        <v>48494.627382353094</v>
      </c>
      <c r="DH71" s="21">
        <f t="shared" si="42"/>
        <v>32329.751588235449</v>
      </c>
      <c r="DI71" s="21">
        <f t="shared" si="42"/>
        <v>16164.875794117803</v>
      </c>
      <c r="DJ71" s="21">
        <f t="shared" si="42"/>
        <v>1.5643308870494366E-10</v>
      </c>
      <c r="DK71" s="21">
        <f t="shared" si="42"/>
        <v>1.5643308870494366E-10</v>
      </c>
      <c r="DL71" s="21">
        <f t="shared" si="42"/>
        <v>1.5643308870494366E-10</v>
      </c>
      <c r="DM71" s="21">
        <f t="shared" si="42"/>
        <v>1.5643308870494366E-10</v>
      </c>
      <c r="DN71" s="21">
        <f t="shared" si="42"/>
        <v>1.5643308870494366E-10</v>
      </c>
      <c r="DO71" s="21">
        <f t="shared" si="42"/>
        <v>1.5643308870494366E-10</v>
      </c>
      <c r="DP71" s="21">
        <f t="shared" si="42"/>
        <v>1.5643308870494366E-10</v>
      </c>
      <c r="DQ71" s="21">
        <f t="shared" si="42"/>
        <v>1.5643308870494366E-10</v>
      </c>
      <c r="DR71" s="21">
        <f t="shared" si="42"/>
        <v>1.5643308870494366E-10</v>
      </c>
      <c r="DS71" s="21">
        <f t="shared" si="42"/>
        <v>1.5643308870494366E-10</v>
      </c>
      <c r="DT71" s="21">
        <f t="shared" si="42"/>
        <v>1.5643308870494366E-10</v>
      </c>
      <c r="DU71" s="21">
        <f t="shared" si="42"/>
        <v>1.5643308870494366E-10</v>
      </c>
      <c r="DV71" s="21">
        <f t="shared" si="42"/>
        <v>1.5643308870494366E-10</v>
      </c>
      <c r="DW71" s="21">
        <f t="shared" si="42"/>
        <v>1.5643308870494366E-10</v>
      </c>
      <c r="DX71" s="21">
        <f t="shared" si="42"/>
        <v>1.5643308870494366E-10</v>
      </c>
      <c r="DY71" s="21">
        <f t="shared" si="42"/>
        <v>1.5643308870494366E-10</v>
      </c>
      <c r="DZ71" s="21">
        <f t="shared" si="42"/>
        <v>1.5643308870494366E-10</v>
      </c>
      <c r="EA71" s="21"/>
    </row>
    <row r="72" spans="1:131" x14ac:dyDescent="0.35">
      <c r="A72" s="14">
        <v>25</v>
      </c>
      <c r="B72" s="15" t="s">
        <v>25</v>
      </c>
      <c r="C72" s="15" t="s">
        <v>41</v>
      </c>
      <c r="D72" s="14" t="s">
        <v>27</v>
      </c>
      <c r="E72" s="50" t="s">
        <v>35</v>
      </c>
      <c r="F72" s="50" t="s">
        <v>76</v>
      </c>
      <c r="G72" s="50">
        <v>1</v>
      </c>
      <c r="H72" s="14" t="s">
        <v>28</v>
      </c>
      <c r="I72" s="112">
        <f>VLOOKUP(H72,'Represenative Instruments_FX'!$H$5:$I$13,2,FALSE)</f>
        <v>15</v>
      </c>
      <c r="J72" s="16">
        <v>124297816.59999999</v>
      </c>
      <c r="K72" s="16">
        <v>69364726.070208043</v>
      </c>
      <c r="L72" s="16">
        <v>0</v>
      </c>
      <c r="M72" s="16">
        <v>0</v>
      </c>
      <c r="N72" s="121">
        <v>42446</v>
      </c>
      <c r="O72" s="121">
        <v>57058</v>
      </c>
      <c r="P72" s="14">
        <v>10</v>
      </c>
      <c r="Q72" s="17">
        <v>50</v>
      </c>
      <c r="R72" s="50">
        <f t="shared" si="28"/>
        <v>0</v>
      </c>
      <c r="S72" s="50">
        <f t="shared" si="29"/>
        <v>39</v>
      </c>
      <c r="T72" s="14" t="s">
        <v>29</v>
      </c>
      <c r="U72" s="46">
        <v>7.4999999999999997E-3</v>
      </c>
      <c r="V72" s="14"/>
      <c r="W72" s="24"/>
      <c r="X72" s="16">
        <v>124297816.59999999</v>
      </c>
      <c r="Y72" s="19">
        <f t="shared" si="30"/>
        <v>69364726.070208043</v>
      </c>
      <c r="Z72" s="16">
        <f t="shared" si="25"/>
        <v>69018478.278208047</v>
      </c>
      <c r="AA72" s="16">
        <f t="shared" si="41"/>
        <v>68341579.936408043</v>
      </c>
      <c r="AB72" s="16">
        <f t="shared" si="41"/>
        <v>67263095.057608038</v>
      </c>
      <c r="AC72" s="16">
        <f t="shared" si="41"/>
        <v>65903906.52690804</v>
      </c>
      <c r="AD72" s="16">
        <f t="shared" si="41"/>
        <v>64477515.856908038</v>
      </c>
      <c r="AE72" s="16">
        <f t="shared" si="41"/>
        <v>63051125.186908036</v>
      </c>
      <c r="AF72" s="16">
        <f t="shared" si="41"/>
        <v>60809060.143606737</v>
      </c>
      <c r="AG72" s="16">
        <f t="shared" si="41"/>
        <v>59249372.907004133</v>
      </c>
      <c r="AH72" s="16">
        <f t="shared" si="41"/>
        <v>57593685.077401534</v>
      </c>
      <c r="AI72" s="16">
        <f t="shared" si="41"/>
        <v>55841996.654798932</v>
      </c>
      <c r="AJ72" s="16">
        <f t="shared" si="41"/>
        <v>53947241.326796331</v>
      </c>
      <c r="AK72" s="16">
        <f t="shared" si="41"/>
        <v>52052485.998793729</v>
      </c>
      <c r="AL72" s="16">
        <f t="shared" si="41"/>
        <v>50157730.670791127</v>
      </c>
      <c r="AM72" s="16">
        <f t="shared" si="41"/>
        <v>48262975.342788525</v>
      </c>
      <c r="AN72" s="16">
        <f t="shared" si="41"/>
        <v>46368220.014785923</v>
      </c>
      <c r="AO72" s="16">
        <f t="shared" si="41"/>
        <v>44473464.686783321</v>
      </c>
      <c r="AP72" s="16">
        <f t="shared" si="41"/>
        <v>42318779.016780719</v>
      </c>
      <c r="AQ72" s="16">
        <f t="shared" si="41"/>
        <v>40164093.346778117</v>
      </c>
      <c r="AR72" s="16">
        <f t="shared" si="41"/>
        <v>38009407.676775515</v>
      </c>
      <c r="AS72" s="16">
        <f t="shared" si="41"/>
        <v>35854722.006772913</v>
      </c>
      <c r="AT72" s="16">
        <f t="shared" si="41"/>
        <v>33700036.336770311</v>
      </c>
      <c r="AU72" s="16">
        <f t="shared" si="41"/>
        <v>31805281.008767709</v>
      </c>
      <c r="AV72" s="16">
        <f t="shared" si="41"/>
        <v>29910525.680765107</v>
      </c>
      <c r="AW72" s="16">
        <f t="shared" si="41"/>
        <v>28015770.352762505</v>
      </c>
      <c r="AX72" s="16">
        <f t="shared" si="41"/>
        <v>26121015.024759904</v>
      </c>
      <c r="AY72" s="16">
        <f t="shared" si="41"/>
        <v>24226259.696757302</v>
      </c>
      <c r="AZ72" s="16">
        <f t="shared" si="41"/>
        <v>22331504.3687547</v>
      </c>
      <c r="BA72" s="16">
        <f t="shared" si="41"/>
        <v>20436749.040752098</v>
      </c>
      <c r="BB72" s="16">
        <f t="shared" si="41"/>
        <v>18541993.712749496</v>
      </c>
      <c r="BC72" s="16">
        <f t="shared" si="41"/>
        <v>16647238.384746894</v>
      </c>
      <c r="BD72" s="16">
        <f t="shared" si="41"/>
        <v>14752483.056744292</v>
      </c>
      <c r="BE72" s="16">
        <f t="shared" si="41"/>
        <v>12857727.728741691</v>
      </c>
      <c r="BF72" s="16">
        <f t="shared" si="41"/>
        <v>11020909.481778584</v>
      </c>
      <c r="BG72" s="16">
        <f t="shared" si="41"/>
        <v>9184091.2348154783</v>
      </c>
      <c r="BH72" s="16">
        <f t="shared" si="41"/>
        <v>7347272.9878523732</v>
      </c>
      <c r="BI72" s="16">
        <f t="shared" si="41"/>
        <v>5510454.740889268</v>
      </c>
      <c r="BJ72" s="16">
        <f t="shared" si="41"/>
        <v>3673636.4939261628</v>
      </c>
      <c r="BK72" s="16">
        <f t="shared" si="41"/>
        <v>1836818.2469630574</v>
      </c>
      <c r="BL72" s="16">
        <f t="shared" si="41"/>
        <v>-4.7963112592697144E-8</v>
      </c>
      <c r="BM72" s="16">
        <f t="shared" si="41"/>
        <v>-4.7963112592697144E-8</v>
      </c>
      <c r="BN72" s="16">
        <f t="shared" si="41"/>
        <v>-4.7963112592697144E-8</v>
      </c>
      <c r="BO72" s="16">
        <f t="shared" si="41"/>
        <v>-4.7963112592697144E-8</v>
      </c>
      <c r="BP72" s="16">
        <f t="shared" si="41"/>
        <v>-4.7963112592697144E-8</v>
      </c>
      <c r="BQ72" s="16">
        <f t="shared" si="41"/>
        <v>-4.7963112592697144E-8</v>
      </c>
      <c r="BR72" s="16">
        <f t="shared" si="41"/>
        <v>-4.7963112592697144E-8</v>
      </c>
      <c r="BS72" s="16">
        <f t="shared" si="41"/>
        <v>-4.7963112592697144E-8</v>
      </c>
      <c r="BT72" s="16">
        <f t="shared" si="41"/>
        <v>-4.7963112592697144E-8</v>
      </c>
      <c r="BU72" s="16">
        <f t="shared" si="41"/>
        <v>-4.7963112592697144E-8</v>
      </c>
      <c r="BV72" s="16">
        <f t="shared" si="41"/>
        <v>-4.7963112592697144E-8</v>
      </c>
      <c r="BW72" s="16">
        <f t="shared" si="41"/>
        <v>-4.7963112592697144E-8</v>
      </c>
      <c r="CA72" s="21"/>
      <c r="CB72" s="23">
        <f t="shared" si="33"/>
        <v>69364726.070208043</v>
      </c>
      <c r="CC72" s="21">
        <f t="shared" si="40"/>
        <v>67586143.350459114</v>
      </c>
      <c r="CD72" s="21">
        <f t="shared" si="42"/>
        <v>65807560.630710192</v>
      </c>
      <c r="CE72" s="21">
        <f t="shared" si="42"/>
        <v>64028977.91096127</v>
      </c>
      <c r="CF72" s="21">
        <f t="shared" si="42"/>
        <v>62250395.191212349</v>
      </c>
      <c r="CG72" s="21">
        <f t="shared" si="42"/>
        <v>60471812.471463427</v>
      </c>
      <c r="CH72" s="21">
        <f t="shared" si="42"/>
        <v>58693229.751714505</v>
      </c>
      <c r="CI72" s="21">
        <f t="shared" si="42"/>
        <v>56914647.031965584</v>
      </c>
      <c r="CJ72" s="21">
        <f t="shared" si="42"/>
        <v>55136064.312216662</v>
      </c>
      <c r="CK72" s="21">
        <f t="shared" si="42"/>
        <v>53357481.59246774</v>
      </c>
      <c r="CL72" s="21">
        <f t="shared" si="42"/>
        <v>51578898.872718818</v>
      </c>
      <c r="CM72" s="21">
        <f t="shared" si="42"/>
        <v>49800316.152969897</v>
      </c>
      <c r="CN72" s="21">
        <f t="shared" si="42"/>
        <v>48021733.433220975</v>
      </c>
      <c r="CO72" s="21">
        <f t="shared" si="42"/>
        <v>46243150.713472053</v>
      </c>
      <c r="CP72" s="21">
        <f t="shared" si="42"/>
        <v>44464567.993723132</v>
      </c>
      <c r="CQ72" s="21">
        <f t="shared" si="42"/>
        <v>42685985.27397421</v>
      </c>
      <c r="CR72" s="21">
        <f t="shared" si="42"/>
        <v>40907402.554225288</v>
      </c>
      <c r="CS72" s="21">
        <f t="shared" si="42"/>
        <v>39128819.834476367</v>
      </c>
      <c r="CT72" s="21">
        <f t="shared" si="42"/>
        <v>37350237.114727445</v>
      </c>
      <c r="CU72" s="21">
        <f t="shared" si="42"/>
        <v>35571654.394978523</v>
      </c>
      <c r="CV72" s="21">
        <f t="shared" si="42"/>
        <v>33793071.675229602</v>
      </c>
      <c r="CW72" s="21">
        <f t="shared" si="42"/>
        <v>32014488.955480676</v>
      </c>
      <c r="CX72" s="21">
        <f t="shared" si="42"/>
        <v>30235906.235731751</v>
      </c>
      <c r="CY72" s="21">
        <f t="shared" si="42"/>
        <v>28457323.515982825</v>
      </c>
      <c r="CZ72" s="21">
        <f t="shared" si="42"/>
        <v>26678740.7962339</v>
      </c>
      <c r="DA72" s="21">
        <f t="shared" si="42"/>
        <v>24900158.076484974</v>
      </c>
      <c r="DB72" s="21">
        <f t="shared" si="42"/>
        <v>23121575.356736049</v>
      </c>
      <c r="DC72" s="21">
        <f t="shared" si="42"/>
        <v>21342992.636987124</v>
      </c>
      <c r="DD72" s="21">
        <f t="shared" si="42"/>
        <v>19564409.917238198</v>
      </c>
      <c r="DE72" s="21">
        <f t="shared" si="42"/>
        <v>17785827.197489273</v>
      </c>
      <c r="DF72" s="21">
        <f t="shared" si="42"/>
        <v>16007244.477740349</v>
      </c>
      <c r="DG72" s="21">
        <f t="shared" si="42"/>
        <v>14228661.757991426</v>
      </c>
      <c r="DH72" s="21">
        <f t="shared" si="42"/>
        <v>12450079.038242502</v>
      </c>
      <c r="DI72" s="21">
        <f t="shared" si="42"/>
        <v>10671496.318493579</v>
      </c>
      <c r="DJ72" s="21">
        <f t="shared" si="42"/>
        <v>8892913.598744655</v>
      </c>
      <c r="DK72" s="21">
        <f t="shared" si="42"/>
        <v>7114330.8789957305</v>
      </c>
      <c r="DL72" s="21">
        <f t="shared" si="42"/>
        <v>5335748.1592468061</v>
      </c>
      <c r="DM72" s="21">
        <f t="shared" si="42"/>
        <v>3557165.4394978816</v>
      </c>
      <c r="DN72" s="21">
        <f t="shared" si="42"/>
        <v>1778582.7197489573</v>
      </c>
      <c r="DO72" s="21">
        <f t="shared" si="42"/>
        <v>3.3061951398849487E-8</v>
      </c>
      <c r="DP72" s="21">
        <f t="shared" si="42"/>
        <v>3.3061951398849487E-8</v>
      </c>
      <c r="DQ72" s="21">
        <f t="shared" si="42"/>
        <v>3.3061951398849487E-8</v>
      </c>
      <c r="DR72" s="21">
        <f t="shared" si="42"/>
        <v>3.3061951398849487E-8</v>
      </c>
      <c r="DS72" s="21">
        <f t="shared" si="42"/>
        <v>3.3061951398849487E-8</v>
      </c>
      <c r="DT72" s="21">
        <f t="shared" si="42"/>
        <v>3.3061951398849487E-8</v>
      </c>
      <c r="DU72" s="21">
        <f t="shared" si="42"/>
        <v>3.3061951398849487E-8</v>
      </c>
      <c r="DV72" s="21">
        <f t="shared" si="42"/>
        <v>3.3061951398849487E-8</v>
      </c>
      <c r="DW72" s="21">
        <f t="shared" si="42"/>
        <v>3.3061951398849487E-8</v>
      </c>
      <c r="DX72" s="21">
        <f t="shared" si="42"/>
        <v>3.3061951398849487E-8</v>
      </c>
      <c r="DY72" s="21">
        <f t="shared" si="42"/>
        <v>3.3061951398849487E-8</v>
      </c>
      <c r="DZ72" s="21">
        <f t="shared" si="42"/>
        <v>3.3061951398849487E-8</v>
      </c>
      <c r="EA72" s="21"/>
    </row>
    <row r="73" spans="1:131" x14ac:dyDescent="0.35">
      <c r="A73" s="14">
        <v>26</v>
      </c>
      <c r="B73" s="15" t="s">
        <v>25</v>
      </c>
      <c r="C73" s="15" t="s">
        <v>40</v>
      </c>
      <c r="D73" s="14" t="s">
        <v>27</v>
      </c>
      <c r="E73" s="50" t="s">
        <v>63</v>
      </c>
      <c r="F73" s="50" t="s">
        <v>77</v>
      </c>
      <c r="G73" s="50">
        <v>4</v>
      </c>
      <c r="H73" s="14" t="s">
        <v>32</v>
      </c>
      <c r="I73" s="112">
        <f>VLOOKUP(H73,'Represenative Instruments_FX'!$H$5:$I$13,2,FALSE)</f>
        <v>18.031499999999998</v>
      </c>
      <c r="J73" s="16">
        <v>9760491.9220000003</v>
      </c>
      <c r="K73" s="16">
        <v>2582819.3238999988</v>
      </c>
      <c r="L73" s="18">
        <v>0</v>
      </c>
      <c r="M73" s="18">
        <v>0</v>
      </c>
      <c r="N73" s="121">
        <v>38991</v>
      </c>
      <c r="O73" s="121">
        <v>44256</v>
      </c>
      <c r="P73" s="14">
        <v>5</v>
      </c>
      <c r="Q73" s="17">
        <v>20</v>
      </c>
      <c r="R73" s="50">
        <f t="shared" si="28"/>
        <v>0</v>
      </c>
      <c r="S73" s="50">
        <f t="shared" si="29"/>
        <v>4</v>
      </c>
      <c r="T73" s="14" t="s">
        <v>38</v>
      </c>
      <c r="U73" s="46">
        <v>6.4199999999999993E-2</v>
      </c>
      <c r="V73" s="14" t="s">
        <v>39</v>
      </c>
      <c r="W73" s="46">
        <v>5.0000000000000001E-3</v>
      </c>
      <c r="X73" s="16">
        <v>9760491.9220000003</v>
      </c>
      <c r="Y73" s="19">
        <f t="shared" si="30"/>
        <v>2582819.3238999988</v>
      </c>
      <c r="Z73" s="16">
        <f t="shared" si="25"/>
        <v>1844870.9034999989</v>
      </c>
      <c r="AA73" s="16">
        <f t="shared" si="41"/>
        <v>1106922.4830999989</v>
      </c>
      <c r="AB73" s="16">
        <f t="shared" si="41"/>
        <v>368974.06269999896</v>
      </c>
      <c r="AC73" s="16">
        <f t="shared" si="41"/>
        <v>0</v>
      </c>
      <c r="AD73" s="16">
        <f t="shared" si="41"/>
        <v>0</v>
      </c>
      <c r="AE73" s="16">
        <f t="shared" si="41"/>
        <v>0</v>
      </c>
      <c r="AF73" s="16">
        <f t="shared" si="41"/>
        <v>0</v>
      </c>
      <c r="AG73" s="16">
        <f t="shared" si="41"/>
        <v>0</v>
      </c>
      <c r="AH73" s="16">
        <f t="shared" si="41"/>
        <v>0</v>
      </c>
      <c r="AI73" s="16">
        <f t="shared" si="41"/>
        <v>0</v>
      </c>
      <c r="AJ73" s="16">
        <f t="shared" si="41"/>
        <v>0</v>
      </c>
      <c r="AK73" s="16">
        <f t="shared" si="41"/>
        <v>0</v>
      </c>
      <c r="AL73" s="16">
        <f t="shared" si="41"/>
        <v>0</v>
      </c>
      <c r="AM73" s="16">
        <f t="shared" si="41"/>
        <v>0</v>
      </c>
      <c r="AN73" s="16">
        <f t="shared" si="41"/>
        <v>0</v>
      </c>
      <c r="AO73" s="16">
        <f t="shared" si="41"/>
        <v>0</v>
      </c>
      <c r="AP73" s="16">
        <f t="shared" si="41"/>
        <v>0</v>
      </c>
      <c r="AQ73" s="16">
        <f t="shared" si="41"/>
        <v>0</v>
      </c>
      <c r="AR73" s="16">
        <f t="shared" si="41"/>
        <v>0</v>
      </c>
      <c r="AS73" s="16">
        <f t="shared" si="41"/>
        <v>0</v>
      </c>
      <c r="AT73" s="16">
        <f t="shared" si="41"/>
        <v>0</v>
      </c>
      <c r="AU73" s="16">
        <f t="shared" si="41"/>
        <v>0</v>
      </c>
      <c r="AV73" s="16">
        <f t="shared" si="41"/>
        <v>0</v>
      </c>
      <c r="AW73" s="16">
        <f t="shared" si="41"/>
        <v>0</v>
      </c>
      <c r="AX73" s="16">
        <f t="shared" si="41"/>
        <v>0</v>
      </c>
      <c r="AY73" s="16">
        <f t="shared" si="41"/>
        <v>0</v>
      </c>
      <c r="AZ73" s="16">
        <f t="shared" si="41"/>
        <v>0</v>
      </c>
      <c r="BA73" s="16">
        <f t="shared" si="41"/>
        <v>0</v>
      </c>
      <c r="BB73" s="16">
        <f t="shared" si="41"/>
        <v>0</v>
      </c>
      <c r="BC73" s="16">
        <f t="shared" si="41"/>
        <v>0</v>
      </c>
      <c r="BD73" s="16">
        <f t="shared" si="41"/>
        <v>0</v>
      </c>
      <c r="BE73" s="16">
        <f t="shared" si="41"/>
        <v>0</v>
      </c>
      <c r="BF73" s="16">
        <f t="shared" si="41"/>
        <v>0</v>
      </c>
      <c r="BG73" s="16">
        <f t="shared" si="41"/>
        <v>0</v>
      </c>
      <c r="BH73" s="16">
        <f t="shared" si="41"/>
        <v>0</v>
      </c>
      <c r="BI73" s="16">
        <f t="shared" si="41"/>
        <v>0</v>
      </c>
      <c r="BJ73" s="16">
        <f t="shared" si="41"/>
        <v>0</v>
      </c>
      <c r="BK73" s="16">
        <f t="shared" si="41"/>
        <v>0</v>
      </c>
      <c r="BL73" s="16">
        <f t="shared" si="41"/>
        <v>0</v>
      </c>
      <c r="BM73" s="16">
        <f t="shared" si="41"/>
        <v>0</v>
      </c>
      <c r="BN73" s="16">
        <f t="shared" si="41"/>
        <v>0</v>
      </c>
      <c r="BO73" s="16">
        <f t="shared" si="41"/>
        <v>0</v>
      </c>
      <c r="BP73" s="16">
        <f t="shared" si="41"/>
        <v>0</v>
      </c>
      <c r="BQ73" s="16">
        <f t="shared" si="41"/>
        <v>0</v>
      </c>
      <c r="BR73" s="16">
        <f t="shared" si="41"/>
        <v>0</v>
      </c>
      <c r="BS73" s="16">
        <f t="shared" si="41"/>
        <v>0</v>
      </c>
      <c r="BT73" s="16">
        <f t="shared" si="41"/>
        <v>0</v>
      </c>
      <c r="BU73" s="16">
        <f t="shared" si="41"/>
        <v>0</v>
      </c>
      <c r="BV73" s="16">
        <f t="shared" si="41"/>
        <v>0</v>
      </c>
      <c r="BW73" s="16">
        <f t="shared" si="41"/>
        <v>0</v>
      </c>
      <c r="CA73" s="21"/>
      <c r="CB73" s="26">
        <f t="shared" si="33"/>
        <v>2582819.3238999988</v>
      </c>
      <c r="CC73" s="21">
        <f t="shared" si="40"/>
        <v>1937114.492924999</v>
      </c>
      <c r="CD73" s="21">
        <f t="shared" si="42"/>
        <v>1291409.6619499992</v>
      </c>
      <c r="CE73" s="21">
        <f t="shared" si="42"/>
        <v>645704.83097499947</v>
      </c>
      <c r="CF73" s="21">
        <f t="shared" si="42"/>
        <v>0</v>
      </c>
      <c r="CG73" s="21">
        <f t="shared" si="42"/>
        <v>0</v>
      </c>
      <c r="CH73" s="21">
        <f t="shared" si="42"/>
        <v>0</v>
      </c>
      <c r="CI73" s="21">
        <f t="shared" si="42"/>
        <v>0</v>
      </c>
      <c r="CJ73" s="21">
        <f t="shared" si="42"/>
        <v>0</v>
      </c>
      <c r="CK73" s="21">
        <f t="shared" si="42"/>
        <v>0</v>
      </c>
      <c r="CL73" s="21">
        <f t="shared" si="42"/>
        <v>0</v>
      </c>
      <c r="CM73" s="21">
        <f t="shared" si="42"/>
        <v>0</v>
      </c>
      <c r="CN73" s="21">
        <f t="shared" si="42"/>
        <v>0</v>
      </c>
      <c r="CO73" s="21">
        <f t="shared" si="42"/>
        <v>0</v>
      </c>
      <c r="CP73" s="21">
        <f t="shared" si="42"/>
        <v>0</v>
      </c>
      <c r="CQ73" s="21">
        <f t="shared" si="42"/>
        <v>0</v>
      </c>
      <c r="CR73" s="21">
        <f t="shared" si="42"/>
        <v>0</v>
      </c>
      <c r="CS73" s="21">
        <f t="shared" si="42"/>
        <v>0</v>
      </c>
      <c r="CT73" s="21">
        <f t="shared" si="42"/>
        <v>0</v>
      </c>
      <c r="CU73" s="21">
        <f t="shared" si="42"/>
        <v>0</v>
      </c>
      <c r="CV73" s="21">
        <f t="shared" si="42"/>
        <v>0</v>
      </c>
      <c r="CW73" s="21">
        <f t="shared" si="42"/>
        <v>0</v>
      </c>
      <c r="CX73" s="21">
        <f t="shared" si="42"/>
        <v>0</v>
      </c>
      <c r="CY73" s="21">
        <f t="shared" si="42"/>
        <v>0</v>
      </c>
      <c r="CZ73" s="21">
        <f t="shared" si="42"/>
        <v>0</v>
      </c>
      <c r="DA73" s="21">
        <f t="shared" si="42"/>
        <v>0</v>
      </c>
      <c r="DB73" s="21">
        <f t="shared" si="42"/>
        <v>0</v>
      </c>
      <c r="DC73" s="21">
        <f t="shared" si="42"/>
        <v>0</v>
      </c>
      <c r="DD73" s="21">
        <f t="shared" si="42"/>
        <v>0</v>
      </c>
      <c r="DE73" s="21">
        <f t="shared" si="42"/>
        <v>0</v>
      </c>
      <c r="DF73" s="21">
        <f t="shared" si="42"/>
        <v>0</v>
      </c>
      <c r="DG73" s="21">
        <f t="shared" si="42"/>
        <v>0</v>
      </c>
      <c r="DH73" s="21">
        <f t="shared" si="42"/>
        <v>0</v>
      </c>
      <c r="DI73" s="21">
        <f t="shared" si="42"/>
        <v>0</v>
      </c>
      <c r="DJ73" s="21">
        <f t="shared" si="42"/>
        <v>0</v>
      </c>
      <c r="DK73" s="21">
        <f t="shared" si="42"/>
        <v>0</v>
      </c>
      <c r="DL73" s="21">
        <f t="shared" si="42"/>
        <v>0</v>
      </c>
      <c r="DM73" s="21">
        <f t="shared" si="42"/>
        <v>0</v>
      </c>
      <c r="DN73" s="21">
        <f t="shared" si="42"/>
        <v>0</v>
      </c>
      <c r="DO73" s="21">
        <f t="shared" si="42"/>
        <v>0</v>
      </c>
      <c r="DP73" s="21">
        <f t="shared" si="42"/>
        <v>0</v>
      </c>
      <c r="DQ73" s="21">
        <f t="shared" si="42"/>
        <v>0</v>
      </c>
      <c r="DR73" s="21">
        <f t="shared" si="42"/>
        <v>0</v>
      </c>
      <c r="DS73" s="21">
        <f t="shared" si="42"/>
        <v>0</v>
      </c>
      <c r="DT73" s="21">
        <f t="shared" si="42"/>
        <v>0</v>
      </c>
      <c r="DU73" s="21">
        <f t="shared" si="42"/>
        <v>0</v>
      </c>
      <c r="DV73" s="21">
        <f t="shared" si="42"/>
        <v>0</v>
      </c>
      <c r="DW73" s="21">
        <f t="shared" si="42"/>
        <v>0</v>
      </c>
      <c r="DX73" s="21">
        <f t="shared" si="42"/>
        <v>0</v>
      </c>
      <c r="DY73" s="21">
        <f t="shared" si="42"/>
        <v>0</v>
      </c>
      <c r="DZ73" s="21">
        <f t="shared" si="42"/>
        <v>0</v>
      </c>
      <c r="EA73" s="21"/>
    </row>
    <row r="74" spans="1:131" x14ac:dyDescent="0.35">
      <c r="A74" s="14">
        <v>27</v>
      </c>
      <c r="B74" s="15" t="s">
        <v>25</v>
      </c>
      <c r="C74" s="15" t="s">
        <v>41</v>
      </c>
      <c r="D74" s="14" t="s">
        <v>27</v>
      </c>
      <c r="E74" s="50" t="s">
        <v>35</v>
      </c>
      <c r="F74" s="50" t="s">
        <v>76</v>
      </c>
      <c r="G74" s="50">
        <v>1</v>
      </c>
      <c r="H74" s="14" t="s">
        <v>32</v>
      </c>
      <c r="I74" s="112">
        <f>VLOOKUP(H74,'Represenative Instruments_FX'!$H$5:$I$13,2,FALSE)</f>
        <v>18.031499999999998</v>
      </c>
      <c r="J74" s="16">
        <v>103359267</v>
      </c>
      <c r="K74" s="16">
        <v>66643971.964251831</v>
      </c>
      <c r="L74" s="16">
        <v>0</v>
      </c>
      <c r="M74" s="16">
        <v>0</v>
      </c>
      <c r="N74" s="121">
        <v>44032</v>
      </c>
      <c r="O74" s="121">
        <v>58705</v>
      </c>
      <c r="P74" s="14">
        <v>10</v>
      </c>
      <c r="Q74" s="17">
        <v>50</v>
      </c>
      <c r="R74" s="50">
        <f t="shared" si="28"/>
        <v>3</v>
      </c>
      <c r="S74" s="50">
        <f t="shared" si="29"/>
        <v>43</v>
      </c>
      <c r="T74" s="14" t="s">
        <v>29</v>
      </c>
      <c r="U74" s="46">
        <v>7.4999999999999997E-3</v>
      </c>
      <c r="V74" s="14"/>
      <c r="W74" s="24"/>
      <c r="X74" s="16">
        <v>103359267</v>
      </c>
      <c r="Y74" s="19">
        <f t="shared" si="30"/>
        <v>66643971.964251831</v>
      </c>
      <c r="Z74" s="16">
        <f t="shared" si="25"/>
        <v>66643971.964251831</v>
      </c>
      <c r="AA74" s="16">
        <f t="shared" si="41"/>
        <v>66643971.964251831</v>
      </c>
      <c r="AB74" s="16">
        <f t="shared" si="41"/>
        <v>64981680.825751834</v>
      </c>
      <c r="AC74" s="16">
        <f t="shared" si="41"/>
        <v>62948496.656225145</v>
      </c>
      <c r="AD74" s="16">
        <f t="shared" si="41"/>
        <v>61270621.994398452</v>
      </c>
      <c r="AE74" s="16">
        <f t="shared" si="41"/>
        <v>59592747.33257176</v>
      </c>
      <c r="AF74" s="16">
        <f t="shared" si="41"/>
        <v>57858637.606245063</v>
      </c>
      <c r="AG74" s="16">
        <f t="shared" si="41"/>
        <v>56124527.879918367</v>
      </c>
      <c r="AH74" s="16">
        <f t="shared" si="41"/>
        <v>54390418.15359167</v>
      </c>
      <c r="AI74" s="16">
        <f t="shared" si="41"/>
        <v>52656308.427264974</v>
      </c>
      <c r="AJ74" s="16">
        <f t="shared" si="41"/>
        <v>50695771.699938282</v>
      </c>
      <c r="AK74" s="16">
        <f t="shared" si="41"/>
        <v>48735234.972611591</v>
      </c>
      <c r="AL74" s="16">
        <f t="shared" si="41"/>
        <v>46774698.2452849</v>
      </c>
      <c r="AM74" s="16">
        <f t="shared" si="41"/>
        <v>44879692.120934904</v>
      </c>
      <c r="AN74" s="16">
        <f t="shared" si="41"/>
        <v>42980760.925772943</v>
      </c>
      <c r="AO74" s="16">
        <f t="shared" si="41"/>
        <v>41081829.730610982</v>
      </c>
      <c r="AP74" s="16">
        <f t="shared" si="41"/>
        <v>39182898.535449021</v>
      </c>
      <c r="AQ74" s="16">
        <f t="shared" ref="AA74:BW79" si="43">AP74-AQ31</f>
        <v>37283967.34028706</v>
      </c>
      <c r="AR74" s="16">
        <f t="shared" si="43"/>
        <v>35385036.145125099</v>
      </c>
      <c r="AS74" s="16">
        <f t="shared" si="43"/>
        <v>33486104.949963134</v>
      </c>
      <c r="AT74" s="16">
        <f t="shared" si="43"/>
        <v>31587173.754801169</v>
      </c>
      <c r="AU74" s="16">
        <f t="shared" si="43"/>
        <v>29688242.559639204</v>
      </c>
      <c r="AV74" s="16">
        <f t="shared" si="43"/>
        <v>27789311.36447724</v>
      </c>
      <c r="AW74" s="16">
        <f t="shared" si="43"/>
        <v>25890380.169315275</v>
      </c>
      <c r="AX74" s="16">
        <f t="shared" si="43"/>
        <v>23991448.97415331</v>
      </c>
      <c r="AY74" s="16">
        <f t="shared" si="43"/>
        <v>22092517.778991345</v>
      </c>
      <c r="AZ74" s="16">
        <f t="shared" si="43"/>
        <v>20193586.583829381</v>
      </c>
      <c r="BA74" s="16">
        <f t="shared" si="43"/>
        <v>18294655.388667416</v>
      </c>
      <c r="BB74" s="16">
        <f t="shared" si="43"/>
        <v>16395724.193505451</v>
      </c>
      <c r="BC74" s="16">
        <f t="shared" si="43"/>
        <v>14496792.998343486</v>
      </c>
      <c r="BD74" s="16">
        <f t="shared" si="43"/>
        <v>12597861.803181522</v>
      </c>
      <c r="BE74" s="16">
        <f t="shared" si="43"/>
        <v>10698930.608019557</v>
      </c>
      <c r="BF74" s="16">
        <f t="shared" si="43"/>
        <v>9513178.3528575934</v>
      </c>
      <c r="BG74" s="16">
        <f t="shared" si="43"/>
        <v>8035239.5519956257</v>
      </c>
      <c r="BH74" s="16">
        <f t="shared" si="43"/>
        <v>6978293.1614336614</v>
      </c>
      <c r="BI74" s="16">
        <f t="shared" si="43"/>
        <v>5921346.770871697</v>
      </c>
      <c r="BJ74" s="16">
        <f t="shared" si="43"/>
        <v>4864400.3803097326</v>
      </c>
      <c r="BK74" s="16">
        <f t="shared" si="43"/>
        <v>3807453.9897477683</v>
      </c>
      <c r="BL74" s="16">
        <f t="shared" si="43"/>
        <v>2750507.5991858039</v>
      </c>
      <c r="BM74" s="16">
        <f t="shared" si="43"/>
        <v>1693561.2086238335</v>
      </c>
      <c r="BN74" s="16">
        <f t="shared" si="43"/>
        <v>976255.3200618691</v>
      </c>
      <c r="BO74" s="16">
        <f t="shared" si="43"/>
        <v>258949.43149987981</v>
      </c>
      <c r="BP74" s="16">
        <f t="shared" si="43"/>
        <v>0.4020000702876132</v>
      </c>
      <c r="BQ74" s="16">
        <f t="shared" si="43"/>
        <v>0.4020000702876132</v>
      </c>
      <c r="BR74" s="16">
        <f t="shared" si="43"/>
        <v>0.4020000702876132</v>
      </c>
      <c r="BS74" s="16">
        <f t="shared" si="43"/>
        <v>0.4020000702876132</v>
      </c>
      <c r="BT74" s="16">
        <f t="shared" si="43"/>
        <v>0.4020000702876132</v>
      </c>
      <c r="BU74" s="16">
        <f t="shared" si="43"/>
        <v>0.4020000702876132</v>
      </c>
      <c r="BV74" s="16">
        <f t="shared" si="43"/>
        <v>0.4020000702876132</v>
      </c>
      <c r="BW74" s="16">
        <f t="shared" si="43"/>
        <v>0.4020000702876132</v>
      </c>
      <c r="CA74" s="21"/>
      <c r="CB74" s="23">
        <f t="shared" si="33"/>
        <v>66643971.964251831</v>
      </c>
      <c r="CC74" s="21">
        <f t="shared" si="40"/>
        <v>66643971.964251831</v>
      </c>
      <c r="CD74" s="21">
        <f t="shared" si="42"/>
        <v>66643971.964251831</v>
      </c>
      <c r="CE74" s="21">
        <f t="shared" si="42"/>
        <v>66643971.964251831</v>
      </c>
      <c r="CF74" s="21">
        <f t="shared" si="42"/>
        <v>64977872.665145539</v>
      </c>
      <c r="CG74" s="21">
        <f t="shared" si="42"/>
        <v>63311773.366039246</v>
      </c>
      <c r="CH74" s="21">
        <f t="shared" si="42"/>
        <v>61645674.066932954</v>
      </c>
      <c r="CI74" s="21">
        <f t="shared" si="42"/>
        <v>59979574.767826661</v>
      </c>
      <c r="CJ74" s="21">
        <f t="shared" si="42"/>
        <v>58313475.468720369</v>
      </c>
      <c r="CK74" s="21">
        <f t="shared" si="42"/>
        <v>56647376.169614077</v>
      </c>
      <c r="CL74" s="21">
        <f t="shared" si="42"/>
        <v>54981276.870507784</v>
      </c>
      <c r="CM74" s="21">
        <f t="shared" si="42"/>
        <v>53315177.571401492</v>
      </c>
      <c r="CN74" s="21">
        <f t="shared" si="42"/>
        <v>51649078.272295199</v>
      </c>
      <c r="CO74" s="21">
        <f t="shared" si="42"/>
        <v>49982978.973188907</v>
      </c>
      <c r="CP74" s="21">
        <f t="shared" si="42"/>
        <v>48316879.674082614</v>
      </c>
      <c r="CQ74" s="21">
        <f t="shared" si="42"/>
        <v>46650780.374976322</v>
      </c>
      <c r="CR74" s="21">
        <f t="shared" si="42"/>
        <v>44984681.07587003</v>
      </c>
      <c r="CS74" s="21">
        <f t="shared" si="42"/>
        <v>43318581.776763737</v>
      </c>
      <c r="CT74" s="21">
        <f t="shared" ref="CD74:DZ79" si="44">CS74-CT31</f>
        <v>41652482.477657445</v>
      </c>
      <c r="CU74" s="21">
        <f t="shared" si="44"/>
        <v>39986383.178551152</v>
      </c>
      <c r="CV74" s="21">
        <f t="shared" si="44"/>
        <v>38320283.87944486</v>
      </c>
      <c r="CW74" s="21">
        <f t="shared" si="44"/>
        <v>36654184.580338567</v>
      </c>
      <c r="CX74" s="21">
        <f t="shared" si="44"/>
        <v>34988085.281232275</v>
      </c>
      <c r="CY74" s="21">
        <f t="shared" si="44"/>
        <v>33321985.982125979</v>
      </c>
      <c r="CZ74" s="21">
        <f t="shared" si="44"/>
        <v>31655886.683019683</v>
      </c>
      <c r="DA74" s="21">
        <f t="shared" si="44"/>
        <v>29989787.383913387</v>
      </c>
      <c r="DB74" s="21">
        <f t="shared" si="44"/>
        <v>28323688.08480709</v>
      </c>
      <c r="DC74" s="21">
        <f t="shared" si="44"/>
        <v>26657588.785700794</v>
      </c>
      <c r="DD74" s="21">
        <f t="shared" si="44"/>
        <v>24991489.486594498</v>
      </c>
      <c r="DE74" s="21">
        <f t="shared" si="44"/>
        <v>23325390.187488202</v>
      </c>
      <c r="DF74" s="21">
        <f t="shared" si="44"/>
        <v>21659290.888381906</v>
      </c>
      <c r="DG74" s="21">
        <f t="shared" si="44"/>
        <v>19993191.58927561</v>
      </c>
      <c r="DH74" s="21">
        <f t="shared" si="44"/>
        <v>18327092.290169314</v>
      </c>
      <c r="DI74" s="21">
        <f t="shared" si="44"/>
        <v>16660992.991063017</v>
      </c>
      <c r="DJ74" s="21">
        <f t="shared" si="44"/>
        <v>14994893.691956721</v>
      </c>
      <c r="DK74" s="21">
        <f t="shared" si="44"/>
        <v>13328794.392850425</v>
      </c>
      <c r="DL74" s="21">
        <f t="shared" si="44"/>
        <v>11662695.093744129</v>
      </c>
      <c r="DM74" s="21">
        <f t="shared" si="44"/>
        <v>9996595.7946378328</v>
      </c>
      <c r="DN74" s="21">
        <f t="shared" si="44"/>
        <v>8330496.4955315366</v>
      </c>
      <c r="DO74" s="21">
        <f t="shared" si="44"/>
        <v>6664397.1964252405</v>
      </c>
      <c r="DP74" s="21">
        <f t="shared" si="44"/>
        <v>4998297.8973189443</v>
      </c>
      <c r="DQ74" s="21">
        <f t="shared" si="44"/>
        <v>3332198.5982126486</v>
      </c>
      <c r="DR74" s="21">
        <f t="shared" si="44"/>
        <v>1666099.299106353</v>
      </c>
      <c r="DS74" s="21">
        <f t="shared" si="44"/>
        <v>5.7276338338851929E-8</v>
      </c>
      <c r="DT74" s="21">
        <f t="shared" si="44"/>
        <v>5.7276338338851929E-8</v>
      </c>
      <c r="DU74" s="21">
        <f t="shared" si="44"/>
        <v>5.7276338338851929E-8</v>
      </c>
      <c r="DV74" s="21">
        <f t="shared" si="44"/>
        <v>5.7276338338851929E-8</v>
      </c>
      <c r="DW74" s="21">
        <f t="shared" si="44"/>
        <v>5.7276338338851929E-8</v>
      </c>
      <c r="DX74" s="21">
        <f t="shared" si="44"/>
        <v>5.7276338338851929E-8</v>
      </c>
      <c r="DY74" s="21">
        <f t="shared" si="44"/>
        <v>5.7276338338851929E-8</v>
      </c>
      <c r="DZ74" s="21">
        <f t="shared" si="44"/>
        <v>5.7276338338851929E-8</v>
      </c>
      <c r="EA74" s="21"/>
    </row>
    <row r="75" spans="1:131" x14ac:dyDescent="0.35">
      <c r="A75" s="14">
        <v>28</v>
      </c>
      <c r="B75" s="15" t="s">
        <v>25</v>
      </c>
      <c r="C75" s="15" t="s">
        <v>40</v>
      </c>
      <c r="D75" s="14" t="s">
        <v>27</v>
      </c>
      <c r="E75" s="50" t="s">
        <v>63</v>
      </c>
      <c r="F75" s="50" t="s">
        <v>77</v>
      </c>
      <c r="G75" s="50">
        <v>4</v>
      </c>
      <c r="H75" s="14" t="s">
        <v>32</v>
      </c>
      <c r="I75" s="112">
        <f>VLOOKUP(H75,'Represenative Instruments_FX'!$H$5:$I$13,2,FALSE)</f>
        <v>18.031499999999998</v>
      </c>
      <c r="J75" s="16">
        <v>128687222.55</v>
      </c>
      <c r="K75" s="16">
        <v>37459083.519699998</v>
      </c>
      <c r="L75" s="18">
        <v>0</v>
      </c>
      <c r="M75" s="18">
        <v>0</v>
      </c>
      <c r="N75" s="121">
        <v>41198</v>
      </c>
      <c r="O75" s="121">
        <v>46462</v>
      </c>
      <c r="P75" s="14">
        <v>5</v>
      </c>
      <c r="Q75" s="17">
        <v>20</v>
      </c>
      <c r="R75" s="50">
        <f t="shared" si="28"/>
        <v>0</v>
      </c>
      <c r="S75" s="50">
        <f t="shared" si="29"/>
        <v>10</v>
      </c>
      <c r="T75" s="14" t="s">
        <v>38</v>
      </c>
      <c r="U75" s="46">
        <v>6.4199999999999993E-2</v>
      </c>
      <c r="V75" s="14" t="s">
        <v>39</v>
      </c>
      <c r="W75" s="46">
        <v>5.0000000000000001E-3</v>
      </c>
      <c r="X75" s="16">
        <v>128687222.55</v>
      </c>
      <c r="Y75" s="19">
        <f t="shared" si="30"/>
        <v>37459083.519699998</v>
      </c>
      <c r="Z75" s="16">
        <f t="shared" si="25"/>
        <v>29756488.228299998</v>
      </c>
      <c r="AA75" s="16">
        <f t="shared" si="43"/>
        <v>22053892.936899997</v>
      </c>
      <c r="AB75" s="16">
        <f t="shared" si="43"/>
        <v>14351297.645499997</v>
      </c>
      <c r="AC75" s="16">
        <f t="shared" si="43"/>
        <v>8999999.9999999963</v>
      </c>
      <c r="AD75" s="16">
        <f t="shared" si="43"/>
        <v>7499999.9999999963</v>
      </c>
      <c r="AE75" s="16">
        <f t="shared" si="43"/>
        <v>5999999.9999999963</v>
      </c>
      <c r="AF75" s="16">
        <f t="shared" si="43"/>
        <v>4499999.9999999963</v>
      </c>
      <c r="AG75" s="16">
        <f t="shared" si="43"/>
        <v>2999999.9999999963</v>
      </c>
      <c r="AH75" s="16">
        <f t="shared" si="43"/>
        <v>1499999.9999999963</v>
      </c>
      <c r="AI75" s="16">
        <f t="shared" si="43"/>
        <v>-3.7252902984619141E-9</v>
      </c>
      <c r="AJ75" s="16">
        <f t="shared" si="43"/>
        <v>-3.7252902984619141E-9</v>
      </c>
      <c r="AK75" s="16">
        <f t="shared" si="43"/>
        <v>-3.7252902984619141E-9</v>
      </c>
      <c r="AL75" s="16">
        <f t="shared" si="43"/>
        <v>-3.7252902984619141E-9</v>
      </c>
      <c r="AM75" s="16">
        <f t="shared" si="43"/>
        <v>-3.7252902984619141E-9</v>
      </c>
      <c r="AN75" s="16">
        <f t="shared" si="43"/>
        <v>-3.7252902984619141E-9</v>
      </c>
      <c r="AO75" s="16">
        <f t="shared" si="43"/>
        <v>-3.7252902984619141E-9</v>
      </c>
      <c r="AP75" s="16">
        <f t="shared" si="43"/>
        <v>-3.7252902984619141E-9</v>
      </c>
      <c r="AQ75" s="16">
        <f t="shared" si="43"/>
        <v>-3.7252902984619141E-9</v>
      </c>
      <c r="AR75" s="16">
        <f t="shared" si="43"/>
        <v>-3.7252902984619141E-9</v>
      </c>
      <c r="AS75" s="16">
        <f t="shared" si="43"/>
        <v>-3.7252902984619141E-9</v>
      </c>
      <c r="AT75" s="16">
        <f t="shared" si="43"/>
        <v>-3.7252902984619141E-9</v>
      </c>
      <c r="AU75" s="16">
        <f t="shared" si="43"/>
        <v>-3.7252902984619141E-9</v>
      </c>
      <c r="AV75" s="16">
        <f t="shared" si="43"/>
        <v>-3.7252902984619141E-9</v>
      </c>
      <c r="AW75" s="16">
        <f t="shared" si="43"/>
        <v>-3.7252902984619141E-9</v>
      </c>
      <c r="AX75" s="16">
        <f t="shared" si="43"/>
        <v>-3.7252902984619141E-9</v>
      </c>
      <c r="AY75" s="16">
        <f t="shared" si="43"/>
        <v>-3.7252902984619141E-9</v>
      </c>
      <c r="AZ75" s="16">
        <f t="shared" si="43"/>
        <v>-3.7252902984619141E-9</v>
      </c>
      <c r="BA75" s="16">
        <f t="shared" si="43"/>
        <v>-3.7252902984619141E-9</v>
      </c>
      <c r="BB75" s="16">
        <f t="shared" si="43"/>
        <v>-3.7252902984619141E-9</v>
      </c>
      <c r="BC75" s="16">
        <f t="shared" si="43"/>
        <v>-3.7252902984619141E-9</v>
      </c>
      <c r="BD75" s="16">
        <f t="shared" si="43"/>
        <v>-3.7252902984619141E-9</v>
      </c>
      <c r="BE75" s="16">
        <f t="shared" si="43"/>
        <v>-3.7252902984619141E-9</v>
      </c>
      <c r="BF75" s="16">
        <f t="shared" si="43"/>
        <v>-3.7252902984619141E-9</v>
      </c>
      <c r="BG75" s="16">
        <f t="shared" si="43"/>
        <v>-3.7252902984619141E-9</v>
      </c>
      <c r="BH75" s="16">
        <f t="shared" si="43"/>
        <v>-3.7252902984619141E-9</v>
      </c>
      <c r="BI75" s="16">
        <f t="shared" si="43"/>
        <v>-3.7252902984619141E-9</v>
      </c>
      <c r="BJ75" s="16">
        <f t="shared" si="43"/>
        <v>-3.7252902984619141E-9</v>
      </c>
      <c r="BK75" s="16">
        <f t="shared" si="43"/>
        <v>-3.7252902984619141E-9</v>
      </c>
      <c r="BL75" s="16">
        <f t="shared" si="43"/>
        <v>-3.7252902984619141E-9</v>
      </c>
      <c r="BM75" s="16">
        <f t="shared" si="43"/>
        <v>-3.7252902984619141E-9</v>
      </c>
      <c r="BN75" s="16">
        <f t="shared" si="43"/>
        <v>-3.7252902984619141E-9</v>
      </c>
      <c r="BO75" s="16">
        <f t="shared" si="43"/>
        <v>-3.7252902984619141E-9</v>
      </c>
      <c r="BP75" s="16">
        <f t="shared" si="43"/>
        <v>-3.7252902984619141E-9</v>
      </c>
      <c r="BQ75" s="16">
        <f t="shared" si="43"/>
        <v>-3.7252902984619141E-9</v>
      </c>
      <c r="BR75" s="16">
        <f t="shared" si="43"/>
        <v>-3.7252902984619141E-9</v>
      </c>
      <c r="BS75" s="16">
        <f t="shared" si="43"/>
        <v>-3.7252902984619141E-9</v>
      </c>
      <c r="BT75" s="16">
        <f t="shared" si="43"/>
        <v>-3.7252902984619141E-9</v>
      </c>
      <c r="BU75" s="16">
        <f t="shared" si="43"/>
        <v>-3.7252902984619141E-9</v>
      </c>
      <c r="BV75" s="16">
        <f t="shared" si="43"/>
        <v>-3.7252902984619141E-9</v>
      </c>
      <c r="BW75" s="16">
        <f t="shared" si="43"/>
        <v>-3.7252902984619141E-9</v>
      </c>
      <c r="CA75" s="21"/>
      <c r="CB75" s="26">
        <f t="shared" si="33"/>
        <v>37459083.519699998</v>
      </c>
      <c r="CC75" s="21">
        <f t="shared" si="40"/>
        <v>33713175.167729996</v>
      </c>
      <c r="CD75" s="21">
        <f t="shared" si="44"/>
        <v>29967266.815759998</v>
      </c>
      <c r="CE75" s="21">
        <f t="shared" si="44"/>
        <v>26221358.463789999</v>
      </c>
      <c r="CF75" s="21">
        <f t="shared" si="44"/>
        <v>22475450.111820001</v>
      </c>
      <c r="CG75" s="21">
        <f t="shared" si="44"/>
        <v>18729541.759850003</v>
      </c>
      <c r="CH75" s="21">
        <f t="shared" si="44"/>
        <v>14983633.407880003</v>
      </c>
      <c r="CI75" s="21">
        <f t="shared" si="44"/>
        <v>11237725.055910002</v>
      </c>
      <c r="CJ75" s="21">
        <f t="shared" si="44"/>
        <v>7491816.7039400022</v>
      </c>
      <c r="CK75" s="21">
        <f t="shared" si="44"/>
        <v>3745908.3519700025</v>
      </c>
      <c r="CL75" s="21">
        <f t="shared" si="44"/>
        <v>0</v>
      </c>
      <c r="CM75" s="21">
        <f t="shared" si="44"/>
        <v>0</v>
      </c>
      <c r="CN75" s="21">
        <f t="shared" si="44"/>
        <v>0</v>
      </c>
      <c r="CO75" s="21">
        <f t="shared" si="44"/>
        <v>0</v>
      </c>
      <c r="CP75" s="21">
        <f t="shared" si="44"/>
        <v>0</v>
      </c>
      <c r="CQ75" s="21">
        <f t="shared" si="44"/>
        <v>0</v>
      </c>
      <c r="CR75" s="21">
        <f t="shared" si="44"/>
        <v>0</v>
      </c>
      <c r="CS75" s="21">
        <f t="shared" si="44"/>
        <v>0</v>
      </c>
      <c r="CT75" s="21">
        <f t="shared" si="44"/>
        <v>0</v>
      </c>
      <c r="CU75" s="21">
        <f t="shared" si="44"/>
        <v>0</v>
      </c>
      <c r="CV75" s="21">
        <f t="shared" si="44"/>
        <v>0</v>
      </c>
      <c r="CW75" s="21">
        <f t="shared" si="44"/>
        <v>0</v>
      </c>
      <c r="CX75" s="21">
        <f t="shared" si="44"/>
        <v>0</v>
      </c>
      <c r="CY75" s="21">
        <f t="shared" si="44"/>
        <v>0</v>
      </c>
      <c r="CZ75" s="21">
        <f t="shared" si="44"/>
        <v>0</v>
      </c>
      <c r="DA75" s="21">
        <f t="shared" si="44"/>
        <v>0</v>
      </c>
      <c r="DB75" s="21">
        <f t="shared" si="44"/>
        <v>0</v>
      </c>
      <c r="DC75" s="21">
        <f t="shared" si="44"/>
        <v>0</v>
      </c>
      <c r="DD75" s="21">
        <f t="shared" si="44"/>
        <v>0</v>
      </c>
      <c r="DE75" s="21">
        <f t="shared" si="44"/>
        <v>0</v>
      </c>
      <c r="DF75" s="21">
        <f t="shared" si="44"/>
        <v>0</v>
      </c>
      <c r="DG75" s="21">
        <f t="shared" si="44"/>
        <v>0</v>
      </c>
      <c r="DH75" s="21">
        <f t="shared" si="44"/>
        <v>0</v>
      </c>
      <c r="DI75" s="21">
        <f t="shared" si="44"/>
        <v>0</v>
      </c>
      <c r="DJ75" s="21">
        <f t="shared" si="44"/>
        <v>0</v>
      </c>
      <c r="DK75" s="21">
        <f t="shared" si="44"/>
        <v>0</v>
      </c>
      <c r="DL75" s="21">
        <f t="shared" si="44"/>
        <v>0</v>
      </c>
      <c r="DM75" s="21">
        <f t="shared" si="44"/>
        <v>0</v>
      </c>
      <c r="DN75" s="21">
        <f t="shared" si="44"/>
        <v>0</v>
      </c>
      <c r="DO75" s="21">
        <f t="shared" si="44"/>
        <v>0</v>
      </c>
      <c r="DP75" s="21">
        <f t="shared" si="44"/>
        <v>0</v>
      </c>
      <c r="DQ75" s="21">
        <f t="shared" si="44"/>
        <v>0</v>
      </c>
      <c r="DR75" s="21">
        <f t="shared" si="44"/>
        <v>0</v>
      </c>
      <c r="DS75" s="21">
        <f t="shared" si="44"/>
        <v>0</v>
      </c>
      <c r="DT75" s="21">
        <f t="shared" si="44"/>
        <v>0</v>
      </c>
      <c r="DU75" s="21">
        <f t="shared" si="44"/>
        <v>0</v>
      </c>
      <c r="DV75" s="21">
        <f t="shared" si="44"/>
        <v>0</v>
      </c>
      <c r="DW75" s="21">
        <f t="shared" si="44"/>
        <v>0</v>
      </c>
      <c r="DX75" s="21">
        <f t="shared" si="44"/>
        <v>0</v>
      </c>
      <c r="DY75" s="21">
        <f t="shared" si="44"/>
        <v>0</v>
      </c>
      <c r="DZ75" s="21">
        <f t="shared" si="44"/>
        <v>0</v>
      </c>
      <c r="EA75" s="21"/>
    </row>
    <row r="76" spans="1:131" x14ac:dyDescent="0.35">
      <c r="A76" s="14">
        <v>29</v>
      </c>
      <c r="B76" s="15" t="s">
        <v>34</v>
      </c>
      <c r="C76" s="17" t="s">
        <v>35</v>
      </c>
      <c r="D76" s="14" t="s">
        <v>27</v>
      </c>
      <c r="E76" s="50" t="s">
        <v>35</v>
      </c>
      <c r="F76" s="50" t="s">
        <v>76</v>
      </c>
      <c r="G76" s="50">
        <v>1</v>
      </c>
      <c r="H76" s="14" t="s">
        <v>32</v>
      </c>
      <c r="I76" s="112">
        <f>VLOOKUP(H76,'Represenative Instruments_FX'!$H$5:$I$13,2,FALSE)</f>
        <v>18.031499999999998</v>
      </c>
      <c r="J76" s="16">
        <v>11238694.995000001</v>
      </c>
      <c r="K76" s="16">
        <v>9024178.2160000019</v>
      </c>
      <c r="L76" s="16">
        <v>0</v>
      </c>
      <c r="M76" s="16">
        <v>0</v>
      </c>
      <c r="N76" s="121">
        <v>43326</v>
      </c>
      <c r="O76" s="122">
        <v>57569</v>
      </c>
      <c r="P76" s="14">
        <v>10</v>
      </c>
      <c r="Q76" s="17">
        <v>50</v>
      </c>
      <c r="R76" s="50">
        <f t="shared" si="28"/>
        <v>1</v>
      </c>
      <c r="S76" s="50">
        <f t="shared" si="29"/>
        <v>40</v>
      </c>
      <c r="T76" s="14" t="s">
        <v>29</v>
      </c>
      <c r="U76" s="46">
        <v>7.4999999999999997E-3</v>
      </c>
      <c r="V76" s="14"/>
      <c r="W76" s="24"/>
      <c r="X76" s="16">
        <v>11238694.995000001</v>
      </c>
      <c r="Y76" s="19">
        <f t="shared" si="30"/>
        <v>9024178.2160000019</v>
      </c>
      <c r="Z76" s="16">
        <f t="shared" si="25"/>
        <v>8843694.651680002</v>
      </c>
      <c r="AA76" s="16">
        <f t="shared" si="43"/>
        <v>8663211.0873600021</v>
      </c>
      <c r="AB76" s="16">
        <f t="shared" si="43"/>
        <v>8482727.5230400022</v>
      </c>
      <c r="AC76" s="16">
        <f t="shared" si="43"/>
        <v>8302243.9587200023</v>
      </c>
      <c r="AD76" s="16">
        <f t="shared" si="43"/>
        <v>8121760.3944000024</v>
      </c>
      <c r="AE76" s="16">
        <f t="shared" si="43"/>
        <v>7941276.8300800025</v>
      </c>
      <c r="AF76" s="16">
        <f t="shared" si="43"/>
        <v>7760793.2657600027</v>
      </c>
      <c r="AG76" s="16">
        <f t="shared" si="43"/>
        <v>7580309.7014400028</v>
      </c>
      <c r="AH76" s="16">
        <f t="shared" si="43"/>
        <v>7399826.1371200029</v>
      </c>
      <c r="AI76" s="16">
        <f t="shared" si="43"/>
        <v>7219342.572800003</v>
      </c>
      <c r="AJ76" s="16">
        <f t="shared" si="43"/>
        <v>7038859.0084800031</v>
      </c>
      <c r="AK76" s="16">
        <f t="shared" si="43"/>
        <v>6858375.4441600032</v>
      </c>
      <c r="AL76" s="16">
        <f t="shared" si="43"/>
        <v>6677891.8798400033</v>
      </c>
      <c r="AM76" s="16">
        <f t="shared" si="43"/>
        <v>6497408.3155200034</v>
      </c>
      <c r="AN76" s="16">
        <f t="shared" si="43"/>
        <v>6316924.7512000035</v>
      </c>
      <c r="AO76" s="16">
        <f t="shared" si="43"/>
        <v>6136441.1868800037</v>
      </c>
      <c r="AP76" s="16">
        <f t="shared" si="43"/>
        <v>5955957.6225600038</v>
      </c>
      <c r="AQ76" s="16">
        <f t="shared" si="43"/>
        <v>5775474.0582400039</v>
      </c>
      <c r="AR76" s="16">
        <f t="shared" si="43"/>
        <v>5594990.493920004</v>
      </c>
      <c r="AS76" s="16">
        <f t="shared" si="43"/>
        <v>5414506.9296000041</v>
      </c>
      <c r="AT76" s="16">
        <f t="shared" si="43"/>
        <v>5234023.3652800042</v>
      </c>
      <c r="AU76" s="16">
        <f t="shared" si="43"/>
        <v>5053539.8009600043</v>
      </c>
      <c r="AV76" s="16">
        <f t="shared" si="43"/>
        <v>4873056.2366400044</v>
      </c>
      <c r="AW76" s="16">
        <f t="shared" si="43"/>
        <v>4692572.6723200046</v>
      </c>
      <c r="AX76" s="16">
        <f t="shared" si="43"/>
        <v>4512089.1080000047</v>
      </c>
      <c r="AY76" s="16">
        <f t="shared" si="43"/>
        <v>4331605.5436800048</v>
      </c>
      <c r="AZ76" s="16">
        <f t="shared" si="43"/>
        <v>4151121.9793600049</v>
      </c>
      <c r="BA76" s="16">
        <f t="shared" si="43"/>
        <v>3970638.415040005</v>
      </c>
      <c r="BB76" s="16">
        <f t="shared" si="43"/>
        <v>3790154.8507200051</v>
      </c>
      <c r="BC76" s="16">
        <f t="shared" si="43"/>
        <v>3609671.2864000052</v>
      </c>
      <c r="BD76" s="16">
        <f t="shared" si="43"/>
        <v>3248704.157760005</v>
      </c>
      <c r="BE76" s="16">
        <f t="shared" si="43"/>
        <v>2887737.0291200047</v>
      </c>
      <c r="BF76" s="16">
        <f t="shared" si="43"/>
        <v>2526769.9004800045</v>
      </c>
      <c r="BG76" s="16">
        <f t="shared" si="43"/>
        <v>2165802.7718400043</v>
      </c>
      <c r="BH76" s="16">
        <f t="shared" si="43"/>
        <v>1804835.6432000042</v>
      </c>
      <c r="BI76" s="16">
        <f t="shared" si="43"/>
        <v>1443868.5145600042</v>
      </c>
      <c r="BJ76" s="16">
        <f t="shared" si="43"/>
        <v>1082901.3859200042</v>
      </c>
      <c r="BK76" s="16">
        <f t="shared" si="43"/>
        <v>721934.25728000421</v>
      </c>
      <c r="BL76" s="16">
        <f t="shared" si="43"/>
        <v>360967.12864000414</v>
      </c>
      <c r="BM76" s="16">
        <f t="shared" si="43"/>
        <v>4.0745362639427185E-9</v>
      </c>
      <c r="BN76" s="16">
        <f t="shared" si="43"/>
        <v>4.0745362639427185E-9</v>
      </c>
      <c r="BO76" s="16">
        <f t="shared" si="43"/>
        <v>4.0745362639427185E-9</v>
      </c>
      <c r="BP76" s="16">
        <f t="shared" si="43"/>
        <v>4.0745362639427185E-9</v>
      </c>
      <c r="BQ76" s="16">
        <f t="shared" si="43"/>
        <v>4.0745362639427185E-9</v>
      </c>
      <c r="BR76" s="16">
        <f t="shared" si="43"/>
        <v>4.0745362639427185E-9</v>
      </c>
      <c r="BS76" s="16">
        <f t="shared" si="43"/>
        <v>4.0745362639427185E-9</v>
      </c>
      <c r="BT76" s="16">
        <f t="shared" si="43"/>
        <v>4.0745362639427185E-9</v>
      </c>
      <c r="BU76" s="16">
        <f t="shared" si="43"/>
        <v>4.0745362639427185E-9</v>
      </c>
      <c r="BV76" s="16">
        <f t="shared" si="43"/>
        <v>4.0745362639427185E-9</v>
      </c>
      <c r="BW76" s="16">
        <f t="shared" si="43"/>
        <v>4.0745362639427185E-9</v>
      </c>
      <c r="CA76" s="21"/>
      <c r="CB76" s="23">
        <f t="shared" si="33"/>
        <v>9024178.2160000019</v>
      </c>
      <c r="CC76" s="21">
        <f t="shared" si="40"/>
        <v>9024178.2160000019</v>
      </c>
      <c r="CD76" s="21">
        <f t="shared" si="44"/>
        <v>8792789.0309743602</v>
      </c>
      <c r="CE76" s="21">
        <f t="shared" si="44"/>
        <v>8561399.8459487185</v>
      </c>
      <c r="CF76" s="21">
        <f t="shared" si="44"/>
        <v>8330010.6609230777</v>
      </c>
      <c r="CG76" s="21">
        <f t="shared" si="44"/>
        <v>8098621.475897437</v>
      </c>
      <c r="CH76" s="21">
        <f t="shared" si="44"/>
        <v>7867232.2908717962</v>
      </c>
      <c r="CI76" s="21">
        <f t="shared" si="44"/>
        <v>7635843.1058461554</v>
      </c>
      <c r="CJ76" s="21">
        <f t="shared" si="44"/>
        <v>7404453.9208205147</v>
      </c>
      <c r="CK76" s="21">
        <f t="shared" si="44"/>
        <v>7173064.7357948739</v>
      </c>
      <c r="CL76" s="21">
        <f t="shared" si="44"/>
        <v>6941675.5507692331</v>
      </c>
      <c r="CM76" s="21">
        <f t="shared" si="44"/>
        <v>6710286.3657435924</v>
      </c>
      <c r="CN76" s="21">
        <f t="shared" si="44"/>
        <v>6478897.1807179516</v>
      </c>
      <c r="CO76" s="21">
        <f t="shared" si="44"/>
        <v>6247507.9956923109</v>
      </c>
      <c r="CP76" s="21">
        <f t="shared" si="44"/>
        <v>6016118.8106666701</v>
      </c>
      <c r="CQ76" s="21">
        <f t="shared" si="44"/>
        <v>5784729.6256410293</v>
      </c>
      <c r="CR76" s="21">
        <f t="shared" si="44"/>
        <v>5553340.4406153886</v>
      </c>
      <c r="CS76" s="21">
        <f t="shared" si="44"/>
        <v>5321951.2555897478</v>
      </c>
      <c r="CT76" s="21">
        <f t="shared" si="44"/>
        <v>5090562.070564107</v>
      </c>
      <c r="CU76" s="21">
        <f t="shared" si="44"/>
        <v>4859172.8855384663</v>
      </c>
      <c r="CV76" s="21">
        <f t="shared" si="44"/>
        <v>4627783.7005128255</v>
      </c>
      <c r="CW76" s="21">
        <f t="shared" si="44"/>
        <v>4396394.5154871847</v>
      </c>
      <c r="CX76" s="21">
        <f t="shared" si="44"/>
        <v>4165005.3304615435</v>
      </c>
      <c r="CY76" s="21">
        <f t="shared" si="44"/>
        <v>3933616.1454359023</v>
      </c>
      <c r="CZ76" s="21">
        <f t="shared" si="44"/>
        <v>3702226.9604102611</v>
      </c>
      <c r="DA76" s="21">
        <f t="shared" si="44"/>
        <v>3470837.7753846198</v>
      </c>
      <c r="DB76" s="21">
        <f t="shared" si="44"/>
        <v>3239448.5903589786</v>
      </c>
      <c r="DC76" s="21">
        <f t="shared" si="44"/>
        <v>3008059.4053333374</v>
      </c>
      <c r="DD76" s="21">
        <f t="shared" si="44"/>
        <v>2776670.2203076961</v>
      </c>
      <c r="DE76" s="21">
        <f t="shared" si="44"/>
        <v>2545281.0352820549</v>
      </c>
      <c r="DF76" s="21">
        <f t="shared" si="44"/>
        <v>2313891.8502564137</v>
      </c>
      <c r="DG76" s="21">
        <f t="shared" si="44"/>
        <v>2082502.6652307727</v>
      </c>
      <c r="DH76" s="21">
        <f t="shared" si="44"/>
        <v>1851113.4802051317</v>
      </c>
      <c r="DI76" s="21">
        <f t="shared" si="44"/>
        <v>1619724.2951794907</v>
      </c>
      <c r="DJ76" s="21">
        <f t="shared" si="44"/>
        <v>1388335.1101538497</v>
      </c>
      <c r="DK76" s="21">
        <f t="shared" si="44"/>
        <v>1156945.9251282087</v>
      </c>
      <c r="DL76" s="21">
        <f t="shared" si="44"/>
        <v>925556.74010256759</v>
      </c>
      <c r="DM76" s="21">
        <f t="shared" si="44"/>
        <v>694167.55507692648</v>
      </c>
      <c r="DN76" s="21">
        <f t="shared" si="44"/>
        <v>462778.37005128537</v>
      </c>
      <c r="DO76" s="21">
        <f t="shared" si="44"/>
        <v>231389.18502564428</v>
      </c>
      <c r="DP76" s="21">
        <f t="shared" si="44"/>
        <v>3.2014213502407074E-9</v>
      </c>
      <c r="DQ76" s="21">
        <f t="shared" si="44"/>
        <v>3.2014213502407074E-9</v>
      </c>
      <c r="DR76" s="21">
        <f t="shared" si="44"/>
        <v>3.2014213502407074E-9</v>
      </c>
      <c r="DS76" s="21">
        <f t="shared" si="44"/>
        <v>3.2014213502407074E-9</v>
      </c>
      <c r="DT76" s="21">
        <f t="shared" si="44"/>
        <v>3.2014213502407074E-9</v>
      </c>
      <c r="DU76" s="21">
        <f t="shared" si="44"/>
        <v>3.2014213502407074E-9</v>
      </c>
      <c r="DV76" s="21">
        <f t="shared" si="44"/>
        <v>3.2014213502407074E-9</v>
      </c>
      <c r="DW76" s="21">
        <f t="shared" si="44"/>
        <v>3.2014213502407074E-9</v>
      </c>
      <c r="DX76" s="21">
        <f t="shared" si="44"/>
        <v>3.2014213502407074E-9</v>
      </c>
      <c r="DY76" s="21">
        <f t="shared" si="44"/>
        <v>3.2014213502407074E-9</v>
      </c>
      <c r="DZ76" s="21">
        <f t="shared" si="44"/>
        <v>3.2014213502407074E-9</v>
      </c>
      <c r="EA76" s="21"/>
    </row>
    <row r="77" spans="1:131" x14ac:dyDescent="0.35">
      <c r="A77" s="14">
        <v>30</v>
      </c>
      <c r="B77" s="15" t="s">
        <v>45</v>
      </c>
      <c r="C77" s="17" t="s">
        <v>37</v>
      </c>
      <c r="D77" s="14" t="s">
        <v>27</v>
      </c>
      <c r="E77" s="50" t="s">
        <v>63</v>
      </c>
      <c r="F77" s="50" t="s">
        <v>77</v>
      </c>
      <c r="G77" s="50">
        <v>4</v>
      </c>
      <c r="H77" s="14" t="s">
        <v>32</v>
      </c>
      <c r="I77" s="112">
        <f>VLOOKUP(H77,'Represenative Instruments_FX'!$H$5:$I$13,2,FALSE)</f>
        <v>18.031499999999998</v>
      </c>
      <c r="J77" s="16">
        <v>26387963.16</v>
      </c>
      <c r="K77" s="16">
        <v>4292876.26</v>
      </c>
      <c r="L77" s="16">
        <v>0</v>
      </c>
      <c r="M77" s="16">
        <v>0</v>
      </c>
      <c r="N77" s="122">
        <v>38818</v>
      </c>
      <c r="O77" s="122">
        <v>44256</v>
      </c>
      <c r="P77" s="14">
        <v>5</v>
      </c>
      <c r="Q77" s="17">
        <v>20</v>
      </c>
      <c r="R77" s="50">
        <f t="shared" si="28"/>
        <v>0</v>
      </c>
      <c r="S77" s="50">
        <f t="shared" si="29"/>
        <v>4</v>
      </c>
      <c r="T77" s="14" t="s">
        <v>38</v>
      </c>
      <c r="U77" s="46">
        <v>6.4199999999999993E-2</v>
      </c>
      <c r="V77" s="14" t="s">
        <v>39</v>
      </c>
      <c r="W77" s="46">
        <v>5.0000000000000001E-3</v>
      </c>
      <c r="X77" s="16">
        <v>11824772.42</v>
      </c>
      <c r="Y77" s="19">
        <f t="shared" si="30"/>
        <v>4292876.26</v>
      </c>
      <c r="Z77" s="16">
        <f t="shared" si="25"/>
        <v>2101389.9899999998</v>
      </c>
      <c r="AA77" s="16">
        <f t="shared" si="43"/>
        <v>1260834.0099999998</v>
      </c>
      <c r="AB77" s="16">
        <f t="shared" si="43"/>
        <v>420278.0299999998</v>
      </c>
      <c r="AC77" s="16">
        <f t="shared" si="43"/>
        <v>0</v>
      </c>
      <c r="AD77" s="16">
        <f t="shared" si="43"/>
        <v>0</v>
      </c>
      <c r="AE77" s="16">
        <f t="shared" si="43"/>
        <v>0</v>
      </c>
      <c r="AF77" s="16">
        <f t="shared" si="43"/>
        <v>0</v>
      </c>
      <c r="AG77" s="16">
        <f t="shared" si="43"/>
        <v>0</v>
      </c>
      <c r="AH77" s="16">
        <f t="shared" si="43"/>
        <v>0</v>
      </c>
      <c r="AI77" s="16">
        <f t="shared" si="43"/>
        <v>0</v>
      </c>
      <c r="AJ77" s="16">
        <f t="shared" si="43"/>
        <v>0</v>
      </c>
      <c r="AK77" s="16">
        <f t="shared" si="43"/>
        <v>0</v>
      </c>
      <c r="AL77" s="16">
        <f t="shared" si="43"/>
        <v>0</v>
      </c>
      <c r="AM77" s="16">
        <f t="shared" si="43"/>
        <v>0</v>
      </c>
      <c r="AN77" s="16">
        <f t="shared" si="43"/>
        <v>0</v>
      </c>
      <c r="AO77" s="16">
        <f t="shared" si="43"/>
        <v>0</v>
      </c>
      <c r="AP77" s="16">
        <f t="shared" si="43"/>
        <v>0</v>
      </c>
      <c r="AQ77" s="16">
        <f t="shared" si="43"/>
        <v>0</v>
      </c>
      <c r="AR77" s="16">
        <f t="shared" si="43"/>
        <v>0</v>
      </c>
      <c r="AS77" s="16">
        <f t="shared" si="43"/>
        <v>0</v>
      </c>
      <c r="AT77" s="16">
        <f t="shared" si="43"/>
        <v>0</v>
      </c>
      <c r="AU77" s="16">
        <f t="shared" si="43"/>
        <v>0</v>
      </c>
      <c r="AV77" s="16">
        <f t="shared" si="43"/>
        <v>0</v>
      </c>
      <c r="AW77" s="16">
        <f t="shared" si="43"/>
        <v>0</v>
      </c>
      <c r="AX77" s="16">
        <f t="shared" si="43"/>
        <v>0</v>
      </c>
      <c r="AY77" s="16">
        <f t="shared" si="43"/>
        <v>0</v>
      </c>
      <c r="AZ77" s="16">
        <f t="shared" si="43"/>
        <v>0</v>
      </c>
      <c r="BA77" s="16">
        <f t="shared" si="43"/>
        <v>0</v>
      </c>
      <c r="BB77" s="16">
        <f t="shared" si="43"/>
        <v>0</v>
      </c>
      <c r="BC77" s="16">
        <f t="shared" si="43"/>
        <v>0</v>
      </c>
      <c r="BD77" s="16">
        <f t="shared" si="43"/>
        <v>0</v>
      </c>
      <c r="BE77" s="16">
        <f t="shared" si="43"/>
        <v>0</v>
      </c>
      <c r="BF77" s="16">
        <f t="shared" si="43"/>
        <v>0</v>
      </c>
      <c r="BG77" s="16">
        <f t="shared" si="43"/>
        <v>0</v>
      </c>
      <c r="BH77" s="16">
        <f t="shared" si="43"/>
        <v>0</v>
      </c>
      <c r="BI77" s="16">
        <f t="shared" si="43"/>
        <v>0</v>
      </c>
      <c r="BJ77" s="16">
        <f t="shared" si="43"/>
        <v>0</v>
      </c>
      <c r="BK77" s="16">
        <f t="shared" si="43"/>
        <v>0</v>
      </c>
      <c r="BL77" s="16">
        <f t="shared" si="43"/>
        <v>0</v>
      </c>
      <c r="BM77" s="16">
        <f t="shared" si="43"/>
        <v>0</v>
      </c>
      <c r="BN77" s="16">
        <f t="shared" si="43"/>
        <v>0</v>
      </c>
      <c r="BO77" s="16">
        <f t="shared" si="43"/>
        <v>0</v>
      </c>
      <c r="BP77" s="16">
        <f t="shared" si="43"/>
        <v>0</v>
      </c>
      <c r="BQ77" s="16">
        <f t="shared" si="43"/>
        <v>0</v>
      </c>
      <c r="BR77" s="16">
        <f t="shared" si="43"/>
        <v>0</v>
      </c>
      <c r="BS77" s="16">
        <f t="shared" si="43"/>
        <v>0</v>
      </c>
      <c r="BT77" s="16">
        <f t="shared" si="43"/>
        <v>0</v>
      </c>
      <c r="BU77" s="16">
        <f t="shared" si="43"/>
        <v>0</v>
      </c>
      <c r="BV77" s="16">
        <f t="shared" si="43"/>
        <v>0</v>
      </c>
      <c r="BW77" s="16">
        <f t="shared" si="43"/>
        <v>0</v>
      </c>
      <c r="CA77" s="21"/>
      <c r="CB77" s="23">
        <f t="shared" si="33"/>
        <v>4292876.26</v>
      </c>
      <c r="CC77" s="21">
        <f t="shared" si="40"/>
        <v>3219657.1949999998</v>
      </c>
      <c r="CD77" s="21">
        <f t="shared" si="44"/>
        <v>2146438.13</v>
      </c>
      <c r="CE77" s="21">
        <f t="shared" si="44"/>
        <v>1073219.0649999999</v>
      </c>
      <c r="CF77" s="21">
        <f t="shared" si="44"/>
        <v>0</v>
      </c>
      <c r="CG77" s="21">
        <f t="shared" si="44"/>
        <v>0</v>
      </c>
      <c r="CH77" s="21">
        <f t="shared" si="44"/>
        <v>0</v>
      </c>
      <c r="CI77" s="21">
        <f t="shared" si="44"/>
        <v>0</v>
      </c>
      <c r="CJ77" s="21">
        <f t="shared" si="44"/>
        <v>0</v>
      </c>
      <c r="CK77" s="21">
        <f t="shared" si="44"/>
        <v>0</v>
      </c>
      <c r="CL77" s="21">
        <f t="shared" si="44"/>
        <v>0</v>
      </c>
      <c r="CM77" s="21">
        <f t="shared" si="44"/>
        <v>0</v>
      </c>
      <c r="CN77" s="21">
        <f t="shared" si="44"/>
        <v>0</v>
      </c>
      <c r="CO77" s="21">
        <f t="shared" si="44"/>
        <v>0</v>
      </c>
      <c r="CP77" s="21">
        <f t="shared" si="44"/>
        <v>0</v>
      </c>
      <c r="CQ77" s="21">
        <f t="shared" si="44"/>
        <v>0</v>
      </c>
      <c r="CR77" s="21">
        <f t="shared" si="44"/>
        <v>0</v>
      </c>
      <c r="CS77" s="21">
        <f t="shared" si="44"/>
        <v>0</v>
      </c>
      <c r="CT77" s="21">
        <f t="shared" si="44"/>
        <v>0</v>
      </c>
      <c r="CU77" s="21">
        <f t="shared" si="44"/>
        <v>0</v>
      </c>
      <c r="CV77" s="21">
        <f t="shared" si="44"/>
        <v>0</v>
      </c>
      <c r="CW77" s="21">
        <f t="shared" si="44"/>
        <v>0</v>
      </c>
      <c r="CX77" s="21">
        <f t="shared" si="44"/>
        <v>0</v>
      </c>
      <c r="CY77" s="21">
        <f t="shared" si="44"/>
        <v>0</v>
      </c>
      <c r="CZ77" s="21">
        <f t="shared" si="44"/>
        <v>0</v>
      </c>
      <c r="DA77" s="21">
        <f t="shared" si="44"/>
        <v>0</v>
      </c>
      <c r="DB77" s="21">
        <f t="shared" si="44"/>
        <v>0</v>
      </c>
      <c r="DC77" s="21">
        <f t="shared" si="44"/>
        <v>0</v>
      </c>
      <c r="DD77" s="21">
        <f t="shared" si="44"/>
        <v>0</v>
      </c>
      <c r="DE77" s="21">
        <f t="shared" si="44"/>
        <v>0</v>
      </c>
      <c r="DF77" s="21">
        <f t="shared" si="44"/>
        <v>0</v>
      </c>
      <c r="DG77" s="21">
        <f t="shared" si="44"/>
        <v>0</v>
      </c>
      <c r="DH77" s="21">
        <f t="shared" si="44"/>
        <v>0</v>
      </c>
      <c r="DI77" s="21">
        <f t="shared" si="44"/>
        <v>0</v>
      </c>
      <c r="DJ77" s="21">
        <f t="shared" si="44"/>
        <v>0</v>
      </c>
      <c r="DK77" s="21">
        <f t="shared" si="44"/>
        <v>0</v>
      </c>
      <c r="DL77" s="21">
        <f t="shared" si="44"/>
        <v>0</v>
      </c>
      <c r="DM77" s="21">
        <f t="shared" si="44"/>
        <v>0</v>
      </c>
      <c r="DN77" s="21">
        <f t="shared" si="44"/>
        <v>0</v>
      </c>
      <c r="DO77" s="21">
        <f t="shared" si="44"/>
        <v>0</v>
      </c>
      <c r="DP77" s="21">
        <f t="shared" si="44"/>
        <v>0</v>
      </c>
      <c r="DQ77" s="21">
        <f t="shared" si="44"/>
        <v>0</v>
      </c>
      <c r="DR77" s="21">
        <f t="shared" si="44"/>
        <v>0</v>
      </c>
      <c r="DS77" s="21">
        <f t="shared" si="44"/>
        <v>0</v>
      </c>
      <c r="DT77" s="21">
        <f t="shared" si="44"/>
        <v>0</v>
      </c>
      <c r="DU77" s="21">
        <f t="shared" si="44"/>
        <v>0</v>
      </c>
      <c r="DV77" s="21">
        <f t="shared" si="44"/>
        <v>0</v>
      </c>
      <c r="DW77" s="21">
        <f t="shared" si="44"/>
        <v>0</v>
      </c>
      <c r="DX77" s="21">
        <f t="shared" si="44"/>
        <v>0</v>
      </c>
      <c r="DY77" s="21">
        <f t="shared" si="44"/>
        <v>0</v>
      </c>
      <c r="DZ77" s="21">
        <f t="shared" si="44"/>
        <v>0</v>
      </c>
      <c r="EA77" s="21"/>
    </row>
    <row r="78" spans="1:131" x14ac:dyDescent="0.35">
      <c r="A78" s="14">
        <v>31</v>
      </c>
      <c r="B78" s="15" t="s">
        <v>25</v>
      </c>
      <c r="C78" s="15" t="s">
        <v>46</v>
      </c>
      <c r="D78" s="14" t="s">
        <v>27</v>
      </c>
      <c r="E78" s="50" t="s">
        <v>62</v>
      </c>
      <c r="F78" s="50" t="s">
        <v>74</v>
      </c>
      <c r="G78" s="50">
        <v>2</v>
      </c>
      <c r="H78" s="14" t="s">
        <v>30</v>
      </c>
      <c r="I78" s="112">
        <f>VLOOKUP(H78,'Represenative Instruments_FX'!$H$5:$I$13,2,FALSE)</f>
        <v>21.371550000000003</v>
      </c>
      <c r="J78" s="16">
        <v>27735342.807999998</v>
      </c>
      <c r="K78" s="16">
        <v>3862246.8290509824</v>
      </c>
      <c r="L78" s="16">
        <v>0</v>
      </c>
      <c r="M78" s="16">
        <v>0</v>
      </c>
      <c r="N78" s="121">
        <v>41356</v>
      </c>
      <c r="O78" s="121">
        <v>52495</v>
      </c>
      <c r="P78" s="14">
        <v>10</v>
      </c>
      <c r="Q78" s="17">
        <v>40</v>
      </c>
      <c r="R78" s="50">
        <f t="shared" si="28"/>
        <v>0</v>
      </c>
      <c r="S78" s="50">
        <f t="shared" si="29"/>
        <v>26</v>
      </c>
      <c r="T78" s="14" t="s">
        <v>29</v>
      </c>
      <c r="U78" s="46">
        <v>7.4999999999999997E-3</v>
      </c>
      <c r="V78" s="14"/>
      <c r="W78" s="24"/>
      <c r="X78" s="16">
        <v>5060606.0606060605</v>
      </c>
      <c r="Y78" s="19">
        <f t="shared" si="30"/>
        <v>3862246.8290509824</v>
      </c>
      <c r="Z78" s="16">
        <f t="shared" si="25"/>
        <v>3819297.6610684409</v>
      </c>
      <c r="AA78" s="16">
        <f t="shared" si="43"/>
        <v>3706210.5019461303</v>
      </c>
      <c r="AB78" s="16">
        <f t="shared" si="43"/>
        <v>3576287.5752715208</v>
      </c>
      <c r="AC78" s="16">
        <f t="shared" si="43"/>
        <v>3446364.6485969112</v>
      </c>
      <c r="AD78" s="16">
        <f t="shared" si="43"/>
        <v>3316441.7219223017</v>
      </c>
      <c r="AE78" s="16">
        <f t="shared" si="43"/>
        <v>3186518.7952476921</v>
      </c>
      <c r="AF78" s="16">
        <f t="shared" si="43"/>
        <v>3027192.8554853075</v>
      </c>
      <c r="AG78" s="16">
        <f t="shared" si="43"/>
        <v>2867866.9157229229</v>
      </c>
      <c r="AH78" s="16">
        <f t="shared" si="43"/>
        <v>2708540.9759605383</v>
      </c>
      <c r="AI78" s="16">
        <f t="shared" si="43"/>
        <v>2549215.0361981536</v>
      </c>
      <c r="AJ78" s="16">
        <f t="shared" si="43"/>
        <v>2389889.096435769</v>
      </c>
      <c r="AK78" s="16">
        <f t="shared" si="43"/>
        <v>2230563.1566733844</v>
      </c>
      <c r="AL78" s="16">
        <f t="shared" si="43"/>
        <v>2071237.2169109997</v>
      </c>
      <c r="AM78" s="16">
        <f t="shared" si="43"/>
        <v>1911911.2771486151</v>
      </c>
      <c r="AN78" s="16">
        <f t="shared" si="43"/>
        <v>1752585.3373862305</v>
      </c>
      <c r="AO78" s="16">
        <f t="shared" si="43"/>
        <v>1593259.3976238458</v>
      </c>
      <c r="AP78" s="16">
        <f t="shared" si="43"/>
        <v>1433933.4578614612</v>
      </c>
      <c r="AQ78" s="16">
        <f t="shared" si="43"/>
        <v>1274607.5180990766</v>
      </c>
      <c r="AR78" s="16">
        <f t="shared" si="43"/>
        <v>1115281.5783366919</v>
      </c>
      <c r="AS78" s="16">
        <f t="shared" si="43"/>
        <v>955955.63857430732</v>
      </c>
      <c r="AT78" s="16">
        <f t="shared" si="43"/>
        <v>796629.69881192269</v>
      </c>
      <c r="AU78" s="16">
        <f t="shared" si="43"/>
        <v>637303.75904953806</v>
      </c>
      <c r="AV78" s="16">
        <f t="shared" si="43"/>
        <v>477977.81928715343</v>
      </c>
      <c r="AW78" s="16">
        <f t="shared" si="43"/>
        <v>318651.8795247688</v>
      </c>
      <c r="AX78" s="16">
        <f t="shared" si="43"/>
        <v>159325.93976238417</v>
      </c>
      <c r="AY78" s="16">
        <f t="shared" si="43"/>
        <v>-4.6566128730773926E-10</v>
      </c>
      <c r="AZ78" s="16">
        <f t="shared" si="43"/>
        <v>-4.6566128730773926E-10</v>
      </c>
      <c r="BA78" s="16">
        <f t="shared" si="43"/>
        <v>-4.6566128730773926E-10</v>
      </c>
      <c r="BB78" s="16">
        <f t="shared" si="43"/>
        <v>-4.6566128730773926E-10</v>
      </c>
      <c r="BC78" s="16">
        <f t="shared" si="43"/>
        <v>-4.6566128730773926E-10</v>
      </c>
      <c r="BD78" s="16">
        <f t="shared" si="43"/>
        <v>-4.6566128730773926E-10</v>
      </c>
      <c r="BE78" s="16">
        <f t="shared" si="43"/>
        <v>-4.6566128730773926E-10</v>
      </c>
      <c r="BF78" s="16">
        <f t="shared" si="43"/>
        <v>-4.6566128730773926E-10</v>
      </c>
      <c r="BG78" s="16">
        <f t="shared" si="43"/>
        <v>-4.6566128730773926E-10</v>
      </c>
      <c r="BH78" s="16">
        <f t="shared" si="43"/>
        <v>-4.6566128730773926E-10</v>
      </c>
      <c r="BI78" s="16">
        <f t="shared" si="43"/>
        <v>-4.6566128730773926E-10</v>
      </c>
      <c r="BJ78" s="16">
        <f t="shared" si="43"/>
        <v>-4.6566128730773926E-10</v>
      </c>
      <c r="BK78" s="16">
        <f t="shared" si="43"/>
        <v>-4.6566128730773926E-10</v>
      </c>
      <c r="BL78" s="16">
        <f t="shared" si="43"/>
        <v>-4.6566128730773926E-10</v>
      </c>
      <c r="BM78" s="16">
        <f t="shared" si="43"/>
        <v>-4.6566128730773926E-10</v>
      </c>
      <c r="BN78" s="16">
        <f t="shared" si="43"/>
        <v>-4.6566128730773926E-10</v>
      </c>
      <c r="BO78" s="16">
        <f t="shared" si="43"/>
        <v>-4.6566128730773926E-10</v>
      </c>
      <c r="BP78" s="16">
        <f t="shared" si="43"/>
        <v>-4.6566128730773926E-10</v>
      </c>
      <c r="BQ78" s="16">
        <f t="shared" si="43"/>
        <v>-4.6566128730773926E-10</v>
      </c>
      <c r="BR78" s="16">
        <f t="shared" si="43"/>
        <v>-4.6566128730773926E-10</v>
      </c>
      <c r="BS78" s="16">
        <f t="shared" si="43"/>
        <v>-4.6566128730773926E-10</v>
      </c>
      <c r="BT78" s="16">
        <f t="shared" si="43"/>
        <v>-4.6566128730773926E-10</v>
      </c>
      <c r="BU78" s="16">
        <f t="shared" si="43"/>
        <v>-4.6566128730773926E-10</v>
      </c>
      <c r="BV78" s="16">
        <f t="shared" si="43"/>
        <v>-4.6566128730773926E-10</v>
      </c>
      <c r="BW78" s="16">
        <f t="shared" si="43"/>
        <v>-4.6566128730773926E-10</v>
      </c>
      <c r="CA78" s="21"/>
      <c r="CB78" s="23">
        <f t="shared" si="33"/>
        <v>3862246.8290509824</v>
      </c>
      <c r="CC78" s="21">
        <f t="shared" si="40"/>
        <v>3713698.8740874832</v>
      </c>
      <c r="CD78" s="21">
        <f t="shared" si="44"/>
        <v>3565150.9191239839</v>
      </c>
      <c r="CE78" s="21">
        <f t="shared" si="44"/>
        <v>3416602.9641604847</v>
      </c>
      <c r="CF78" s="21">
        <f t="shared" si="44"/>
        <v>3268055.0091969855</v>
      </c>
      <c r="CG78" s="21">
        <f t="shared" si="44"/>
        <v>3119507.0542334863</v>
      </c>
      <c r="CH78" s="21">
        <f t="shared" si="44"/>
        <v>2970959.0992699871</v>
      </c>
      <c r="CI78" s="21">
        <f t="shared" si="44"/>
        <v>2822411.1443064879</v>
      </c>
      <c r="CJ78" s="21">
        <f t="shared" si="44"/>
        <v>2673863.1893429887</v>
      </c>
      <c r="CK78" s="21">
        <f t="shared" si="44"/>
        <v>2525315.2343794894</v>
      </c>
      <c r="CL78" s="21">
        <f t="shared" si="44"/>
        <v>2376767.2794159902</v>
      </c>
      <c r="CM78" s="21">
        <f t="shared" si="44"/>
        <v>2228219.324452491</v>
      </c>
      <c r="CN78" s="21">
        <f t="shared" si="44"/>
        <v>2079671.3694889918</v>
      </c>
      <c r="CO78" s="21">
        <f t="shared" si="44"/>
        <v>1931123.4145254926</v>
      </c>
      <c r="CP78" s="21">
        <f t="shared" si="44"/>
        <v>1782575.4595619934</v>
      </c>
      <c r="CQ78" s="21">
        <f t="shared" si="44"/>
        <v>1634027.5045984942</v>
      </c>
      <c r="CR78" s="21">
        <f t="shared" si="44"/>
        <v>1485479.5496349949</v>
      </c>
      <c r="CS78" s="21">
        <f t="shared" si="44"/>
        <v>1336931.5946714957</v>
      </c>
      <c r="CT78" s="21">
        <f t="shared" si="44"/>
        <v>1188383.6397079965</v>
      </c>
      <c r="CU78" s="21">
        <f t="shared" si="44"/>
        <v>1039835.6847444972</v>
      </c>
      <c r="CV78" s="21">
        <f t="shared" si="44"/>
        <v>891287.72978099785</v>
      </c>
      <c r="CW78" s="21">
        <f t="shared" si="44"/>
        <v>742739.77481749852</v>
      </c>
      <c r="CX78" s="21">
        <f t="shared" si="44"/>
        <v>594191.81985399919</v>
      </c>
      <c r="CY78" s="21">
        <f t="shared" si="44"/>
        <v>445643.86489049986</v>
      </c>
      <c r="CZ78" s="21">
        <f t="shared" si="44"/>
        <v>297095.90992700052</v>
      </c>
      <c r="DA78" s="21">
        <f t="shared" si="44"/>
        <v>148547.95496350119</v>
      </c>
      <c r="DB78" s="21">
        <f t="shared" si="44"/>
        <v>1.862645149230957E-9</v>
      </c>
      <c r="DC78" s="21">
        <f t="shared" si="44"/>
        <v>1.862645149230957E-9</v>
      </c>
      <c r="DD78" s="21">
        <f t="shared" si="44"/>
        <v>1.862645149230957E-9</v>
      </c>
      <c r="DE78" s="21">
        <f t="shared" si="44"/>
        <v>1.862645149230957E-9</v>
      </c>
      <c r="DF78" s="21">
        <f t="shared" si="44"/>
        <v>1.862645149230957E-9</v>
      </c>
      <c r="DG78" s="21">
        <f t="shared" si="44"/>
        <v>1.862645149230957E-9</v>
      </c>
      <c r="DH78" s="21">
        <f t="shared" si="44"/>
        <v>1.862645149230957E-9</v>
      </c>
      <c r="DI78" s="21">
        <f t="shared" si="44"/>
        <v>1.862645149230957E-9</v>
      </c>
      <c r="DJ78" s="21">
        <f t="shared" si="44"/>
        <v>1.862645149230957E-9</v>
      </c>
      <c r="DK78" s="21">
        <f t="shared" si="44"/>
        <v>1.862645149230957E-9</v>
      </c>
      <c r="DL78" s="21">
        <f t="shared" si="44"/>
        <v>1.862645149230957E-9</v>
      </c>
      <c r="DM78" s="21">
        <f t="shared" si="44"/>
        <v>1.862645149230957E-9</v>
      </c>
      <c r="DN78" s="21">
        <f t="shared" si="44"/>
        <v>1.862645149230957E-9</v>
      </c>
      <c r="DO78" s="21">
        <f t="shared" si="44"/>
        <v>1.862645149230957E-9</v>
      </c>
      <c r="DP78" s="21">
        <f t="shared" si="44"/>
        <v>1.862645149230957E-9</v>
      </c>
      <c r="DQ78" s="21">
        <f t="shared" si="44"/>
        <v>1.862645149230957E-9</v>
      </c>
      <c r="DR78" s="21">
        <f t="shared" si="44"/>
        <v>1.862645149230957E-9</v>
      </c>
      <c r="DS78" s="21">
        <f t="shared" si="44"/>
        <v>1.862645149230957E-9</v>
      </c>
      <c r="DT78" s="21">
        <f t="shared" si="44"/>
        <v>1.862645149230957E-9</v>
      </c>
      <c r="DU78" s="21">
        <f t="shared" si="44"/>
        <v>1.862645149230957E-9</v>
      </c>
      <c r="DV78" s="21">
        <f t="shared" si="44"/>
        <v>1.862645149230957E-9</v>
      </c>
      <c r="DW78" s="21">
        <f t="shared" si="44"/>
        <v>1.862645149230957E-9</v>
      </c>
      <c r="DX78" s="21">
        <f t="shared" si="44"/>
        <v>1.862645149230957E-9</v>
      </c>
      <c r="DY78" s="21">
        <f t="shared" si="44"/>
        <v>1.862645149230957E-9</v>
      </c>
      <c r="DZ78" s="21">
        <f t="shared" si="44"/>
        <v>1.862645149230957E-9</v>
      </c>
      <c r="EA78" s="21"/>
    </row>
    <row r="79" spans="1:131" x14ac:dyDescent="0.35">
      <c r="A79" s="14">
        <v>32</v>
      </c>
      <c r="B79" s="15" t="s">
        <v>25</v>
      </c>
      <c r="C79" s="17" t="s">
        <v>47</v>
      </c>
      <c r="D79" s="14" t="s">
        <v>48</v>
      </c>
      <c r="E79" s="50" t="s">
        <v>48</v>
      </c>
      <c r="F79" s="50" t="s">
        <v>79</v>
      </c>
      <c r="G79" s="50">
        <v>6</v>
      </c>
      <c r="H79" s="14" t="s">
        <v>28</v>
      </c>
      <c r="I79" s="112">
        <f>VLOOKUP(H79,'Represenative Instruments_FX'!$H$5:$I$13,2,FALSE)</f>
        <v>15</v>
      </c>
      <c r="J79" s="16">
        <v>82251950</v>
      </c>
      <c r="K79" s="16">
        <v>47001114.259999998</v>
      </c>
      <c r="L79" s="16">
        <v>0</v>
      </c>
      <c r="M79" s="16">
        <v>0</v>
      </c>
      <c r="N79" s="122">
        <v>43646</v>
      </c>
      <c r="O79" s="122">
        <v>44561</v>
      </c>
      <c r="P79" s="14">
        <v>5</v>
      </c>
      <c r="Q79" s="17">
        <v>7</v>
      </c>
      <c r="R79" s="50">
        <f t="shared" si="28"/>
        <v>2</v>
      </c>
      <c r="S79" s="50">
        <f t="shared" si="29"/>
        <v>4</v>
      </c>
      <c r="T79" s="14" t="s">
        <v>29</v>
      </c>
      <c r="U79" s="46">
        <v>3.5000000000000003E-2</v>
      </c>
      <c r="V79" s="14"/>
      <c r="W79" s="24"/>
      <c r="X79" s="16">
        <v>76626905</v>
      </c>
      <c r="Y79" s="19">
        <f t="shared" si="30"/>
        <v>47001114.259999998</v>
      </c>
      <c r="Z79" s="16">
        <f t="shared" si="25"/>
        <v>47001114.259999998</v>
      </c>
      <c r="AA79" s="16">
        <f t="shared" si="43"/>
        <v>23500557.129999999</v>
      </c>
      <c r="AB79" s="16">
        <f t="shared" si="43"/>
        <v>11750278.564999999</v>
      </c>
      <c r="AC79" s="16">
        <f t="shared" si="43"/>
        <v>0</v>
      </c>
      <c r="AD79" s="16">
        <f t="shared" si="43"/>
        <v>0</v>
      </c>
      <c r="AE79" s="16">
        <f t="shared" si="43"/>
        <v>0</v>
      </c>
      <c r="AF79" s="16">
        <f t="shared" si="43"/>
        <v>0</v>
      </c>
      <c r="AG79" s="16">
        <f t="shared" si="43"/>
        <v>0</v>
      </c>
      <c r="AH79" s="16">
        <f t="shared" si="43"/>
        <v>0</v>
      </c>
      <c r="AI79" s="16">
        <f t="shared" si="43"/>
        <v>0</v>
      </c>
      <c r="AJ79" s="16">
        <f t="shared" si="43"/>
        <v>0</v>
      </c>
      <c r="AK79" s="16">
        <f t="shared" si="43"/>
        <v>0</v>
      </c>
      <c r="AL79" s="16">
        <f t="shared" si="43"/>
        <v>0</v>
      </c>
      <c r="AM79" s="16">
        <f t="shared" si="43"/>
        <v>0</v>
      </c>
      <c r="AN79" s="16">
        <f t="shared" si="43"/>
        <v>0</v>
      </c>
      <c r="AO79" s="16">
        <f t="shared" si="43"/>
        <v>0</v>
      </c>
      <c r="AP79" s="16">
        <f t="shared" si="43"/>
        <v>0</v>
      </c>
      <c r="AQ79" s="16">
        <f t="shared" si="43"/>
        <v>0</v>
      </c>
      <c r="AR79" s="16">
        <f t="shared" si="43"/>
        <v>0</v>
      </c>
      <c r="AS79" s="16">
        <f t="shared" si="43"/>
        <v>0</v>
      </c>
      <c r="AT79" s="16">
        <f t="shared" si="43"/>
        <v>0</v>
      </c>
      <c r="AU79" s="16">
        <f t="shared" si="43"/>
        <v>0</v>
      </c>
      <c r="AV79" s="16">
        <f t="shared" si="43"/>
        <v>0</v>
      </c>
      <c r="AW79" s="16">
        <f t="shared" si="43"/>
        <v>0</v>
      </c>
      <c r="AX79" s="16">
        <f t="shared" si="43"/>
        <v>0</v>
      </c>
      <c r="AY79" s="16">
        <f t="shared" si="43"/>
        <v>0</v>
      </c>
      <c r="AZ79" s="16">
        <f t="shared" si="43"/>
        <v>0</v>
      </c>
      <c r="BA79" s="16">
        <f t="shared" ref="AA79:BW84" si="45">AZ79-BA36</f>
        <v>0</v>
      </c>
      <c r="BB79" s="16">
        <f t="shared" si="45"/>
        <v>0</v>
      </c>
      <c r="BC79" s="16">
        <f t="shared" si="45"/>
        <v>0</v>
      </c>
      <c r="BD79" s="16">
        <f t="shared" si="45"/>
        <v>0</v>
      </c>
      <c r="BE79" s="16">
        <f t="shared" si="45"/>
        <v>0</v>
      </c>
      <c r="BF79" s="16">
        <f t="shared" si="45"/>
        <v>0</v>
      </c>
      <c r="BG79" s="16">
        <f t="shared" si="45"/>
        <v>0</v>
      </c>
      <c r="BH79" s="16">
        <f t="shared" si="45"/>
        <v>0</v>
      </c>
      <c r="BI79" s="16">
        <f t="shared" si="45"/>
        <v>0</v>
      </c>
      <c r="BJ79" s="16">
        <f t="shared" si="45"/>
        <v>0</v>
      </c>
      <c r="BK79" s="16">
        <f t="shared" si="45"/>
        <v>0</v>
      </c>
      <c r="BL79" s="16">
        <f t="shared" si="45"/>
        <v>0</v>
      </c>
      <c r="BM79" s="16">
        <f t="shared" si="45"/>
        <v>0</v>
      </c>
      <c r="BN79" s="16">
        <f t="shared" si="45"/>
        <v>0</v>
      </c>
      <c r="BO79" s="16">
        <f t="shared" si="45"/>
        <v>0</v>
      </c>
      <c r="BP79" s="16">
        <f t="shared" si="45"/>
        <v>0</v>
      </c>
      <c r="BQ79" s="16">
        <f t="shared" si="45"/>
        <v>0</v>
      </c>
      <c r="BR79" s="16">
        <f t="shared" si="45"/>
        <v>0</v>
      </c>
      <c r="BS79" s="16">
        <f t="shared" si="45"/>
        <v>0</v>
      </c>
      <c r="BT79" s="16">
        <f t="shared" si="45"/>
        <v>0</v>
      </c>
      <c r="BU79" s="16">
        <f t="shared" si="45"/>
        <v>0</v>
      </c>
      <c r="BV79" s="16">
        <f t="shared" si="45"/>
        <v>0</v>
      </c>
      <c r="BW79" s="16">
        <f t="shared" si="45"/>
        <v>0</v>
      </c>
      <c r="CA79" s="21"/>
      <c r="CB79" s="23">
        <f t="shared" si="33"/>
        <v>47001114.259999998</v>
      </c>
      <c r="CC79" s="21">
        <f t="shared" si="40"/>
        <v>47001114.259999998</v>
      </c>
      <c r="CD79" s="21">
        <f t="shared" si="44"/>
        <v>47001114.259999998</v>
      </c>
      <c r="CE79" s="21">
        <f t="shared" si="44"/>
        <v>23500557.129999999</v>
      </c>
      <c r="CF79" s="21">
        <f t="shared" si="44"/>
        <v>0</v>
      </c>
      <c r="CG79" s="21">
        <f t="shared" si="44"/>
        <v>0</v>
      </c>
      <c r="CH79" s="21">
        <f t="shared" si="44"/>
        <v>0</v>
      </c>
      <c r="CI79" s="21">
        <f t="shared" si="44"/>
        <v>0</v>
      </c>
      <c r="CJ79" s="21">
        <f t="shared" si="44"/>
        <v>0</v>
      </c>
      <c r="CK79" s="21">
        <f t="shared" si="44"/>
        <v>0</v>
      </c>
      <c r="CL79" s="21">
        <f t="shared" si="44"/>
        <v>0</v>
      </c>
      <c r="CM79" s="21">
        <f t="shared" si="44"/>
        <v>0</v>
      </c>
      <c r="CN79" s="21">
        <f t="shared" si="44"/>
        <v>0</v>
      </c>
      <c r="CO79" s="21">
        <f t="shared" si="44"/>
        <v>0</v>
      </c>
      <c r="CP79" s="21">
        <f t="shared" si="44"/>
        <v>0</v>
      </c>
      <c r="CQ79" s="21">
        <f t="shared" si="44"/>
        <v>0</v>
      </c>
      <c r="CR79" s="21">
        <f t="shared" si="44"/>
        <v>0</v>
      </c>
      <c r="CS79" s="21">
        <f t="shared" si="44"/>
        <v>0</v>
      </c>
      <c r="CT79" s="21">
        <f t="shared" si="44"/>
        <v>0</v>
      </c>
      <c r="CU79" s="21">
        <f t="shared" si="44"/>
        <v>0</v>
      </c>
      <c r="CV79" s="21">
        <f t="shared" si="44"/>
        <v>0</v>
      </c>
      <c r="CW79" s="21">
        <f t="shared" si="44"/>
        <v>0</v>
      </c>
      <c r="CX79" s="21">
        <f t="shared" si="44"/>
        <v>0</v>
      </c>
      <c r="CY79" s="21">
        <f t="shared" si="44"/>
        <v>0</v>
      </c>
      <c r="CZ79" s="21">
        <f t="shared" si="44"/>
        <v>0</v>
      </c>
      <c r="DA79" s="21">
        <f t="shared" si="44"/>
        <v>0</v>
      </c>
      <c r="DB79" s="21">
        <f t="shared" si="44"/>
        <v>0</v>
      </c>
      <c r="DC79" s="21">
        <f t="shared" si="44"/>
        <v>0</v>
      </c>
      <c r="DD79" s="21">
        <f t="shared" ref="CD79:DZ84" si="46">DC79-DD36</f>
        <v>0</v>
      </c>
      <c r="DE79" s="21">
        <f t="shared" si="46"/>
        <v>0</v>
      </c>
      <c r="DF79" s="21">
        <f t="shared" si="46"/>
        <v>0</v>
      </c>
      <c r="DG79" s="21">
        <f t="shared" si="46"/>
        <v>0</v>
      </c>
      <c r="DH79" s="21">
        <f t="shared" si="46"/>
        <v>0</v>
      </c>
      <c r="DI79" s="21">
        <f t="shared" si="46"/>
        <v>0</v>
      </c>
      <c r="DJ79" s="21">
        <f t="shared" si="46"/>
        <v>0</v>
      </c>
      <c r="DK79" s="21">
        <f t="shared" si="46"/>
        <v>0</v>
      </c>
      <c r="DL79" s="21">
        <f t="shared" si="46"/>
        <v>0</v>
      </c>
      <c r="DM79" s="21">
        <f t="shared" si="46"/>
        <v>0</v>
      </c>
      <c r="DN79" s="21">
        <f t="shared" si="46"/>
        <v>0</v>
      </c>
      <c r="DO79" s="21">
        <f t="shared" si="46"/>
        <v>0</v>
      </c>
      <c r="DP79" s="21">
        <f t="shared" si="46"/>
        <v>0</v>
      </c>
      <c r="DQ79" s="21">
        <f t="shared" si="46"/>
        <v>0</v>
      </c>
      <c r="DR79" s="21">
        <f t="shared" si="46"/>
        <v>0</v>
      </c>
      <c r="DS79" s="21">
        <f t="shared" si="46"/>
        <v>0</v>
      </c>
      <c r="DT79" s="21">
        <f t="shared" si="46"/>
        <v>0</v>
      </c>
      <c r="DU79" s="21">
        <f t="shared" si="46"/>
        <v>0</v>
      </c>
      <c r="DV79" s="21">
        <f t="shared" si="46"/>
        <v>0</v>
      </c>
      <c r="DW79" s="21">
        <f t="shared" si="46"/>
        <v>0</v>
      </c>
      <c r="DX79" s="21">
        <f t="shared" si="46"/>
        <v>0</v>
      </c>
      <c r="DY79" s="21">
        <f t="shared" si="46"/>
        <v>0</v>
      </c>
      <c r="DZ79" s="21">
        <f t="shared" si="46"/>
        <v>0</v>
      </c>
      <c r="EA79" s="21"/>
    </row>
    <row r="80" spans="1:131" x14ac:dyDescent="0.35">
      <c r="A80" s="14">
        <v>33</v>
      </c>
      <c r="B80" s="15" t="s">
        <v>25</v>
      </c>
      <c r="C80" s="15" t="s">
        <v>49</v>
      </c>
      <c r="D80" s="14" t="s">
        <v>48</v>
      </c>
      <c r="E80" s="50" t="s">
        <v>48</v>
      </c>
      <c r="F80" s="50" t="s">
        <v>79</v>
      </c>
      <c r="G80" s="50">
        <v>6</v>
      </c>
      <c r="H80" s="14" t="s">
        <v>28</v>
      </c>
      <c r="I80" s="112">
        <f>VLOOKUP(H80,'Represenative Instruments_FX'!$H$5:$I$13,2,FALSE)</f>
        <v>15</v>
      </c>
      <c r="J80" s="16">
        <v>307357582.72000003</v>
      </c>
      <c r="K80" s="16">
        <v>156433440.61660001</v>
      </c>
      <c r="L80" s="16">
        <v>0</v>
      </c>
      <c r="M80" s="16">
        <v>0</v>
      </c>
      <c r="N80" s="121">
        <v>43465</v>
      </c>
      <c r="O80" s="122">
        <v>45453</v>
      </c>
      <c r="P80" s="14">
        <v>6</v>
      </c>
      <c r="Q80" s="17">
        <v>12</v>
      </c>
      <c r="R80" s="50">
        <f t="shared" si="28"/>
        <v>1</v>
      </c>
      <c r="S80" s="50">
        <f t="shared" si="29"/>
        <v>7</v>
      </c>
      <c r="T80" s="14" t="s">
        <v>29</v>
      </c>
      <c r="U80" s="46">
        <v>0.06</v>
      </c>
      <c r="V80" s="14"/>
      <c r="W80" s="24"/>
      <c r="X80" s="16">
        <v>229778548.31999999</v>
      </c>
      <c r="Y80" s="19">
        <f t="shared" si="30"/>
        <v>156433440.61660001</v>
      </c>
      <c r="Z80" s="16">
        <f t="shared" si="25"/>
        <v>118571681.9428</v>
      </c>
      <c r="AA80" s="16">
        <f t="shared" si="45"/>
        <v>90709922.799999997</v>
      </c>
      <c r="AB80" s="16">
        <f t="shared" si="45"/>
        <v>71320399.640000001</v>
      </c>
      <c r="AC80" s="16">
        <f t="shared" si="45"/>
        <v>52430876.480000004</v>
      </c>
      <c r="AD80" s="16">
        <f t="shared" si="45"/>
        <v>35379046.320000008</v>
      </c>
      <c r="AE80" s="16">
        <f t="shared" si="45"/>
        <v>16989523.160000008</v>
      </c>
      <c r="AF80" s="16">
        <f t="shared" si="45"/>
        <v>0</v>
      </c>
      <c r="AG80" s="16">
        <f t="shared" si="45"/>
        <v>0</v>
      </c>
      <c r="AH80" s="16">
        <f t="shared" si="45"/>
        <v>0</v>
      </c>
      <c r="AI80" s="16">
        <f t="shared" si="45"/>
        <v>0</v>
      </c>
      <c r="AJ80" s="16">
        <f t="shared" si="45"/>
        <v>0</v>
      </c>
      <c r="AK80" s="16">
        <f t="shared" si="45"/>
        <v>0</v>
      </c>
      <c r="AL80" s="16">
        <f t="shared" si="45"/>
        <v>0</v>
      </c>
      <c r="AM80" s="16">
        <f t="shared" si="45"/>
        <v>0</v>
      </c>
      <c r="AN80" s="16">
        <f t="shared" si="45"/>
        <v>0</v>
      </c>
      <c r="AO80" s="16">
        <f t="shared" si="45"/>
        <v>0</v>
      </c>
      <c r="AP80" s="16">
        <f t="shared" si="45"/>
        <v>0</v>
      </c>
      <c r="AQ80" s="16">
        <f t="shared" si="45"/>
        <v>0</v>
      </c>
      <c r="AR80" s="16">
        <f t="shared" si="45"/>
        <v>0</v>
      </c>
      <c r="AS80" s="16">
        <f t="shared" si="45"/>
        <v>0</v>
      </c>
      <c r="AT80" s="16">
        <f t="shared" si="45"/>
        <v>0</v>
      </c>
      <c r="AU80" s="16">
        <f t="shared" si="45"/>
        <v>0</v>
      </c>
      <c r="AV80" s="16">
        <f t="shared" si="45"/>
        <v>0</v>
      </c>
      <c r="AW80" s="16">
        <f t="shared" si="45"/>
        <v>0</v>
      </c>
      <c r="AX80" s="16">
        <f t="shared" si="45"/>
        <v>0</v>
      </c>
      <c r="AY80" s="16">
        <f t="shared" si="45"/>
        <v>0</v>
      </c>
      <c r="AZ80" s="16">
        <f t="shared" si="45"/>
        <v>0</v>
      </c>
      <c r="BA80" s="16">
        <f t="shared" si="45"/>
        <v>0</v>
      </c>
      <c r="BB80" s="16">
        <f t="shared" si="45"/>
        <v>0</v>
      </c>
      <c r="BC80" s="16">
        <f t="shared" si="45"/>
        <v>0</v>
      </c>
      <c r="BD80" s="16">
        <f t="shared" si="45"/>
        <v>0</v>
      </c>
      <c r="BE80" s="16">
        <f t="shared" si="45"/>
        <v>0</v>
      </c>
      <c r="BF80" s="16">
        <f t="shared" si="45"/>
        <v>0</v>
      </c>
      <c r="BG80" s="16">
        <f t="shared" si="45"/>
        <v>0</v>
      </c>
      <c r="BH80" s="16">
        <f t="shared" si="45"/>
        <v>0</v>
      </c>
      <c r="BI80" s="16">
        <f t="shared" si="45"/>
        <v>0</v>
      </c>
      <c r="BJ80" s="16">
        <f t="shared" si="45"/>
        <v>0</v>
      </c>
      <c r="BK80" s="16">
        <f t="shared" si="45"/>
        <v>0</v>
      </c>
      <c r="BL80" s="16">
        <f t="shared" si="45"/>
        <v>0</v>
      </c>
      <c r="BM80" s="16">
        <f t="shared" si="45"/>
        <v>0</v>
      </c>
      <c r="BN80" s="16">
        <f t="shared" si="45"/>
        <v>0</v>
      </c>
      <c r="BO80" s="16">
        <f t="shared" si="45"/>
        <v>0</v>
      </c>
      <c r="BP80" s="16">
        <f t="shared" si="45"/>
        <v>0</v>
      </c>
      <c r="BQ80" s="16">
        <f t="shared" si="45"/>
        <v>0</v>
      </c>
      <c r="BR80" s="16">
        <f t="shared" si="45"/>
        <v>0</v>
      </c>
      <c r="BS80" s="16">
        <f t="shared" si="45"/>
        <v>0</v>
      </c>
      <c r="BT80" s="16">
        <f t="shared" si="45"/>
        <v>0</v>
      </c>
      <c r="BU80" s="16">
        <f t="shared" si="45"/>
        <v>0</v>
      </c>
      <c r="BV80" s="16">
        <f t="shared" si="45"/>
        <v>0</v>
      </c>
      <c r="BW80" s="16">
        <f t="shared" si="45"/>
        <v>0</v>
      </c>
      <c r="CA80" s="21"/>
      <c r="CB80" s="23">
        <f t="shared" si="33"/>
        <v>156433440.61660001</v>
      </c>
      <c r="CC80" s="21">
        <f t="shared" si="40"/>
        <v>156433440.61660001</v>
      </c>
      <c r="CD80" s="21">
        <f t="shared" si="46"/>
        <v>130361200.51383334</v>
      </c>
      <c r="CE80" s="21">
        <f t="shared" si="46"/>
        <v>104288960.41106668</v>
      </c>
      <c r="CF80" s="21">
        <f t="shared" si="46"/>
        <v>78216720.308300018</v>
      </c>
      <c r="CG80" s="21">
        <f t="shared" si="46"/>
        <v>52144480.205533355</v>
      </c>
      <c r="CH80" s="21">
        <f t="shared" si="46"/>
        <v>26072240.102766689</v>
      </c>
      <c r="CI80" s="21">
        <f t="shared" si="46"/>
        <v>0</v>
      </c>
      <c r="CJ80" s="21">
        <f t="shared" si="46"/>
        <v>0</v>
      </c>
      <c r="CK80" s="21">
        <f t="shared" si="46"/>
        <v>0</v>
      </c>
      <c r="CL80" s="21">
        <f t="shared" si="46"/>
        <v>0</v>
      </c>
      <c r="CM80" s="21">
        <f t="shared" si="46"/>
        <v>0</v>
      </c>
      <c r="CN80" s="21">
        <f t="shared" si="46"/>
        <v>0</v>
      </c>
      <c r="CO80" s="21">
        <f t="shared" si="46"/>
        <v>0</v>
      </c>
      <c r="CP80" s="21">
        <f t="shared" si="46"/>
        <v>0</v>
      </c>
      <c r="CQ80" s="21">
        <f t="shared" si="46"/>
        <v>0</v>
      </c>
      <c r="CR80" s="21">
        <f t="shared" si="46"/>
        <v>0</v>
      </c>
      <c r="CS80" s="21">
        <f t="shared" si="46"/>
        <v>0</v>
      </c>
      <c r="CT80" s="21">
        <f t="shared" si="46"/>
        <v>0</v>
      </c>
      <c r="CU80" s="21">
        <f t="shared" si="46"/>
        <v>0</v>
      </c>
      <c r="CV80" s="21">
        <f t="shared" si="46"/>
        <v>0</v>
      </c>
      <c r="CW80" s="21">
        <f t="shared" si="46"/>
        <v>0</v>
      </c>
      <c r="CX80" s="21">
        <f t="shared" si="46"/>
        <v>0</v>
      </c>
      <c r="CY80" s="21">
        <f t="shared" si="46"/>
        <v>0</v>
      </c>
      <c r="CZ80" s="21">
        <f t="shared" si="46"/>
        <v>0</v>
      </c>
      <c r="DA80" s="21">
        <f t="shared" si="46"/>
        <v>0</v>
      </c>
      <c r="DB80" s="21">
        <f t="shared" si="46"/>
        <v>0</v>
      </c>
      <c r="DC80" s="21">
        <f t="shared" si="46"/>
        <v>0</v>
      </c>
      <c r="DD80" s="21">
        <f t="shared" si="46"/>
        <v>0</v>
      </c>
      <c r="DE80" s="21">
        <f t="shared" si="46"/>
        <v>0</v>
      </c>
      <c r="DF80" s="21">
        <f t="shared" si="46"/>
        <v>0</v>
      </c>
      <c r="DG80" s="21">
        <f t="shared" si="46"/>
        <v>0</v>
      </c>
      <c r="DH80" s="21">
        <f t="shared" si="46"/>
        <v>0</v>
      </c>
      <c r="DI80" s="21">
        <f t="shared" si="46"/>
        <v>0</v>
      </c>
      <c r="DJ80" s="21">
        <f t="shared" si="46"/>
        <v>0</v>
      </c>
      <c r="DK80" s="21">
        <f t="shared" si="46"/>
        <v>0</v>
      </c>
      <c r="DL80" s="21">
        <f t="shared" si="46"/>
        <v>0</v>
      </c>
      <c r="DM80" s="21">
        <f t="shared" si="46"/>
        <v>0</v>
      </c>
      <c r="DN80" s="21">
        <f t="shared" si="46"/>
        <v>0</v>
      </c>
      <c r="DO80" s="21">
        <f t="shared" si="46"/>
        <v>0</v>
      </c>
      <c r="DP80" s="21">
        <f t="shared" si="46"/>
        <v>0</v>
      </c>
      <c r="DQ80" s="21">
        <f t="shared" si="46"/>
        <v>0</v>
      </c>
      <c r="DR80" s="21">
        <f t="shared" si="46"/>
        <v>0</v>
      </c>
      <c r="DS80" s="21">
        <f t="shared" si="46"/>
        <v>0</v>
      </c>
      <c r="DT80" s="21">
        <f t="shared" si="46"/>
        <v>0</v>
      </c>
      <c r="DU80" s="21">
        <f t="shared" si="46"/>
        <v>0</v>
      </c>
      <c r="DV80" s="21">
        <f t="shared" si="46"/>
        <v>0</v>
      </c>
      <c r="DW80" s="21">
        <f t="shared" si="46"/>
        <v>0</v>
      </c>
      <c r="DX80" s="21">
        <f t="shared" si="46"/>
        <v>0</v>
      </c>
      <c r="DY80" s="21">
        <f t="shared" si="46"/>
        <v>0</v>
      </c>
      <c r="DZ80" s="21">
        <f t="shared" si="46"/>
        <v>0</v>
      </c>
      <c r="EA80" s="21"/>
    </row>
    <row r="81" spans="1:131" x14ac:dyDescent="0.35">
      <c r="A81" s="14">
        <v>34</v>
      </c>
      <c r="B81" s="15" t="s">
        <v>25</v>
      </c>
      <c r="C81" s="15" t="s">
        <v>50</v>
      </c>
      <c r="D81" s="14" t="s">
        <v>43</v>
      </c>
      <c r="E81" s="50" t="s">
        <v>43</v>
      </c>
      <c r="F81" s="50" t="s">
        <v>78</v>
      </c>
      <c r="G81" s="50">
        <v>5</v>
      </c>
      <c r="H81" s="14" t="s">
        <v>28</v>
      </c>
      <c r="I81" s="112">
        <f>VLOOKUP(H81,'Represenative Instruments_FX'!$H$5:$I$13,2,FALSE)</f>
        <v>15</v>
      </c>
      <c r="J81" s="16">
        <v>200000000</v>
      </c>
      <c r="K81" s="16">
        <v>182010912.84999999</v>
      </c>
      <c r="L81" s="18">
        <v>0</v>
      </c>
      <c r="M81" s="18">
        <v>0</v>
      </c>
      <c r="N81" s="121">
        <v>42999</v>
      </c>
      <c r="O81" s="121">
        <v>44641</v>
      </c>
      <c r="P81" s="14">
        <v>4</v>
      </c>
      <c r="Q81" s="17">
        <v>9</v>
      </c>
      <c r="R81" s="50">
        <f t="shared" si="28"/>
        <v>0</v>
      </c>
      <c r="S81" s="50">
        <f t="shared" si="29"/>
        <v>5</v>
      </c>
      <c r="T81" s="14" t="s">
        <v>29</v>
      </c>
      <c r="U81" s="46">
        <v>0.03</v>
      </c>
      <c r="V81" s="14"/>
      <c r="W81" s="24"/>
      <c r="X81" s="16">
        <v>200000000</v>
      </c>
      <c r="Y81" s="19">
        <f t="shared" si="30"/>
        <v>182010912.84999999</v>
      </c>
      <c r="Z81" s="16">
        <f t="shared" si="25"/>
        <v>140000000</v>
      </c>
      <c r="AA81" s="16">
        <f t="shared" si="45"/>
        <v>100000000</v>
      </c>
      <c r="AB81" s="16">
        <f t="shared" si="45"/>
        <v>60000000</v>
      </c>
      <c r="AC81" s="16">
        <f t="shared" si="45"/>
        <v>20000000</v>
      </c>
      <c r="AD81" s="16">
        <f t="shared" si="45"/>
        <v>0</v>
      </c>
      <c r="AE81" s="16">
        <f t="shared" si="45"/>
        <v>0</v>
      </c>
      <c r="AF81" s="16">
        <f t="shared" si="45"/>
        <v>0</v>
      </c>
      <c r="AG81" s="16">
        <f t="shared" si="45"/>
        <v>0</v>
      </c>
      <c r="AH81" s="16">
        <f t="shared" si="45"/>
        <v>0</v>
      </c>
      <c r="AI81" s="16">
        <f t="shared" si="45"/>
        <v>0</v>
      </c>
      <c r="AJ81" s="16">
        <f t="shared" si="45"/>
        <v>0</v>
      </c>
      <c r="AK81" s="16">
        <f t="shared" si="45"/>
        <v>0</v>
      </c>
      <c r="AL81" s="16">
        <f t="shared" si="45"/>
        <v>0</v>
      </c>
      <c r="AM81" s="16">
        <f t="shared" si="45"/>
        <v>0</v>
      </c>
      <c r="AN81" s="16">
        <f t="shared" si="45"/>
        <v>0</v>
      </c>
      <c r="AO81" s="16">
        <f t="shared" si="45"/>
        <v>0</v>
      </c>
      <c r="AP81" s="16">
        <f t="shared" si="45"/>
        <v>0</v>
      </c>
      <c r="AQ81" s="16">
        <f t="shared" si="45"/>
        <v>0</v>
      </c>
      <c r="AR81" s="16">
        <f t="shared" si="45"/>
        <v>0</v>
      </c>
      <c r="AS81" s="16">
        <f t="shared" si="45"/>
        <v>0</v>
      </c>
      <c r="AT81" s="16">
        <f t="shared" si="45"/>
        <v>0</v>
      </c>
      <c r="AU81" s="16">
        <f t="shared" si="45"/>
        <v>0</v>
      </c>
      <c r="AV81" s="16">
        <f t="shared" si="45"/>
        <v>0</v>
      </c>
      <c r="AW81" s="16">
        <f t="shared" si="45"/>
        <v>0</v>
      </c>
      <c r="AX81" s="16">
        <f t="shared" si="45"/>
        <v>0</v>
      </c>
      <c r="AY81" s="16">
        <f t="shared" si="45"/>
        <v>0</v>
      </c>
      <c r="AZ81" s="16">
        <f t="shared" si="45"/>
        <v>0</v>
      </c>
      <c r="BA81" s="16">
        <f t="shared" si="45"/>
        <v>0</v>
      </c>
      <c r="BB81" s="16">
        <f t="shared" si="45"/>
        <v>0</v>
      </c>
      <c r="BC81" s="16">
        <f t="shared" si="45"/>
        <v>0</v>
      </c>
      <c r="BD81" s="16">
        <f t="shared" si="45"/>
        <v>0</v>
      </c>
      <c r="BE81" s="16">
        <f t="shared" si="45"/>
        <v>0</v>
      </c>
      <c r="BF81" s="16">
        <f t="shared" si="45"/>
        <v>0</v>
      </c>
      <c r="BG81" s="16">
        <f t="shared" si="45"/>
        <v>0</v>
      </c>
      <c r="BH81" s="16">
        <f t="shared" si="45"/>
        <v>0</v>
      </c>
      <c r="BI81" s="16">
        <f t="shared" si="45"/>
        <v>0</v>
      </c>
      <c r="BJ81" s="16">
        <f t="shared" si="45"/>
        <v>0</v>
      </c>
      <c r="BK81" s="16">
        <f t="shared" si="45"/>
        <v>0</v>
      </c>
      <c r="BL81" s="16">
        <f t="shared" si="45"/>
        <v>0</v>
      </c>
      <c r="BM81" s="16">
        <f t="shared" si="45"/>
        <v>0</v>
      </c>
      <c r="BN81" s="16">
        <f t="shared" si="45"/>
        <v>0</v>
      </c>
      <c r="BO81" s="16">
        <f t="shared" si="45"/>
        <v>0</v>
      </c>
      <c r="BP81" s="16">
        <f t="shared" si="45"/>
        <v>0</v>
      </c>
      <c r="BQ81" s="16">
        <f t="shared" si="45"/>
        <v>0</v>
      </c>
      <c r="BR81" s="16">
        <f t="shared" si="45"/>
        <v>0</v>
      </c>
      <c r="BS81" s="16">
        <f t="shared" si="45"/>
        <v>0</v>
      </c>
      <c r="BT81" s="16">
        <f t="shared" si="45"/>
        <v>0</v>
      </c>
      <c r="BU81" s="16">
        <f t="shared" si="45"/>
        <v>0</v>
      </c>
      <c r="BV81" s="16">
        <f t="shared" si="45"/>
        <v>0</v>
      </c>
      <c r="BW81" s="16">
        <f t="shared" si="45"/>
        <v>0</v>
      </c>
      <c r="CA81" s="21"/>
      <c r="CB81" s="26">
        <f t="shared" si="33"/>
        <v>182010912.84999999</v>
      </c>
      <c r="CC81" s="21">
        <f t="shared" si="40"/>
        <v>145608730.28</v>
      </c>
      <c r="CD81" s="21">
        <f t="shared" si="46"/>
        <v>109206547.71000001</v>
      </c>
      <c r="CE81" s="21">
        <f t="shared" si="46"/>
        <v>72804365.140000015</v>
      </c>
      <c r="CF81" s="21">
        <f t="shared" si="46"/>
        <v>36402182.570000015</v>
      </c>
      <c r="CG81" s="21">
        <f t="shared" si="46"/>
        <v>0</v>
      </c>
      <c r="CH81" s="21">
        <f t="shared" si="46"/>
        <v>0</v>
      </c>
      <c r="CI81" s="21">
        <f t="shared" si="46"/>
        <v>0</v>
      </c>
      <c r="CJ81" s="21">
        <f t="shared" si="46"/>
        <v>0</v>
      </c>
      <c r="CK81" s="21">
        <f t="shared" si="46"/>
        <v>0</v>
      </c>
      <c r="CL81" s="21">
        <f t="shared" si="46"/>
        <v>0</v>
      </c>
      <c r="CM81" s="21">
        <f t="shared" si="46"/>
        <v>0</v>
      </c>
      <c r="CN81" s="21">
        <f t="shared" si="46"/>
        <v>0</v>
      </c>
      <c r="CO81" s="21">
        <f t="shared" si="46"/>
        <v>0</v>
      </c>
      <c r="CP81" s="21">
        <f t="shared" si="46"/>
        <v>0</v>
      </c>
      <c r="CQ81" s="21">
        <f t="shared" si="46"/>
        <v>0</v>
      </c>
      <c r="CR81" s="21">
        <f t="shared" si="46"/>
        <v>0</v>
      </c>
      <c r="CS81" s="21">
        <f t="shared" si="46"/>
        <v>0</v>
      </c>
      <c r="CT81" s="21">
        <f t="shared" si="46"/>
        <v>0</v>
      </c>
      <c r="CU81" s="21">
        <f t="shared" si="46"/>
        <v>0</v>
      </c>
      <c r="CV81" s="21">
        <f t="shared" si="46"/>
        <v>0</v>
      </c>
      <c r="CW81" s="21">
        <f t="shared" si="46"/>
        <v>0</v>
      </c>
      <c r="CX81" s="21">
        <f t="shared" si="46"/>
        <v>0</v>
      </c>
      <c r="CY81" s="21">
        <f t="shared" si="46"/>
        <v>0</v>
      </c>
      <c r="CZ81" s="21">
        <f t="shared" si="46"/>
        <v>0</v>
      </c>
      <c r="DA81" s="21">
        <f t="shared" si="46"/>
        <v>0</v>
      </c>
      <c r="DB81" s="21">
        <f t="shared" si="46"/>
        <v>0</v>
      </c>
      <c r="DC81" s="21">
        <f t="shared" si="46"/>
        <v>0</v>
      </c>
      <c r="DD81" s="21">
        <f t="shared" si="46"/>
        <v>0</v>
      </c>
      <c r="DE81" s="21">
        <f t="shared" si="46"/>
        <v>0</v>
      </c>
      <c r="DF81" s="21">
        <f t="shared" si="46"/>
        <v>0</v>
      </c>
      <c r="DG81" s="21">
        <f t="shared" si="46"/>
        <v>0</v>
      </c>
      <c r="DH81" s="21">
        <f t="shared" si="46"/>
        <v>0</v>
      </c>
      <c r="DI81" s="21">
        <f t="shared" si="46"/>
        <v>0</v>
      </c>
      <c r="DJ81" s="21">
        <f t="shared" si="46"/>
        <v>0</v>
      </c>
      <c r="DK81" s="21">
        <f t="shared" si="46"/>
        <v>0</v>
      </c>
      <c r="DL81" s="21">
        <f t="shared" si="46"/>
        <v>0</v>
      </c>
      <c r="DM81" s="21">
        <f t="shared" si="46"/>
        <v>0</v>
      </c>
      <c r="DN81" s="21">
        <f t="shared" si="46"/>
        <v>0</v>
      </c>
      <c r="DO81" s="21">
        <f t="shared" si="46"/>
        <v>0</v>
      </c>
      <c r="DP81" s="21">
        <f t="shared" si="46"/>
        <v>0</v>
      </c>
      <c r="DQ81" s="21">
        <f t="shared" si="46"/>
        <v>0</v>
      </c>
      <c r="DR81" s="21">
        <f t="shared" si="46"/>
        <v>0</v>
      </c>
      <c r="DS81" s="21">
        <f t="shared" si="46"/>
        <v>0</v>
      </c>
      <c r="DT81" s="21">
        <f t="shared" si="46"/>
        <v>0</v>
      </c>
      <c r="DU81" s="21">
        <f t="shared" si="46"/>
        <v>0</v>
      </c>
      <c r="DV81" s="21">
        <f t="shared" si="46"/>
        <v>0</v>
      </c>
      <c r="DW81" s="21">
        <f t="shared" si="46"/>
        <v>0</v>
      </c>
      <c r="DX81" s="21">
        <f t="shared" si="46"/>
        <v>0</v>
      </c>
      <c r="DY81" s="21">
        <f t="shared" si="46"/>
        <v>0</v>
      </c>
      <c r="DZ81" s="21">
        <f t="shared" si="46"/>
        <v>0</v>
      </c>
      <c r="EA81" s="21"/>
    </row>
    <row r="82" spans="1:131" x14ac:dyDescent="0.35">
      <c r="A82" s="14">
        <v>35</v>
      </c>
      <c r="B82" s="15" t="s">
        <v>25</v>
      </c>
      <c r="C82" s="15" t="s">
        <v>51</v>
      </c>
      <c r="D82" s="14" t="s">
        <v>27</v>
      </c>
      <c r="E82" s="50" t="s">
        <v>63</v>
      </c>
      <c r="F82" s="50" t="s">
        <v>75</v>
      </c>
      <c r="G82" s="50">
        <v>3</v>
      </c>
      <c r="H82" s="14" t="s">
        <v>52</v>
      </c>
      <c r="I82" s="112">
        <f>VLOOKUP(H82,'Represenative Instruments_FX'!$H$5:$I$13,2,FALSE)</f>
        <v>21.371550000000003</v>
      </c>
      <c r="J82" s="16">
        <v>20700000</v>
      </c>
      <c r="K82" s="16">
        <v>2564956.5199999837</v>
      </c>
      <c r="L82" s="18">
        <v>0</v>
      </c>
      <c r="M82" s="18">
        <v>0</v>
      </c>
      <c r="N82" s="121">
        <v>44377</v>
      </c>
      <c r="O82" s="121">
        <v>50770</v>
      </c>
      <c r="P82" s="14">
        <v>7</v>
      </c>
      <c r="Q82" s="17">
        <v>21</v>
      </c>
      <c r="R82" s="50">
        <f t="shared" si="28"/>
        <v>4</v>
      </c>
      <c r="S82" s="50">
        <f t="shared" si="29"/>
        <v>21</v>
      </c>
      <c r="T82" s="14" t="s">
        <v>29</v>
      </c>
      <c r="U82" s="46">
        <v>7.4900000000000008E-2</v>
      </c>
      <c r="V82" s="14"/>
      <c r="W82" s="24"/>
      <c r="X82" s="16">
        <v>20700000</v>
      </c>
      <c r="Y82" s="19">
        <f t="shared" si="30"/>
        <v>2564956.5199999837</v>
      </c>
      <c r="Z82" s="16">
        <f t="shared" si="25"/>
        <v>2564956.5199999837</v>
      </c>
      <c r="AA82" s="16">
        <f t="shared" si="45"/>
        <v>2564956.5199999837</v>
      </c>
      <c r="AB82" s="16">
        <f t="shared" si="45"/>
        <v>2564956.5199999837</v>
      </c>
      <c r="AC82" s="16">
        <f t="shared" si="45"/>
        <v>2422458.9355555396</v>
      </c>
      <c r="AD82" s="16">
        <f t="shared" si="45"/>
        <v>2279961.3511110954</v>
      </c>
      <c r="AE82" s="16">
        <f t="shared" si="45"/>
        <v>2137463.7666666512</v>
      </c>
      <c r="AF82" s="16">
        <f t="shared" si="45"/>
        <v>1994966.1822222073</v>
      </c>
      <c r="AG82" s="16">
        <f t="shared" si="45"/>
        <v>1852468.5977777634</v>
      </c>
      <c r="AH82" s="16">
        <f t="shared" si="45"/>
        <v>1709971.0133333195</v>
      </c>
      <c r="AI82" s="16">
        <f t="shared" si="45"/>
        <v>1567473.4288888755</v>
      </c>
      <c r="AJ82" s="16">
        <f t="shared" si="45"/>
        <v>1424975.8444444316</v>
      </c>
      <c r="AK82" s="16">
        <f t="shared" si="45"/>
        <v>1282478.2599999877</v>
      </c>
      <c r="AL82" s="16">
        <f t="shared" si="45"/>
        <v>1139980.6755555437</v>
      </c>
      <c r="AM82" s="16">
        <f t="shared" si="45"/>
        <v>997483.09111109981</v>
      </c>
      <c r="AN82" s="16">
        <f t="shared" si="45"/>
        <v>854985.50666665589</v>
      </c>
      <c r="AO82" s="16">
        <f t="shared" si="45"/>
        <v>712487.92222221196</v>
      </c>
      <c r="AP82" s="16">
        <f t="shared" si="45"/>
        <v>569990.33777776803</v>
      </c>
      <c r="AQ82" s="16">
        <f t="shared" si="45"/>
        <v>427492.75333332404</v>
      </c>
      <c r="AR82" s="16">
        <f t="shared" si="45"/>
        <v>284995.16888888006</v>
      </c>
      <c r="AS82" s="16">
        <f t="shared" si="45"/>
        <v>142497.58444443607</v>
      </c>
      <c r="AT82" s="16">
        <f t="shared" si="45"/>
        <v>0</v>
      </c>
      <c r="AU82" s="16">
        <f t="shared" si="45"/>
        <v>0</v>
      </c>
      <c r="AV82" s="16">
        <f t="shared" si="45"/>
        <v>0</v>
      </c>
      <c r="AW82" s="16">
        <f t="shared" si="45"/>
        <v>0</v>
      </c>
      <c r="AX82" s="16">
        <f t="shared" si="45"/>
        <v>0</v>
      </c>
      <c r="AY82" s="16">
        <f t="shared" si="45"/>
        <v>0</v>
      </c>
      <c r="AZ82" s="16">
        <f t="shared" si="45"/>
        <v>0</v>
      </c>
      <c r="BA82" s="16">
        <f t="shared" si="45"/>
        <v>0</v>
      </c>
      <c r="BB82" s="16">
        <f t="shared" si="45"/>
        <v>0</v>
      </c>
      <c r="BC82" s="16">
        <f t="shared" si="45"/>
        <v>0</v>
      </c>
      <c r="BD82" s="16">
        <f t="shared" si="45"/>
        <v>0</v>
      </c>
      <c r="BE82" s="16">
        <f t="shared" si="45"/>
        <v>0</v>
      </c>
      <c r="BF82" s="16">
        <f t="shared" si="45"/>
        <v>0</v>
      </c>
      <c r="BG82" s="16">
        <f t="shared" si="45"/>
        <v>0</v>
      </c>
      <c r="BH82" s="16">
        <f t="shared" si="45"/>
        <v>0</v>
      </c>
      <c r="BI82" s="16">
        <f t="shared" si="45"/>
        <v>0</v>
      </c>
      <c r="BJ82" s="16">
        <f t="shared" si="45"/>
        <v>0</v>
      </c>
      <c r="BK82" s="16">
        <f t="shared" si="45"/>
        <v>0</v>
      </c>
      <c r="BL82" s="16">
        <f t="shared" si="45"/>
        <v>0</v>
      </c>
      <c r="BM82" s="16">
        <f t="shared" si="45"/>
        <v>0</v>
      </c>
      <c r="BN82" s="16">
        <f t="shared" si="45"/>
        <v>0</v>
      </c>
      <c r="BO82" s="16">
        <f t="shared" si="45"/>
        <v>0</v>
      </c>
      <c r="BP82" s="16">
        <f t="shared" si="45"/>
        <v>0</v>
      </c>
      <c r="BQ82" s="16">
        <f t="shared" si="45"/>
        <v>0</v>
      </c>
      <c r="BR82" s="16">
        <f t="shared" si="45"/>
        <v>0</v>
      </c>
      <c r="BS82" s="16">
        <f t="shared" si="45"/>
        <v>0</v>
      </c>
      <c r="BT82" s="16">
        <f t="shared" si="45"/>
        <v>0</v>
      </c>
      <c r="BU82" s="16">
        <f t="shared" si="45"/>
        <v>0</v>
      </c>
      <c r="BV82" s="16">
        <f t="shared" si="45"/>
        <v>0</v>
      </c>
      <c r="BW82" s="16">
        <f t="shared" si="45"/>
        <v>0</v>
      </c>
      <c r="CA82" s="21"/>
      <c r="CB82" s="26">
        <f t="shared" si="33"/>
        <v>2564956.5199999837</v>
      </c>
      <c r="CC82" s="21">
        <f t="shared" si="40"/>
        <v>2564956.5199999837</v>
      </c>
      <c r="CD82" s="21">
        <f t="shared" si="46"/>
        <v>2564956.5199999837</v>
      </c>
      <c r="CE82" s="21">
        <f t="shared" si="46"/>
        <v>2564956.5199999837</v>
      </c>
      <c r="CF82" s="21">
        <f t="shared" si="46"/>
        <v>2564956.5199999837</v>
      </c>
      <c r="CG82" s="21">
        <f t="shared" si="46"/>
        <v>2414076.724705867</v>
      </c>
      <c r="CH82" s="21">
        <f t="shared" si="46"/>
        <v>2263196.9294117503</v>
      </c>
      <c r="CI82" s="21">
        <f t="shared" si="46"/>
        <v>2112317.1341176336</v>
      </c>
      <c r="CJ82" s="21">
        <f t="shared" si="46"/>
        <v>1961437.3388235169</v>
      </c>
      <c r="CK82" s="21">
        <f t="shared" si="46"/>
        <v>1810557.5435294001</v>
      </c>
      <c r="CL82" s="21">
        <f t="shared" si="46"/>
        <v>1659677.7482352834</v>
      </c>
      <c r="CM82" s="21">
        <f t="shared" si="46"/>
        <v>1508797.9529411667</v>
      </c>
      <c r="CN82" s="21">
        <f t="shared" si="46"/>
        <v>1357918.15764705</v>
      </c>
      <c r="CO82" s="21">
        <f t="shared" si="46"/>
        <v>1207038.3623529333</v>
      </c>
      <c r="CP82" s="21">
        <f t="shared" si="46"/>
        <v>1056158.5670588166</v>
      </c>
      <c r="CQ82" s="21">
        <f t="shared" si="46"/>
        <v>905278.77176469984</v>
      </c>
      <c r="CR82" s="21">
        <f t="shared" si="46"/>
        <v>754398.97647058312</v>
      </c>
      <c r="CS82" s="21">
        <f t="shared" si="46"/>
        <v>603519.1811764664</v>
      </c>
      <c r="CT82" s="21">
        <f t="shared" si="46"/>
        <v>452639.38588234968</v>
      </c>
      <c r="CU82" s="21">
        <f t="shared" si="46"/>
        <v>301759.59058823297</v>
      </c>
      <c r="CV82" s="21">
        <f t="shared" si="46"/>
        <v>150879.79529411628</v>
      </c>
      <c r="CW82" s="21">
        <f t="shared" si="46"/>
        <v>-4.0745362639427185E-10</v>
      </c>
      <c r="CX82" s="21">
        <f t="shared" si="46"/>
        <v>-4.0745362639427185E-10</v>
      </c>
      <c r="CY82" s="21">
        <f t="shared" si="46"/>
        <v>-4.0745362639427185E-10</v>
      </c>
      <c r="CZ82" s="21">
        <f t="shared" si="46"/>
        <v>-4.0745362639427185E-10</v>
      </c>
      <c r="DA82" s="21">
        <f t="shared" si="46"/>
        <v>-4.0745362639427185E-10</v>
      </c>
      <c r="DB82" s="21">
        <f t="shared" si="46"/>
        <v>-4.0745362639427185E-10</v>
      </c>
      <c r="DC82" s="21">
        <f t="shared" si="46"/>
        <v>-4.0745362639427185E-10</v>
      </c>
      <c r="DD82" s="21">
        <f t="shared" si="46"/>
        <v>-4.0745362639427185E-10</v>
      </c>
      <c r="DE82" s="21">
        <f t="shared" si="46"/>
        <v>-4.0745362639427185E-10</v>
      </c>
      <c r="DF82" s="21">
        <f t="shared" si="46"/>
        <v>-4.0745362639427185E-10</v>
      </c>
      <c r="DG82" s="21">
        <f t="shared" si="46"/>
        <v>-4.0745362639427185E-10</v>
      </c>
      <c r="DH82" s="21">
        <f t="shared" si="46"/>
        <v>-4.0745362639427185E-10</v>
      </c>
      <c r="DI82" s="21">
        <f t="shared" si="46"/>
        <v>-4.0745362639427185E-10</v>
      </c>
      <c r="DJ82" s="21">
        <f t="shared" si="46"/>
        <v>-4.0745362639427185E-10</v>
      </c>
      <c r="DK82" s="21">
        <f t="shared" si="46"/>
        <v>-4.0745362639427185E-10</v>
      </c>
      <c r="DL82" s="21">
        <f t="shared" si="46"/>
        <v>-4.0745362639427185E-10</v>
      </c>
      <c r="DM82" s="21">
        <f t="shared" si="46"/>
        <v>-4.0745362639427185E-10</v>
      </c>
      <c r="DN82" s="21">
        <f t="shared" si="46"/>
        <v>-4.0745362639427185E-10</v>
      </c>
      <c r="DO82" s="21">
        <f t="shared" si="46"/>
        <v>-4.0745362639427185E-10</v>
      </c>
      <c r="DP82" s="21">
        <f t="shared" si="46"/>
        <v>-4.0745362639427185E-10</v>
      </c>
      <c r="DQ82" s="21">
        <f t="shared" si="46"/>
        <v>-4.0745362639427185E-10</v>
      </c>
      <c r="DR82" s="21">
        <f t="shared" si="46"/>
        <v>-4.0745362639427185E-10</v>
      </c>
      <c r="DS82" s="21">
        <f t="shared" si="46"/>
        <v>-4.0745362639427185E-10</v>
      </c>
      <c r="DT82" s="21">
        <f t="shared" si="46"/>
        <v>-4.0745362639427185E-10</v>
      </c>
      <c r="DU82" s="21">
        <f t="shared" si="46"/>
        <v>-4.0745362639427185E-10</v>
      </c>
      <c r="DV82" s="21">
        <f t="shared" si="46"/>
        <v>-4.0745362639427185E-10</v>
      </c>
      <c r="DW82" s="21">
        <f t="shared" si="46"/>
        <v>-4.0745362639427185E-10</v>
      </c>
      <c r="DX82" s="21">
        <f t="shared" si="46"/>
        <v>-4.0745362639427185E-10</v>
      </c>
      <c r="DY82" s="21">
        <f t="shared" si="46"/>
        <v>-4.0745362639427185E-10</v>
      </c>
      <c r="DZ82" s="21">
        <f t="shared" si="46"/>
        <v>-4.0745362639427185E-10</v>
      </c>
      <c r="EA82" s="21"/>
    </row>
    <row r="83" spans="1:131" x14ac:dyDescent="0.35">
      <c r="A83" s="14">
        <v>36</v>
      </c>
      <c r="B83" s="27" t="s">
        <v>53</v>
      </c>
      <c r="C83" s="28" t="s">
        <v>53</v>
      </c>
      <c r="D83" s="29" t="s">
        <v>54</v>
      </c>
      <c r="E83" s="50" t="s">
        <v>102</v>
      </c>
      <c r="F83" s="50" t="s">
        <v>105</v>
      </c>
      <c r="G83" s="50">
        <v>12</v>
      </c>
      <c r="H83" s="29" t="s">
        <v>55</v>
      </c>
      <c r="I83" s="112">
        <f>VLOOKUP(H83,'Represenative Instruments_FX'!$H$5:$I$13,2,FALSE)</f>
        <v>1</v>
      </c>
      <c r="J83" s="30"/>
      <c r="K83" s="30">
        <v>591700000</v>
      </c>
      <c r="L83" s="31"/>
      <c r="M83" s="31"/>
      <c r="N83" s="121"/>
      <c r="O83" s="123">
        <v>46752</v>
      </c>
      <c r="P83" s="29">
        <v>9</v>
      </c>
      <c r="Q83" s="31">
        <v>10</v>
      </c>
      <c r="R83" s="50">
        <f t="shared" si="28"/>
        <v>0</v>
      </c>
      <c r="S83" s="50">
        <f t="shared" si="29"/>
        <v>10</v>
      </c>
      <c r="T83" s="29" t="s">
        <v>29</v>
      </c>
      <c r="U83" s="47">
        <v>0.16500000000000001</v>
      </c>
      <c r="V83" s="29"/>
      <c r="W83" s="44"/>
      <c r="X83" s="31"/>
      <c r="Y83" s="19">
        <f t="shared" si="30"/>
        <v>591700000</v>
      </c>
      <c r="Z83" s="16">
        <f t="shared" si="25"/>
        <v>591700000</v>
      </c>
      <c r="AA83" s="16">
        <f t="shared" si="45"/>
        <v>591700000</v>
      </c>
      <c r="AB83" s="16">
        <f t="shared" si="45"/>
        <v>591700000</v>
      </c>
      <c r="AC83" s="16">
        <f t="shared" si="45"/>
        <v>591700000</v>
      </c>
      <c r="AD83" s="16">
        <f t="shared" si="45"/>
        <v>591700000</v>
      </c>
      <c r="AE83" s="16">
        <f t="shared" si="45"/>
        <v>591700000</v>
      </c>
      <c r="AF83" s="16">
        <f t="shared" si="45"/>
        <v>591700000</v>
      </c>
      <c r="AG83" s="16">
        <f t="shared" si="45"/>
        <v>591700000</v>
      </c>
      <c r="AH83" s="16">
        <f t="shared" si="45"/>
        <v>591700000</v>
      </c>
      <c r="AI83" s="16">
        <f t="shared" si="45"/>
        <v>0</v>
      </c>
      <c r="AJ83" s="16">
        <f t="shared" si="45"/>
        <v>0</v>
      </c>
      <c r="AK83" s="16">
        <f t="shared" si="45"/>
        <v>0</v>
      </c>
      <c r="AL83" s="16">
        <f t="shared" si="45"/>
        <v>0</v>
      </c>
      <c r="AM83" s="16">
        <f t="shared" si="45"/>
        <v>0</v>
      </c>
      <c r="AN83" s="16">
        <f t="shared" si="45"/>
        <v>0</v>
      </c>
      <c r="AO83" s="16">
        <f t="shared" si="45"/>
        <v>0</v>
      </c>
      <c r="AP83" s="16">
        <f t="shared" si="45"/>
        <v>0</v>
      </c>
      <c r="AQ83" s="16">
        <f t="shared" si="45"/>
        <v>0</v>
      </c>
      <c r="AR83" s="16">
        <f t="shared" si="45"/>
        <v>0</v>
      </c>
      <c r="AS83" s="16">
        <f t="shared" si="45"/>
        <v>0</v>
      </c>
      <c r="AT83" s="16">
        <f t="shared" si="45"/>
        <v>0</v>
      </c>
      <c r="AU83" s="16">
        <f t="shared" si="45"/>
        <v>0</v>
      </c>
      <c r="AV83" s="16">
        <f t="shared" si="45"/>
        <v>0</v>
      </c>
      <c r="AW83" s="16">
        <f t="shared" si="45"/>
        <v>0</v>
      </c>
      <c r="AX83" s="16">
        <f t="shared" si="45"/>
        <v>0</v>
      </c>
      <c r="AY83" s="16">
        <f t="shared" si="45"/>
        <v>0</v>
      </c>
      <c r="AZ83" s="16">
        <f t="shared" si="45"/>
        <v>0</v>
      </c>
      <c r="BA83" s="16">
        <f t="shared" si="45"/>
        <v>0</v>
      </c>
      <c r="BB83" s="16">
        <f t="shared" si="45"/>
        <v>0</v>
      </c>
      <c r="BC83" s="16">
        <f t="shared" si="45"/>
        <v>0</v>
      </c>
      <c r="BD83" s="16">
        <f t="shared" si="45"/>
        <v>0</v>
      </c>
      <c r="BE83" s="16">
        <f t="shared" si="45"/>
        <v>0</v>
      </c>
      <c r="BF83" s="16">
        <f t="shared" si="45"/>
        <v>0</v>
      </c>
      <c r="BG83" s="16">
        <f t="shared" si="45"/>
        <v>0</v>
      </c>
      <c r="BH83" s="16">
        <f t="shared" si="45"/>
        <v>0</v>
      </c>
      <c r="BI83" s="16">
        <f t="shared" si="45"/>
        <v>0</v>
      </c>
      <c r="BJ83" s="16">
        <f t="shared" si="45"/>
        <v>0</v>
      </c>
      <c r="BK83" s="16">
        <f t="shared" si="45"/>
        <v>0</v>
      </c>
      <c r="BL83" s="16">
        <f t="shared" si="45"/>
        <v>0</v>
      </c>
      <c r="BM83" s="16">
        <f t="shared" si="45"/>
        <v>0</v>
      </c>
      <c r="BN83" s="16">
        <f t="shared" si="45"/>
        <v>0</v>
      </c>
      <c r="BO83" s="16">
        <f t="shared" si="45"/>
        <v>0</v>
      </c>
      <c r="BP83" s="16">
        <f t="shared" si="45"/>
        <v>0</v>
      </c>
      <c r="BQ83" s="16">
        <f t="shared" si="45"/>
        <v>0</v>
      </c>
      <c r="BR83" s="16">
        <f t="shared" si="45"/>
        <v>0</v>
      </c>
      <c r="BS83" s="16">
        <f t="shared" si="45"/>
        <v>0</v>
      </c>
      <c r="BT83" s="16">
        <f t="shared" si="45"/>
        <v>0</v>
      </c>
      <c r="BU83" s="16">
        <f t="shared" si="45"/>
        <v>0</v>
      </c>
      <c r="BV83" s="16">
        <f t="shared" si="45"/>
        <v>0</v>
      </c>
      <c r="BW83" s="16">
        <f t="shared" si="45"/>
        <v>0</v>
      </c>
      <c r="CA83" s="21"/>
      <c r="CB83" s="33">
        <f t="shared" si="33"/>
        <v>591700000</v>
      </c>
      <c r="CC83" s="21">
        <f t="shared" si="40"/>
        <v>532530000</v>
      </c>
      <c r="CD83" s="21">
        <f t="shared" si="46"/>
        <v>473360000</v>
      </c>
      <c r="CE83" s="21">
        <f t="shared" si="46"/>
        <v>414190000</v>
      </c>
      <c r="CF83" s="21">
        <f t="shared" si="46"/>
        <v>355020000</v>
      </c>
      <c r="CG83" s="21">
        <f t="shared" si="46"/>
        <v>295850000</v>
      </c>
      <c r="CH83" s="21">
        <f t="shared" si="46"/>
        <v>236680000</v>
      </c>
      <c r="CI83" s="21">
        <f t="shared" si="46"/>
        <v>177510000</v>
      </c>
      <c r="CJ83" s="21">
        <f t="shared" si="46"/>
        <v>118340000</v>
      </c>
      <c r="CK83" s="21">
        <f t="shared" si="46"/>
        <v>59170000</v>
      </c>
      <c r="CL83" s="21">
        <f t="shared" si="46"/>
        <v>0</v>
      </c>
      <c r="CM83" s="21">
        <f t="shared" si="46"/>
        <v>0</v>
      </c>
      <c r="CN83" s="21">
        <f t="shared" si="46"/>
        <v>0</v>
      </c>
      <c r="CO83" s="21">
        <f t="shared" si="46"/>
        <v>0</v>
      </c>
      <c r="CP83" s="21">
        <f t="shared" si="46"/>
        <v>0</v>
      </c>
      <c r="CQ83" s="21">
        <f t="shared" si="46"/>
        <v>0</v>
      </c>
      <c r="CR83" s="21">
        <f t="shared" si="46"/>
        <v>0</v>
      </c>
      <c r="CS83" s="21">
        <f t="shared" si="46"/>
        <v>0</v>
      </c>
      <c r="CT83" s="21">
        <f t="shared" si="46"/>
        <v>0</v>
      </c>
      <c r="CU83" s="21">
        <f t="shared" si="46"/>
        <v>0</v>
      </c>
      <c r="CV83" s="21">
        <f t="shared" si="46"/>
        <v>0</v>
      </c>
      <c r="CW83" s="21">
        <f t="shared" si="46"/>
        <v>0</v>
      </c>
      <c r="CX83" s="21">
        <f t="shared" si="46"/>
        <v>0</v>
      </c>
      <c r="CY83" s="21">
        <f t="shared" si="46"/>
        <v>0</v>
      </c>
      <c r="CZ83" s="21">
        <f t="shared" si="46"/>
        <v>0</v>
      </c>
      <c r="DA83" s="21">
        <f t="shared" si="46"/>
        <v>0</v>
      </c>
      <c r="DB83" s="21">
        <f t="shared" si="46"/>
        <v>0</v>
      </c>
      <c r="DC83" s="21">
        <f t="shared" si="46"/>
        <v>0</v>
      </c>
      <c r="DD83" s="21">
        <f t="shared" si="46"/>
        <v>0</v>
      </c>
      <c r="DE83" s="21">
        <f t="shared" si="46"/>
        <v>0</v>
      </c>
      <c r="DF83" s="21">
        <f t="shared" si="46"/>
        <v>0</v>
      </c>
      <c r="DG83" s="21">
        <f t="shared" si="46"/>
        <v>0</v>
      </c>
      <c r="DH83" s="21">
        <f t="shared" si="46"/>
        <v>0</v>
      </c>
      <c r="DI83" s="21">
        <f t="shared" si="46"/>
        <v>0</v>
      </c>
      <c r="DJ83" s="21">
        <f t="shared" si="46"/>
        <v>0</v>
      </c>
      <c r="DK83" s="21">
        <f t="shared" si="46"/>
        <v>0</v>
      </c>
      <c r="DL83" s="21">
        <f t="shared" si="46"/>
        <v>0</v>
      </c>
      <c r="DM83" s="21">
        <f t="shared" si="46"/>
        <v>0</v>
      </c>
      <c r="DN83" s="21">
        <f t="shared" si="46"/>
        <v>0</v>
      </c>
      <c r="DO83" s="21">
        <f t="shared" si="46"/>
        <v>0</v>
      </c>
      <c r="DP83" s="21">
        <f t="shared" si="46"/>
        <v>0</v>
      </c>
      <c r="DQ83" s="21">
        <f t="shared" si="46"/>
        <v>0</v>
      </c>
      <c r="DR83" s="21">
        <f t="shared" si="46"/>
        <v>0</v>
      </c>
      <c r="DS83" s="21">
        <f t="shared" si="46"/>
        <v>0</v>
      </c>
      <c r="DT83" s="21">
        <f t="shared" si="46"/>
        <v>0</v>
      </c>
      <c r="DU83" s="21">
        <f t="shared" si="46"/>
        <v>0</v>
      </c>
      <c r="DV83" s="21">
        <f t="shared" si="46"/>
        <v>0</v>
      </c>
      <c r="DW83" s="21">
        <f t="shared" si="46"/>
        <v>0</v>
      </c>
      <c r="DX83" s="21">
        <f t="shared" si="46"/>
        <v>0</v>
      </c>
      <c r="DY83" s="21">
        <f t="shared" si="46"/>
        <v>0</v>
      </c>
      <c r="DZ83" s="21">
        <f t="shared" si="46"/>
        <v>0</v>
      </c>
      <c r="EA83" s="21"/>
    </row>
    <row r="84" spans="1:131" x14ac:dyDescent="0.35">
      <c r="A84" s="14">
        <v>37</v>
      </c>
      <c r="B84" s="27" t="s">
        <v>56</v>
      </c>
      <c r="C84" s="28" t="s">
        <v>56</v>
      </c>
      <c r="D84" s="29" t="s">
        <v>54</v>
      </c>
      <c r="E84" s="50" t="s">
        <v>103</v>
      </c>
      <c r="F84" s="50" t="s">
        <v>106</v>
      </c>
      <c r="G84" s="50">
        <v>10</v>
      </c>
      <c r="H84" s="29" t="s">
        <v>55</v>
      </c>
      <c r="I84" s="112">
        <f>VLOOKUP(H84,'Represenative Instruments_FX'!$H$5:$I$13,2,FALSE)</f>
        <v>1</v>
      </c>
      <c r="J84" s="30"/>
      <c r="K84" s="30">
        <v>100370650</v>
      </c>
      <c r="L84" s="31"/>
      <c r="M84" s="31"/>
      <c r="N84" s="121"/>
      <c r="O84" s="123">
        <v>43830</v>
      </c>
      <c r="P84" s="29">
        <v>1</v>
      </c>
      <c r="Q84" s="31">
        <v>2</v>
      </c>
      <c r="R84" s="50">
        <f t="shared" si="28"/>
        <v>0</v>
      </c>
      <c r="S84" s="50">
        <f t="shared" si="29"/>
        <v>2</v>
      </c>
      <c r="T84" s="29" t="s">
        <v>29</v>
      </c>
      <c r="U84" s="47">
        <v>0.13600000000000001</v>
      </c>
      <c r="V84" s="29"/>
      <c r="W84" s="44"/>
      <c r="X84" s="31"/>
      <c r="Y84" s="19">
        <f t="shared" si="30"/>
        <v>100370650</v>
      </c>
      <c r="Z84" s="16">
        <f t="shared" si="25"/>
        <v>100370650</v>
      </c>
      <c r="AA84" s="16">
        <f t="shared" si="45"/>
        <v>0</v>
      </c>
      <c r="AB84" s="16">
        <f t="shared" si="45"/>
        <v>0</v>
      </c>
      <c r="AC84" s="16">
        <f t="shared" si="45"/>
        <v>0</v>
      </c>
      <c r="AD84" s="16">
        <f t="shared" si="45"/>
        <v>0</v>
      </c>
      <c r="AE84" s="16">
        <f t="shared" si="45"/>
        <v>0</v>
      </c>
      <c r="AF84" s="16">
        <f t="shared" si="45"/>
        <v>0</v>
      </c>
      <c r="AG84" s="16">
        <f t="shared" si="45"/>
        <v>0</v>
      </c>
      <c r="AH84" s="16">
        <f t="shared" si="45"/>
        <v>0</v>
      </c>
      <c r="AI84" s="16">
        <f t="shared" si="45"/>
        <v>0</v>
      </c>
      <c r="AJ84" s="16">
        <f t="shared" si="45"/>
        <v>0</v>
      </c>
      <c r="AK84" s="16">
        <f t="shared" si="45"/>
        <v>0</v>
      </c>
      <c r="AL84" s="16">
        <f t="shared" si="45"/>
        <v>0</v>
      </c>
      <c r="AM84" s="16">
        <f t="shared" si="45"/>
        <v>0</v>
      </c>
      <c r="AN84" s="16">
        <f t="shared" si="45"/>
        <v>0</v>
      </c>
      <c r="AO84" s="16">
        <f t="shared" si="45"/>
        <v>0</v>
      </c>
      <c r="AP84" s="16">
        <f t="shared" si="45"/>
        <v>0</v>
      </c>
      <c r="AQ84" s="16">
        <f t="shared" si="45"/>
        <v>0</v>
      </c>
      <c r="AR84" s="16">
        <f t="shared" si="45"/>
        <v>0</v>
      </c>
      <c r="AS84" s="16">
        <f t="shared" si="45"/>
        <v>0</v>
      </c>
      <c r="AT84" s="16">
        <f t="shared" si="45"/>
        <v>0</v>
      </c>
      <c r="AU84" s="16">
        <f t="shared" si="45"/>
        <v>0</v>
      </c>
      <c r="AV84" s="16">
        <f t="shared" si="45"/>
        <v>0</v>
      </c>
      <c r="AW84" s="16">
        <f t="shared" si="45"/>
        <v>0</v>
      </c>
      <c r="AX84" s="16">
        <f t="shared" si="45"/>
        <v>0</v>
      </c>
      <c r="AY84" s="16">
        <f t="shared" si="45"/>
        <v>0</v>
      </c>
      <c r="AZ84" s="16">
        <f t="shared" si="45"/>
        <v>0</v>
      </c>
      <c r="BA84" s="16">
        <f t="shared" si="45"/>
        <v>0</v>
      </c>
      <c r="BB84" s="16">
        <f t="shared" si="45"/>
        <v>0</v>
      </c>
      <c r="BC84" s="16">
        <f t="shared" si="45"/>
        <v>0</v>
      </c>
      <c r="BD84" s="16">
        <f t="shared" si="45"/>
        <v>0</v>
      </c>
      <c r="BE84" s="16">
        <f t="shared" si="45"/>
        <v>0</v>
      </c>
      <c r="BF84" s="16">
        <f t="shared" si="45"/>
        <v>0</v>
      </c>
      <c r="BG84" s="16">
        <f t="shared" si="45"/>
        <v>0</v>
      </c>
      <c r="BH84" s="16">
        <f t="shared" si="45"/>
        <v>0</v>
      </c>
      <c r="BI84" s="16">
        <f t="shared" si="45"/>
        <v>0</v>
      </c>
      <c r="BJ84" s="16">
        <f t="shared" si="45"/>
        <v>0</v>
      </c>
      <c r="BK84" s="16">
        <f t="shared" ref="AA84:BW88" si="47">BJ84-BK41</f>
        <v>0</v>
      </c>
      <c r="BL84" s="16">
        <f t="shared" si="47"/>
        <v>0</v>
      </c>
      <c r="BM84" s="16">
        <f t="shared" si="47"/>
        <v>0</v>
      </c>
      <c r="BN84" s="16">
        <f t="shared" si="47"/>
        <v>0</v>
      </c>
      <c r="BO84" s="16">
        <f t="shared" si="47"/>
        <v>0</v>
      </c>
      <c r="BP84" s="16">
        <f t="shared" si="47"/>
        <v>0</v>
      </c>
      <c r="BQ84" s="16">
        <f t="shared" si="47"/>
        <v>0</v>
      </c>
      <c r="BR84" s="16">
        <f t="shared" si="47"/>
        <v>0</v>
      </c>
      <c r="BS84" s="16">
        <f t="shared" si="47"/>
        <v>0</v>
      </c>
      <c r="BT84" s="16">
        <f t="shared" si="47"/>
        <v>0</v>
      </c>
      <c r="BU84" s="16">
        <f t="shared" si="47"/>
        <v>0</v>
      </c>
      <c r="BV84" s="16">
        <f t="shared" si="47"/>
        <v>0</v>
      </c>
      <c r="BW84" s="16">
        <f t="shared" si="47"/>
        <v>0</v>
      </c>
      <c r="CA84" s="21"/>
      <c r="CB84" s="33">
        <f t="shared" si="33"/>
        <v>100370650</v>
      </c>
      <c r="CC84" s="21">
        <f t="shared" si="40"/>
        <v>50185325</v>
      </c>
      <c r="CD84" s="21">
        <f t="shared" si="46"/>
        <v>0</v>
      </c>
      <c r="CE84" s="21">
        <f t="shared" si="46"/>
        <v>0</v>
      </c>
      <c r="CF84" s="21">
        <f t="shared" si="46"/>
        <v>0</v>
      </c>
      <c r="CG84" s="21">
        <f t="shared" si="46"/>
        <v>0</v>
      </c>
      <c r="CH84" s="21">
        <f t="shared" si="46"/>
        <v>0</v>
      </c>
      <c r="CI84" s="21">
        <f t="shared" si="46"/>
        <v>0</v>
      </c>
      <c r="CJ84" s="21">
        <f t="shared" si="46"/>
        <v>0</v>
      </c>
      <c r="CK84" s="21">
        <f t="shared" si="46"/>
        <v>0</v>
      </c>
      <c r="CL84" s="21">
        <f t="shared" si="46"/>
        <v>0</v>
      </c>
      <c r="CM84" s="21">
        <f t="shared" si="46"/>
        <v>0</v>
      </c>
      <c r="CN84" s="21">
        <f t="shared" si="46"/>
        <v>0</v>
      </c>
      <c r="CO84" s="21">
        <f t="shared" si="46"/>
        <v>0</v>
      </c>
      <c r="CP84" s="21">
        <f t="shared" si="46"/>
        <v>0</v>
      </c>
      <c r="CQ84" s="21">
        <f t="shared" si="46"/>
        <v>0</v>
      </c>
      <c r="CR84" s="21">
        <f t="shared" si="46"/>
        <v>0</v>
      </c>
      <c r="CS84" s="21">
        <f t="shared" si="46"/>
        <v>0</v>
      </c>
      <c r="CT84" s="21">
        <f t="shared" si="46"/>
        <v>0</v>
      </c>
      <c r="CU84" s="21">
        <f t="shared" si="46"/>
        <v>0</v>
      </c>
      <c r="CV84" s="21">
        <f t="shared" si="46"/>
        <v>0</v>
      </c>
      <c r="CW84" s="21">
        <f t="shared" si="46"/>
        <v>0</v>
      </c>
      <c r="CX84" s="21">
        <f t="shared" si="46"/>
        <v>0</v>
      </c>
      <c r="CY84" s="21">
        <f t="shared" si="46"/>
        <v>0</v>
      </c>
      <c r="CZ84" s="21">
        <f t="shared" si="46"/>
        <v>0</v>
      </c>
      <c r="DA84" s="21">
        <f t="shared" si="46"/>
        <v>0</v>
      </c>
      <c r="DB84" s="21">
        <f t="shared" si="46"/>
        <v>0</v>
      </c>
      <c r="DC84" s="21">
        <f t="shared" si="46"/>
        <v>0</v>
      </c>
      <c r="DD84" s="21">
        <f t="shared" si="46"/>
        <v>0</v>
      </c>
      <c r="DE84" s="21">
        <f t="shared" si="46"/>
        <v>0</v>
      </c>
      <c r="DF84" s="21">
        <f t="shared" si="46"/>
        <v>0</v>
      </c>
      <c r="DG84" s="21">
        <f t="shared" si="46"/>
        <v>0</v>
      </c>
      <c r="DH84" s="21">
        <f t="shared" si="46"/>
        <v>0</v>
      </c>
      <c r="DI84" s="21">
        <f t="shared" si="46"/>
        <v>0</v>
      </c>
      <c r="DJ84" s="21">
        <f t="shared" si="46"/>
        <v>0</v>
      </c>
      <c r="DK84" s="21">
        <f t="shared" si="46"/>
        <v>0</v>
      </c>
      <c r="DL84" s="21">
        <f t="shared" si="46"/>
        <v>0</v>
      </c>
      <c r="DM84" s="21">
        <f t="shared" si="46"/>
        <v>0</v>
      </c>
      <c r="DN84" s="21">
        <f t="shared" ref="CD84:DZ88" si="48">DM84-DN41</f>
        <v>0</v>
      </c>
      <c r="DO84" s="21">
        <f t="shared" si="48"/>
        <v>0</v>
      </c>
      <c r="DP84" s="21">
        <f t="shared" si="48"/>
        <v>0</v>
      </c>
      <c r="DQ84" s="21">
        <f t="shared" si="48"/>
        <v>0</v>
      </c>
      <c r="DR84" s="21">
        <f t="shared" si="48"/>
        <v>0</v>
      </c>
      <c r="DS84" s="21">
        <f t="shared" si="48"/>
        <v>0</v>
      </c>
      <c r="DT84" s="21">
        <f t="shared" si="48"/>
        <v>0</v>
      </c>
      <c r="DU84" s="21">
        <f t="shared" si="48"/>
        <v>0</v>
      </c>
      <c r="DV84" s="21">
        <f t="shared" si="48"/>
        <v>0</v>
      </c>
      <c r="DW84" s="21">
        <f t="shared" si="48"/>
        <v>0</v>
      </c>
      <c r="DX84" s="21">
        <f t="shared" si="48"/>
        <v>0</v>
      </c>
      <c r="DY84" s="21">
        <f t="shared" si="48"/>
        <v>0</v>
      </c>
      <c r="DZ84" s="21">
        <f t="shared" si="48"/>
        <v>0</v>
      </c>
      <c r="EA84" s="21"/>
    </row>
    <row r="85" spans="1:131" x14ac:dyDescent="0.35">
      <c r="A85" s="14">
        <v>38</v>
      </c>
      <c r="B85" s="27" t="s">
        <v>57</v>
      </c>
      <c r="C85" s="28" t="s">
        <v>57</v>
      </c>
      <c r="D85" s="29" t="s">
        <v>54</v>
      </c>
      <c r="E85" s="50" t="s">
        <v>103</v>
      </c>
      <c r="F85" s="50" t="s">
        <v>106</v>
      </c>
      <c r="G85" s="50">
        <v>10</v>
      </c>
      <c r="H85" s="29" t="s">
        <v>55</v>
      </c>
      <c r="I85" s="112">
        <f>VLOOKUP(H85,'Represenative Instruments_FX'!$H$5:$I$13,2,FALSE)</f>
        <v>1</v>
      </c>
      <c r="J85" s="30"/>
      <c r="K85" s="30">
        <v>125317630</v>
      </c>
      <c r="L85" s="31"/>
      <c r="M85" s="31"/>
      <c r="N85" s="121"/>
      <c r="O85" s="123">
        <v>44196</v>
      </c>
      <c r="P85" s="29">
        <v>2</v>
      </c>
      <c r="Q85" s="31">
        <v>3</v>
      </c>
      <c r="R85" s="50">
        <f t="shared" si="28"/>
        <v>0</v>
      </c>
      <c r="S85" s="50">
        <f t="shared" si="29"/>
        <v>3</v>
      </c>
      <c r="T85" s="29" t="s">
        <v>29</v>
      </c>
      <c r="U85" s="47">
        <v>0.14199999999999999</v>
      </c>
      <c r="V85" s="29"/>
      <c r="W85" s="44"/>
      <c r="X85" s="31"/>
      <c r="Y85" s="19">
        <f t="shared" si="30"/>
        <v>125317630</v>
      </c>
      <c r="Z85" s="16">
        <f t="shared" si="25"/>
        <v>125317630</v>
      </c>
      <c r="AA85" s="16">
        <f t="shared" si="47"/>
        <v>125317630</v>
      </c>
      <c r="AB85" s="16">
        <f t="shared" si="47"/>
        <v>0</v>
      </c>
      <c r="AC85" s="16">
        <f t="shared" si="47"/>
        <v>0</v>
      </c>
      <c r="AD85" s="16">
        <f t="shared" si="47"/>
        <v>0</v>
      </c>
      <c r="AE85" s="16">
        <f t="shared" si="47"/>
        <v>0</v>
      </c>
      <c r="AF85" s="16">
        <f t="shared" si="47"/>
        <v>0</v>
      </c>
      <c r="AG85" s="16">
        <f t="shared" si="47"/>
        <v>0</v>
      </c>
      <c r="AH85" s="16">
        <f t="shared" si="47"/>
        <v>0</v>
      </c>
      <c r="AI85" s="16">
        <f t="shared" si="47"/>
        <v>0</v>
      </c>
      <c r="AJ85" s="16">
        <f t="shared" si="47"/>
        <v>0</v>
      </c>
      <c r="AK85" s="16">
        <f t="shared" si="47"/>
        <v>0</v>
      </c>
      <c r="AL85" s="16">
        <f t="shared" si="47"/>
        <v>0</v>
      </c>
      <c r="AM85" s="16">
        <f t="shared" si="47"/>
        <v>0</v>
      </c>
      <c r="AN85" s="16">
        <f t="shared" si="47"/>
        <v>0</v>
      </c>
      <c r="AO85" s="16">
        <f t="shared" si="47"/>
        <v>0</v>
      </c>
      <c r="AP85" s="16">
        <f t="shared" si="47"/>
        <v>0</v>
      </c>
      <c r="AQ85" s="16">
        <f t="shared" si="47"/>
        <v>0</v>
      </c>
      <c r="AR85" s="16">
        <f t="shared" si="47"/>
        <v>0</v>
      </c>
      <c r="AS85" s="16">
        <f t="shared" si="47"/>
        <v>0</v>
      </c>
      <c r="AT85" s="16">
        <f t="shared" si="47"/>
        <v>0</v>
      </c>
      <c r="AU85" s="16">
        <f t="shared" si="47"/>
        <v>0</v>
      </c>
      <c r="AV85" s="16">
        <f t="shared" si="47"/>
        <v>0</v>
      </c>
      <c r="AW85" s="16">
        <f t="shared" si="47"/>
        <v>0</v>
      </c>
      <c r="AX85" s="16">
        <f t="shared" si="47"/>
        <v>0</v>
      </c>
      <c r="AY85" s="16">
        <f t="shared" si="47"/>
        <v>0</v>
      </c>
      <c r="AZ85" s="16">
        <f t="shared" si="47"/>
        <v>0</v>
      </c>
      <c r="BA85" s="16">
        <f t="shared" si="47"/>
        <v>0</v>
      </c>
      <c r="BB85" s="16">
        <f t="shared" si="47"/>
        <v>0</v>
      </c>
      <c r="BC85" s="16">
        <f t="shared" si="47"/>
        <v>0</v>
      </c>
      <c r="BD85" s="16">
        <f t="shared" si="47"/>
        <v>0</v>
      </c>
      <c r="BE85" s="16">
        <f t="shared" si="47"/>
        <v>0</v>
      </c>
      <c r="BF85" s="16">
        <f t="shared" si="47"/>
        <v>0</v>
      </c>
      <c r="BG85" s="16">
        <f t="shared" si="47"/>
        <v>0</v>
      </c>
      <c r="BH85" s="16">
        <f t="shared" si="47"/>
        <v>0</v>
      </c>
      <c r="BI85" s="16">
        <f t="shared" si="47"/>
        <v>0</v>
      </c>
      <c r="BJ85" s="16">
        <f t="shared" si="47"/>
        <v>0</v>
      </c>
      <c r="BK85" s="16">
        <f t="shared" si="47"/>
        <v>0</v>
      </c>
      <c r="BL85" s="16">
        <f t="shared" si="47"/>
        <v>0</v>
      </c>
      <c r="BM85" s="16">
        <f t="shared" si="47"/>
        <v>0</v>
      </c>
      <c r="BN85" s="16">
        <f t="shared" si="47"/>
        <v>0</v>
      </c>
      <c r="BO85" s="16">
        <f t="shared" si="47"/>
        <v>0</v>
      </c>
      <c r="BP85" s="16">
        <f t="shared" si="47"/>
        <v>0</v>
      </c>
      <c r="BQ85" s="16">
        <f t="shared" si="47"/>
        <v>0</v>
      </c>
      <c r="BR85" s="16">
        <f t="shared" si="47"/>
        <v>0</v>
      </c>
      <c r="BS85" s="16">
        <f t="shared" si="47"/>
        <v>0</v>
      </c>
      <c r="BT85" s="16">
        <f t="shared" si="47"/>
        <v>0</v>
      </c>
      <c r="BU85" s="16">
        <f t="shared" si="47"/>
        <v>0</v>
      </c>
      <c r="BV85" s="16">
        <f t="shared" si="47"/>
        <v>0</v>
      </c>
      <c r="BW85" s="16">
        <f t="shared" si="47"/>
        <v>0</v>
      </c>
      <c r="CA85" s="21"/>
      <c r="CB85" s="33">
        <f t="shared" si="33"/>
        <v>125317630</v>
      </c>
      <c r="CC85" s="21">
        <f t="shared" si="40"/>
        <v>83545086.666666657</v>
      </c>
      <c r="CD85" s="21">
        <f t="shared" si="48"/>
        <v>41772543.333333321</v>
      </c>
      <c r="CE85" s="21">
        <f t="shared" si="48"/>
        <v>0</v>
      </c>
      <c r="CF85" s="21">
        <f t="shared" si="48"/>
        <v>0</v>
      </c>
      <c r="CG85" s="21">
        <f t="shared" si="48"/>
        <v>0</v>
      </c>
      <c r="CH85" s="21">
        <f t="shared" si="48"/>
        <v>0</v>
      </c>
      <c r="CI85" s="21">
        <f t="shared" si="48"/>
        <v>0</v>
      </c>
      <c r="CJ85" s="21">
        <f t="shared" si="48"/>
        <v>0</v>
      </c>
      <c r="CK85" s="21">
        <f t="shared" si="48"/>
        <v>0</v>
      </c>
      <c r="CL85" s="21">
        <f t="shared" si="48"/>
        <v>0</v>
      </c>
      <c r="CM85" s="21">
        <f t="shared" si="48"/>
        <v>0</v>
      </c>
      <c r="CN85" s="21">
        <f t="shared" si="48"/>
        <v>0</v>
      </c>
      <c r="CO85" s="21">
        <f t="shared" si="48"/>
        <v>0</v>
      </c>
      <c r="CP85" s="21">
        <f t="shared" si="48"/>
        <v>0</v>
      </c>
      <c r="CQ85" s="21">
        <f t="shared" si="48"/>
        <v>0</v>
      </c>
      <c r="CR85" s="21">
        <f t="shared" si="48"/>
        <v>0</v>
      </c>
      <c r="CS85" s="21">
        <f t="shared" si="48"/>
        <v>0</v>
      </c>
      <c r="CT85" s="21">
        <f t="shared" si="48"/>
        <v>0</v>
      </c>
      <c r="CU85" s="21">
        <f t="shared" si="48"/>
        <v>0</v>
      </c>
      <c r="CV85" s="21">
        <f t="shared" si="48"/>
        <v>0</v>
      </c>
      <c r="CW85" s="21">
        <f t="shared" si="48"/>
        <v>0</v>
      </c>
      <c r="CX85" s="21">
        <f t="shared" si="48"/>
        <v>0</v>
      </c>
      <c r="CY85" s="21">
        <f t="shared" si="48"/>
        <v>0</v>
      </c>
      <c r="CZ85" s="21">
        <f t="shared" si="48"/>
        <v>0</v>
      </c>
      <c r="DA85" s="21">
        <f t="shared" si="48"/>
        <v>0</v>
      </c>
      <c r="DB85" s="21">
        <f t="shared" si="48"/>
        <v>0</v>
      </c>
      <c r="DC85" s="21">
        <f t="shared" si="48"/>
        <v>0</v>
      </c>
      <c r="DD85" s="21">
        <f t="shared" si="48"/>
        <v>0</v>
      </c>
      <c r="DE85" s="21">
        <f t="shared" si="48"/>
        <v>0</v>
      </c>
      <c r="DF85" s="21">
        <f t="shared" si="48"/>
        <v>0</v>
      </c>
      <c r="DG85" s="21">
        <f t="shared" si="48"/>
        <v>0</v>
      </c>
      <c r="DH85" s="21">
        <f t="shared" si="48"/>
        <v>0</v>
      </c>
      <c r="DI85" s="21">
        <f t="shared" si="48"/>
        <v>0</v>
      </c>
      <c r="DJ85" s="21">
        <f t="shared" si="48"/>
        <v>0</v>
      </c>
      <c r="DK85" s="21">
        <f t="shared" si="48"/>
        <v>0</v>
      </c>
      <c r="DL85" s="21">
        <f t="shared" si="48"/>
        <v>0</v>
      </c>
      <c r="DM85" s="21">
        <f t="shared" si="48"/>
        <v>0</v>
      </c>
      <c r="DN85" s="21">
        <f t="shared" si="48"/>
        <v>0</v>
      </c>
      <c r="DO85" s="21">
        <f t="shared" si="48"/>
        <v>0</v>
      </c>
      <c r="DP85" s="21">
        <f t="shared" si="48"/>
        <v>0</v>
      </c>
      <c r="DQ85" s="21">
        <f t="shared" si="48"/>
        <v>0</v>
      </c>
      <c r="DR85" s="21">
        <f t="shared" si="48"/>
        <v>0</v>
      </c>
      <c r="DS85" s="21">
        <f t="shared" si="48"/>
        <v>0</v>
      </c>
      <c r="DT85" s="21">
        <f t="shared" si="48"/>
        <v>0</v>
      </c>
      <c r="DU85" s="21">
        <f t="shared" si="48"/>
        <v>0</v>
      </c>
      <c r="DV85" s="21">
        <f t="shared" si="48"/>
        <v>0</v>
      </c>
      <c r="DW85" s="21">
        <f t="shared" si="48"/>
        <v>0</v>
      </c>
      <c r="DX85" s="21">
        <f t="shared" si="48"/>
        <v>0</v>
      </c>
      <c r="DY85" s="21">
        <f t="shared" si="48"/>
        <v>0</v>
      </c>
      <c r="DZ85" s="21">
        <f t="shared" si="48"/>
        <v>0</v>
      </c>
      <c r="EA85" s="21"/>
    </row>
    <row r="86" spans="1:131" x14ac:dyDescent="0.35">
      <c r="A86" s="14">
        <v>39</v>
      </c>
      <c r="B86" s="27" t="s">
        <v>58</v>
      </c>
      <c r="C86" s="28" t="s">
        <v>58</v>
      </c>
      <c r="D86" s="29" t="s">
        <v>54</v>
      </c>
      <c r="E86" s="50" t="s">
        <v>104</v>
      </c>
      <c r="F86" s="50" t="s">
        <v>107</v>
      </c>
      <c r="G86" s="50">
        <v>11</v>
      </c>
      <c r="H86" s="29" t="s">
        <v>55</v>
      </c>
      <c r="I86" s="112">
        <f>VLOOKUP(H86,'Represenative Instruments_FX'!$H$5:$I$13,2,FALSE)</f>
        <v>1</v>
      </c>
      <c r="J86" s="30"/>
      <c r="K86" s="35">
        <v>2541526802</v>
      </c>
      <c r="L86" s="31"/>
      <c r="M86" s="31"/>
      <c r="N86" s="121"/>
      <c r="O86" s="123">
        <v>44926</v>
      </c>
      <c r="P86" s="29">
        <v>4</v>
      </c>
      <c r="Q86" s="31">
        <v>5</v>
      </c>
      <c r="R86" s="50">
        <f t="shared" si="28"/>
        <v>0</v>
      </c>
      <c r="S86" s="50">
        <f t="shared" si="29"/>
        <v>5</v>
      </c>
      <c r="T86" s="29" t="s">
        <v>29</v>
      </c>
      <c r="U86" s="47">
        <v>0.14799999999999999</v>
      </c>
      <c r="V86" s="29"/>
      <c r="W86" s="44"/>
      <c r="X86" s="31"/>
      <c r="Y86" s="19">
        <f t="shared" si="30"/>
        <v>2541526802</v>
      </c>
      <c r="Z86" s="16">
        <f t="shared" si="25"/>
        <v>2541526802</v>
      </c>
      <c r="AA86" s="16">
        <f t="shared" si="47"/>
        <v>2541526802</v>
      </c>
      <c r="AB86" s="16">
        <f t="shared" si="47"/>
        <v>2541526802</v>
      </c>
      <c r="AC86" s="16">
        <f t="shared" si="47"/>
        <v>2541526802</v>
      </c>
      <c r="AD86" s="16">
        <f t="shared" si="47"/>
        <v>0</v>
      </c>
      <c r="AE86" s="16">
        <f t="shared" si="47"/>
        <v>0</v>
      </c>
      <c r="AF86" s="16">
        <f t="shared" si="47"/>
        <v>0</v>
      </c>
      <c r="AG86" s="16">
        <f t="shared" si="47"/>
        <v>0</v>
      </c>
      <c r="AH86" s="16">
        <f t="shared" si="47"/>
        <v>0</v>
      </c>
      <c r="AI86" s="16">
        <f t="shared" si="47"/>
        <v>0</v>
      </c>
      <c r="AJ86" s="16">
        <f t="shared" si="47"/>
        <v>0</v>
      </c>
      <c r="AK86" s="16">
        <f t="shared" si="47"/>
        <v>0</v>
      </c>
      <c r="AL86" s="16">
        <f t="shared" si="47"/>
        <v>0</v>
      </c>
      <c r="AM86" s="16">
        <f t="shared" si="47"/>
        <v>0</v>
      </c>
      <c r="AN86" s="16">
        <f t="shared" si="47"/>
        <v>0</v>
      </c>
      <c r="AO86" s="16">
        <f t="shared" si="47"/>
        <v>0</v>
      </c>
      <c r="AP86" s="16">
        <f t="shared" si="47"/>
        <v>0</v>
      </c>
      <c r="AQ86" s="16">
        <f t="shared" si="47"/>
        <v>0</v>
      </c>
      <c r="AR86" s="16">
        <f t="shared" si="47"/>
        <v>0</v>
      </c>
      <c r="AS86" s="16">
        <f t="shared" si="47"/>
        <v>0</v>
      </c>
      <c r="AT86" s="16">
        <f t="shared" si="47"/>
        <v>0</v>
      </c>
      <c r="AU86" s="16">
        <f t="shared" si="47"/>
        <v>0</v>
      </c>
      <c r="AV86" s="16">
        <f t="shared" si="47"/>
        <v>0</v>
      </c>
      <c r="AW86" s="16">
        <f t="shared" si="47"/>
        <v>0</v>
      </c>
      <c r="AX86" s="16">
        <f t="shared" si="47"/>
        <v>0</v>
      </c>
      <c r="AY86" s="16">
        <f t="shared" si="47"/>
        <v>0</v>
      </c>
      <c r="AZ86" s="16">
        <f t="shared" si="47"/>
        <v>0</v>
      </c>
      <c r="BA86" s="16">
        <f t="shared" si="47"/>
        <v>0</v>
      </c>
      <c r="BB86" s="16">
        <f t="shared" si="47"/>
        <v>0</v>
      </c>
      <c r="BC86" s="16">
        <f t="shared" si="47"/>
        <v>0</v>
      </c>
      <c r="BD86" s="16">
        <f t="shared" si="47"/>
        <v>0</v>
      </c>
      <c r="BE86" s="16">
        <f t="shared" si="47"/>
        <v>0</v>
      </c>
      <c r="BF86" s="16">
        <f t="shared" si="47"/>
        <v>0</v>
      </c>
      <c r="BG86" s="16">
        <f t="shared" si="47"/>
        <v>0</v>
      </c>
      <c r="BH86" s="16">
        <f t="shared" si="47"/>
        <v>0</v>
      </c>
      <c r="BI86" s="16">
        <f t="shared" si="47"/>
        <v>0</v>
      </c>
      <c r="BJ86" s="16">
        <f t="shared" si="47"/>
        <v>0</v>
      </c>
      <c r="BK86" s="16">
        <f t="shared" si="47"/>
        <v>0</v>
      </c>
      <c r="BL86" s="16">
        <f t="shared" si="47"/>
        <v>0</v>
      </c>
      <c r="BM86" s="16">
        <f t="shared" si="47"/>
        <v>0</v>
      </c>
      <c r="BN86" s="16">
        <f t="shared" si="47"/>
        <v>0</v>
      </c>
      <c r="BO86" s="16">
        <f t="shared" si="47"/>
        <v>0</v>
      </c>
      <c r="BP86" s="16">
        <f t="shared" si="47"/>
        <v>0</v>
      </c>
      <c r="BQ86" s="16">
        <f t="shared" si="47"/>
        <v>0</v>
      </c>
      <c r="BR86" s="16">
        <f t="shared" si="47"/>
        <v>0</v>
      </c>
      <c r="BS86" s="16">
        <f t="shared" si="47"/>
        <v>0</v>
      </c>
      <c r="BT86" s="16">
        <f t="shared" si="47"/>
        <v>0</v>
      </c>
      <c r="BU86" s="16">
        <f t="shared" si="47"/>
        <v>0</v>
      </c>
      <c r="BV86" s="16">
        <f t="shared" si="47"/>
        <v>0</v>
      </c>
      <c r="BW86" s="16">
        <f t="shared" si="47"/>
        <v>0</v>
      </c>
      <c r="CA86" s="21"/>
      <c r="CB86" s="33">
        <f t="shared" si="33"/>
        <v>2541526802</v>
      </c>
      <c r="CC86" s="21">
        <f t="shared" si="40"/>
        <v>2033221441.5999999</v>
      </c>
      <c r="CD86" s="21">
        <f t="shared" si="48"/>
        <v>1524916081.1999998</v>
      </c>
      <c r="CE86" s="21">
        <f t="shared" si="48"/>
        <v>1016610720.7999998</v>
      </c>
      <c r="CF86" s="21">
        <f t="shared" si="48"/>
        <v>508305360.39999986</v>
      </c>
      <c r="CG86" s="21">
        <f t="shared" si="48"/>
        <v>0</v>
      </c>
      <c r="CH86" s="21">
        <f t="shared" si="48"/>
        <v>0</v>
      </c>
      <c r="CI86" s="21">
        <f t="shared" si="48"/>
        <v>0</v>
      </c>
      <c r="CJ86" s="21">
        <f t="shared" si="48"/>
        <v>0</v>
      </c>
      <c r="CK86" s="21">
        <f t="shared" si="48"/>
        <v>0</v>
      </c>
      <c r="CL86" s="21">
        <f t="shared" si="48"/>
        <v>0</v>
      </c>
      <c r="CM86" s="21">
        <f t="shared" si="48"/>
        <v>0</v>
      </c>
      <c r="CN86" s="21">
        <f t="shared" si="48"/>
        <v>0</v>
      </c>
      <c r="CO86" s="21">
        <f t="shared" si="48"/>
        <v>0</v>
      </c>
      <c r="CP86" s="21">
        <f t="shared" si="48"/>
        <v>0</v>
      </c>
      <c r="CQ86" s="21">
        <f t="shared" si="48"/>
        <v>0</v>
      </c>
      <c r="CR86" s="21">
        <f t="shared" si="48"/>
        <v>0</v>
      </c>
      <c r="CS86" s="21">
        <f t="shared" si="48"/>
        <v>0</v>
      </c>
      <c r="CT86" s="21">
        <f t="shared" si="48"/>
        <v>0</v>
      </c>
      <c r="CU86" s="21">
        <f t="shared" si="48"/>
        <v>0</v>
      </c>
      <c r="CV86" s="21">
        <f t="shared" si="48"/>
        <v>0</v>
      </c>
      <c r="CW86" s="21">
        <f t="shared" si="48"/>
        <v>0</v>
      </c>
      <c r="CX86" s="21">
        <f t="shared" si="48"/>
        <v>0</v>
      </c>
      <c r="CY86" s="21">
        <f t="shared" si="48"/>
        <v>0</v>
      </c>
      <c r="CZ86" s="21">
        <f t="shared" si="48"/>
        <v>0</v>
      </c>
      <c r="DA86" s="21">
        <f t="shared" si="48"/>
        <v>0</v>
      </c>
      <c r="DB86" s="21">
        <f t="shared" si="48"/>
        <v>0</v>
      </c>
      <c r="DC86" s="21">
        <f t="shared" si="48"/>
        <v>0</v>
      </c>
      <c r="DD86" s="21">
        <f t="shared" si="48"/>
        <v>0</v>
      </c>
      <c r="DE86" s="21">
        <f t="shared" si="48"/>
        <v>0</v>
      </c>
      <c r="DF86" s="21">
        <f t="shared" si="48"/>
        <v>0</v>
      </c>
      <c r="DG86" s="21">
        <f t="shared" si="48"/>
        <v>0</v>
      </c>
      <c r="DH86" s="21">
        <f t="shared" si="48"/>
        <v>0</v>
      </c>
      <c r="DI86" s="21">
        <f t="shared" si="48"/>
        <v>0</v>
      </c>
      <c r="DJ86" s="21">
        <f t="shared" si="48"/>
        <v>0</v>
      </c>
      <c r="DK86" s="21">
        <f t="shared" si="48"/>
        <v>0</v>
      </c>
      <c r="DL86" s="21">
        <f t="shared" si="48"/>
        <v>0</v>
      </c>
      <c r="DM86" s="21">
        <f t="shared" si="48"/>
        <v>0</v>
      </c>
      <c r="DN86" s="21">
        <f t="shared" si="48"/>
        <v>0</v>
      </c>
      <c r="DO86" s="21">
        <f t="shared" si="48"/>
        <v>0</v>
      </c>
      <c r="DP86" s="21">
        <f t="shared" si="48"/>
        <v>0</v>
      </c>
      <c r="DQ86" s="21">
        <f t="shared" si="48"/>
        <v>0</v>
      </c>
      <c r="DR86" s="21">
        <f t="shared" si="48"/>
        <v>0</v>
      </c>
      <c r="DS86" s="21">
        <f t="shared" si="48"/>
        <v>0</v>
      </c>
      <c r="DT86" s="21">
        <f t="shared" si="48"/>
        <v>0</v>
      </c>
      <c r="DU86" s="21">
        <f t="shared" si="48"/>
        <v>0</v>
      </c>
      <c r="DV86" s="21">
        <f t="shared" si="48"/>
        <v>0</v>
      </c>
      <c r="DW86" s="21">
        <f t="shared" si="48"/>
        <v>0</v>
      </c>
      <c r="DX86" s="21">
        <f t="shared" si="48"/>
        <v>0</v>
      </c>
      <c r="DY86" s="21">
        <f t="shared" si="48"/>
        <v>0</v>
      </c>
      <c r="DZ86" s="21">
        <f t="shared" si="48"/>
        <v>0</v>
      </c>
      <c r="EA86" s="21"/>
    </row>
    <row r="87" spans="1:131" x14ac:dyDescent="0.35">
      <c r="A87" s="14">
        <v>40</v>
      </c>
      <c r="B87" s="27" t="s">
        <v>59</v>
      </c>
      <c r="C87" s="28" t="s">
        <v>59</v>
      </c>
      <c r="D87" s="29" t="s">
        <v>54</v>
      </c>
      <c r="E87" s="50" t="s">
        <v>104</v>
      </c>
      <c r="F87" s="50" t="s">
        <v>107</v>
      </c>
      <c r="G87" s="50">
        <v>11</v>
      </c>
      <c r="H87" s="29" t="s">
        <v>55</v>
      </c>
      <c r="I87" s="112">
        <f>VLOOKUP(H87,'Represenative Instruments_FX'!$H$5:$I$13,2,FALSE)</f>
        <v>1</v>
      </c>
      <c r="J87" s="35"/>
      <c r="K87" s="35">
        <v>2548629874</v>
      </c>
      <c r="L87" s="36"/>
      <c r="M87" s="36"/>
      <c r="N87" s="121"/>
      <c r="O87" s="123">
        <v>45657</v>
      </c>
      <c r="P87" s="29">
        <v>6</v>
      </c>
      <c r="Q87" s="31">
        <v>7</v>
      </c>
      <c r="R87" s="50">
        <f t="shared" si="28"/>
        <v>0</v>
      </c>
      <c r="S87" s="50">
        <f t="shared" si="29"/>
        <v>7</v>
      </c>
      <c r="T87" s="29" t="s">
        <v>29</v>
      </c>
      <c r="U87" s="47">
        <v>0.1535</v>
      </c>
      <c r="V87" s="29"/>
      <c r="W87" s="44"/>
      <c r="X87" s="36"/>
      <c r="Y87" s="19">
        <f t="shared" si="30"/>
        <v>2548629874</v>
      </c>
      <c r="Z87" s="16">
        <f t="shared" si="25"/>
        <v>2548629874</v>
      </c>
      <c r="AA87" s="16">
        <f t="shared" si="47"/>
        <v>2548629874</v>
      </c>
      <c r="AB87" s="16">
        <f t="shared" si="47"/>
        <v>2548629874</v>
      </c>
      <c r="AC87" s="16">
        <f t="shared" si="47"/>
        <v>2548629874</v>
      </c>
      <c r="AD87" s="16">
        <f t="shared" si="47"/>
        <v>2548629874</v>
      </c>
      <c r="AE87" s="16">
        <f t="shared" si="47"/>
        <v>2548629874</v>
      </c>
      <c r="AF87" s="16">
        <f t="shared" si="47"/>
        <v>0</v>
      </c>
      <c r="AG87" s="16">
        <f t="shared" si="47"/>
        <v>0</v>
      </c>
      <c r="AH87" s="16">
        <f t="shared" si="47"/>
        <v>0</v>
      </c>
      <c r="AI87" s="16">
        <f t="shared" si="47"/>
        <v>0</v>
      </c>
      <c r="AJ87" s="16">
        <f t="shared" si="47"/>
        <v>0</v>
      </c>
      <c r="AK87" s="16">
        <f t="shared" si="47"/>
        <v>0</v>
      </c>
      <c r="AL87" s="16">
        <f t="shared" si="47"/>
        <v>0</v>
      </c>
      <c r="AM87" s="16">
        <f t="shared" si="47"/>
        <v>0</v>
      </c>
      <c r="AN87" s="16">
        <f t="shared" si="47"/>
        <v>0</v>
      </c>
      <c r="AO87" s="16">
        <f t="shared" si="47"/>
        <v>0</v>
      </c>
      <c r="AP87" s="16">
        <f t="shared" si="47"/>
        <v>0</v>
      </c>
      <c r="AQ87" s="16">
        <f t="shared" si="47"/>
        <v>0</v>
      </c>
      <c r="AR87" s="16">
        <f t="shared" si="47"/>
        <v>0</v>
      </c>
      <c r="AS87" s="16">
        <f t="shared" si="47"/>
        <v>0</v>
      </c>
      <c r="AT87" s="16">
        <f t="shared" si="47"/>
        <v>0</v>
      </c>
      <c r="AU87" s="16">
        <f t="shared" si="47"/>
        <v>0</v>
      </c>
      <c r="AV87" s="16">
        <f t="shared" si="47"/>
        <v>0</v>
      </c>
      <c r="AW87" s="16">
        <f t="shared" si="47"/>
        <v>0</v>
      </c>
      <c r="AX87" s="16">
        <f t="shared" si="47"/>
        <v>0</v>
      </c>
      <c r="AY87" s="16">
        <f t="shared" si="47"/>
        <v>0</v>
      </c>
      <c r="AZ87" s="16">
        <f t="shared" si="47"/>
        <v>0</v>
      </c>
      <c r="BA87" s="16">
        <f t="shared" si="47"/>
        <v>0</v>
      </c>
      <c r="BB87" s="16">
        <f t="shared" si="47"/>
        <v>0</v>
      </c>
      <c r="BC87" s="16">
        <f t="shared" si="47"/>
        <v>0</v>
      </c>
      <c r="BD87" s="16">
        <f t="shared" si="47"/>
        <v>0</v>
      </c>
      <c r="BE87" s="16">
        <f t="shared" si="47"/>
        <v>0</v>
      </c>
      <c r="BF87" s="16">
        <f t="shared" si="47"/>
        <v>0</v>
      </c>
      <c r="BG87" s="16">
        <f t="shared" si="47"/>
        <v>0</v>
      </c>
      <c r="BH87" s="16">
        <f t="shared" si="47"/>
        <v>0</v>
      </c>
      <c r="BI87" s="16">
        <f t="shared" si="47"/>
        <v>0</v>
      </c>
      <c r="BJ87" s="16">
        <f t="shared" si="47"/>
        <v>0</v>
      </c>
      <c r="BK87" s="16">
        <f t="shared" si="47"/>
        <v>0</v>
      </c>
      <c r="BL87" s="16">
        <f t="shared" si="47"/>
        <v>0</v>
      </c>
      <c r="BM87" s="16">
        <f t="shared" si="47"/>
        <v>0</v>
      </c>
      <c r="BN87" s="16">
        <f t="shared" si="47"/>
        <v>0</v>
      </c>
      <c r="BO87" s="16">
        <f t="shared" si="47"/>
        <v>0</v>
      </c>
      <c r="BP87" s="16">
        <f t="shared" si="47"/>
        <v>0</v>
      </c>
      <c r="BQ87" s="16">
        <f t="shared" si="47"/>
        <v>0</v>
      </c>
      <c r="BR87" s="16">
        <f t="shared" si="47"/>
        <v>0</v>
      </c>
      <c r="BS87" s="16">
        <f t="shared" si="47"/>
        <v>0</v>
      </c>
      <c r="BT87" s="16">
        <f t="shared" si="47"/>
        <v>0</v>
      </c>
      <c r="BU87" s="16">
        <f t="shared" si="47"/>
        <v>0</v>
      </c>
      <c r="BV87" s="16">
        <f t="shared" si="47"/>
        <v>0</v>
      </c>
      <c r="BW87" s="16">
        <f t="shared" si="47"/>
        <v>0</v>
      </c>
      <c r="CA87" s="21"/>
      <c r="CB87" s="38">
        <f t="shared" si="33"/>
        <v>2548629874</v>
      </c>
      <c r="CC87" s="21">
        <f t="shared" si="40"/>
        <v>2184539892</v>
      </c>
      <c r="CD87" s="21">
        <f t="shared" si="48"/>
        <v>1820449910</v>
      </c>
      <c r="CE87" s="21">
        <f t="shared" si="48"/>
        <v>1456359928</v>
      </c>
      <c r="CF87" s="21">
        <f t="shared" si="48"/>
        <v>1092269946</v>
      </c>
      <c r="CG87" s="21">
        <f t="shared" si="48"/>
        <v>728179964</v>
      </c>
      <c r="CH87" s="21">
        <f t="shared" si="48"/>
        <v>364089982</v>
      </c>
      <c r="CI87" s="21">
        <f t="shared" si="48"/>
        <v>0</v>
      </c>
      <c r="CJ87" s="21">
        <f t="shared" si="48"/>
        <v>0</v>
      </c>
      <c r="CK87" s="21">
        <f t="shared" si="48"/>
        <v>0</v>
      </c>
      <c r="CL87" s="21">
        <f t="shared" si="48"/>
        <v>0</v>
      </c>
      <c r="CM87" s="21">
        <f t="shared" si="48"/>
        <v>0</v>
      </c>
      <c r="CN87" s="21">
        <f t="shared" si="48"/>
        <v>0</v>
      </c>
      <c r="CO87" s="21">
        <f t="shared" si="48"/>
        <v>0</v>
      </c>
      <c r="CP87" s="21">
        <f t="shared" si="48"/>
        <v>0</v>
      </c>
      <c r="CQ87" s="21">
        <f t="shared" si="48"/>
        <v>0</v>
      </c>
      <c r="CR87" s="21">
        <f t="shared" si="48"/>
        <v>0</v>
      </c>
      <c r="CS87" s="21">
        <f t="shared" si="48"/>
        <v>0</v>
      </c>
      <c r="CT87" s="21">
        <f t="shared" si="48"/>
        <v>0</v>
      </c>
      <c r="CU87" s="21">
        <f t="shared" si="48"/>
        <v>0</v>
      </c>
      <c r="CV87" s="21">
        <f t="shared" si="48"/>
        <v>0</v>
      </c>
      <c r="CW87" s="21">
        <f t="shared" si="48"/>
        <v>0</v>
      </c>
      <c r="CX87" s="21">
        <f t="shared" si="48"/>
        <v>0</v>
      </c>
      <c r="CY87" s="21">
        <f t="shared" si="48"/>
        <v>0</v>
      </c>
      <c r="CZ87" s="21">
        <f t="shared" si="48"/>
        <v>0</v>
      </c>
      <c r="DA87" s="21">
        <f t="shared" si="48"/>
        <v>0</v>
      </c>
      <c r="DB87" s="21">
        <f t="shared" si="48"/>
        <v>0</v>
      </c>
      <c r="DC87" s="21">
        <f t="shared" si="48"/>
        <v>0</v>
      </c>
      <c r="DD87" s="21">
        <f t="shared" si="48"/>
        <v>0</v>
      </c>
      <c r="DE87" s="21">
        <f t="shared" si="48"/>
        <v>0</v>
      </c>
      <c r="DF87" s="21">
        <f t="shared" si="48"/>
        <v>0</v>
      </c>
      <c r="DG87" s="21">
        <f t="shared" si="48"/>
        <v>0</v>
      </c>
      <c r="DH87" s="21">
        <f t="shared" si="48"/>
        <v>0</v>
      </c>
      <c r="DI87" s="21">
        <f t="shared" si="48"/>
        <v>0</v>
      </c>
      <c r="DJ87" s="21">
        <f t="shared" si="48"/>
        <v>0</v>
      </c>
      <c r="DK87" s="21">
        <f t="shared" si="48"/>
        <v>0</v>
      </c>
      <c r="DL87" s="21">
        <f t="shared" si="48"/>
        <v>0</v>
      </c>
      <c r="DM87" s="21">
        <f t="shared" si="48"/>
        <v>0</v>
      </c>
      <c r="DN87" s="21">
        <f t="shared" si="48"/>
        <v>0</v>
      </c>
      <c r="DO87" s="21">
        <f t="shared" si="48"/>
        <v>0</v>
      </c>
      <c r="DP87" s="21">
        <f t="shared" si="48"/>
        <v>0</v>
      </c>
      <c r="DQ87" s="21">
        <f t="shared" si="48"/>
        <v>0</v>
      </c>
      <c r="DR87" s="21">
        <f t="shared" si="48"/>
        <v>0</v>
      </c>
      <c r="DS87" s="21">
        <f t="shared" si="48"/>
        <v>0</v>
      </c>
      <c r="DT87" s="21">
        <f t="shared" si="48"/>
        <v>0</v>
      </c>
      <c r="DU87" s="21">
        <f t="shared" si="48"/>
        <v>0</v>
      </c>
      <c r="DV87" s="21">
        <f t="shared" si="48"/>
        <v>0</v>
      </c>
      <c r="DW87" s="21">
        <f t="shared" si="48"/>
        <v>0</v>
      </c>
      <c r="DX87" s="21">
        <f t="shared" si="48"/>
        <v>0</v>
      </c>
      <c r="DY87" s="21">
        <f t="shared" si="48"/>
        <v>0</v>
      </c>
      <c r="DZ87" s="21">
        <f t="shared" si="48"/>
        <v>0</v>
      </c>
      <c r="EA87" s="21"/>
    </row>
    <row r="88" spans="1:131" x14ac:dyDescent="0.35">
      <c r="A88" s="14">
        <v>41</v>
      </c>
      <c r="B88" s="39" t="s">
        <v>64</v>
      </c>
      <c r="C88" s="39" t="s">
        <v>64</v>
      </c>
      <c r="D88" s="29" t="s">
        <v>54</v>
      </c>
      <c r="E88" s="50" t="s">
        <v>101</v>
      </c>
      <c r="F88" s="50" t="s">
        <v>108</v>
      </c>
      <c r="G88" s="50">
        <v>9</v>
      </c>
      <c r="H88" s="29" t="s">
        <v>55</v>
      </c>
      <c r="I88" s="112">
        <f>VLOOKUP(H88,'Represenative Instruments_FX'!$H$5:$I$13,2,FALSE)</f>
        <v>1</v>
      </c>
      <c r="J88" s="35"/>
      <c r="K88" s="35">
        <v>3831304677</v>
      </c>
      <c r="L88" s="36"/>
      <c r="M88" s="36"/>
      <c r="N88" s="121"/>
      <c r="O88" s="123">
        <v>43465</v>
      </c>
      <c r="P88" s="29">
        <v>0</v>
      </c>
      <c r="Q88" s="31">
        <v>1</v>
      </c>
      <c r="R88" s="50">
        <f t="shared" si="28"/>
        <v>0</v>
      </c>
      <c r="S88" s="50">
        <f t="shared" si="29"/>
        <v>1</v>
      </c>
      <c r="T88" s="29" t="s">
        <v>29</v>
      </c>
      <c r="U88" s="47">
        <v>0.13</v>
      </c>
      <c r="V88" s="29"/>
      <c r="W88" s="29"/>
      <c r="X88" s="29"/>
      <c r="Y88" s="19">
        <f t="shared" si="30"/>
        <v>3831304677</v>
      </c>
      <c r="Z88" s="16">
        <f t="shared" si="25"/>
        <v>0</v>
      </c>
      <c r="AA88" s="16">
        <f t="shared" si="47"/>
        <v>0</v>
      </c>
      <c r="AB88" s="16">
        <f t="shared" si="47"/>
        <v>0</v>
      </c>
      <c r="AC88" s="16">
        <f t="shared" si="47"/>
        <v>0</v>
      </c>
      <c r="AD88" s="16">
        <f t="shared" si="47"/>
        <v>0</v>
      </c>
      <c r="AE88" s="16">
        <f t="shared" si="47"/>
        <v>0</v>
      </c>
      <c r="AF88" s="16">
        <f t="shared" si="47"/>
        <v>0</v>
      </c>
      <c r="AG88" s="16">
        <f t="shared" si="47"/>
        <v>0</v>
      </c>
      <c r="AH88" s="16">
        <f t="shared" si="47"/>
        <v>0</v>
      </c>
      <c r="AI88" s="16">
        <f t="shared" si="47"/>
        <v>0</v>
      </c>
      <c r="AJ88" s="16">
        <f t="shared" si="47"/>
        <v>0</v>
      </c>
      <c r="AK88" s="16">
        <f t="shared" si="47"/>
        <v>0</v>
      </c>
      <c r="AL88" s="16">
        <f t="shared" si="47"/>
        <v>0</v>
      </c>
      <c r="AM88" s="16">
        <f t="shared" si="47"/>
        <v>0</v>
      </c>
      <c r="AN88" s="16">
        <f t="shared" si="47"/>
        <v>0</v>
      </c>
      <c r="AO88" s="16">
        <f t="shared" si="47"/>
        <v>0</v>
      </c>
      <c r="AP88" s="16">
        <f t="shared" si="47"/>
        <v>0</v>
      </c>
      <c r="AQ88" s="16">
        <f t="shared" si="47"/>
        <v>0</v>
      </c>
      <c r="AR88" s="16">
        <f t="shared" si="47"/>
        <v>0</v>
      </c>
      <c r="AS88" s="16">
        <f t="shared" si="47"/>
        <v>0</v>
      </c>
      <c r="AT88" s="16">
        <f t="shared" si="47"/>
        <v>0</v>
      </c>
      <c r="AU88" s="16">
        <f t="shared" si="47"/>
        <v>0</v>
      </c>
      <c r="AV88" s="16">
        <f t="shared" si="47"/>
        <v>0</v>
      </c>
      <c r="AW88" s="16">
        <f t="shared" si="47"/>
        <v>0</v>
      </c>
      <c r="AX88" s="16">
        <f t="shared" si="47"/>
        <v>0</v>
      </c>
      <c r="AY88" s="16">
        <f t="shared" si="47"/>
        <v>0</v>
      </c>
      <c r="AZ88" s="16">
        <f t="shared" si="47"/>
        <v>0</v>
      </c>
      <c r="BA88" s="16">
        <f t="shared" si="47"/>
        <v>0</v>
      </c>
      <c r="BB88" s="16">
        <f t="shared" si="47"/>
        <v>0</v>
      </c>
      <c r="BC88" s="16">
        <f t="shared" si="47"/>
        <v>0</v>
      </c>
      <c r="BD88" s="16">
        <f t="shared" si="47"/>
        <v>0</v>
      </c>
      <c r="BE88" s="16">
        <f t="shared" si="47"/>
        <v>0</v>
      </c>
      <c r="BF88" s="16">
        <f t="shared" si="47"/>
        <v>0</v>
      </c>
      <c r="BG88" s="16">
        <f t="shared" si="47"/>
        <v>0</v>
      </c>
      <c r="BH88" s="16">
        <f t="shared" si="47"/>
        <v>0</v>
      </c>
      <c r="BI88" s="16">
        <f t="shared" si="47"/>
        <v>0</v>
      </c>
      <c r="BJ88" s="16">
        <f t="shared" si="47"/>
        <v>0</v>
      </c>
      <c r="BK88" s="16">
        <f t="shared" si="47"/>
        <v>0</v>
      </c>
      <c r="BL88" s="16">
        <f t="shared" si="47"/>
        <v>0</v>
      </c>
      <c r="BM88" s="16">
        <f t="shared" si="47"/>
        <v>0</v>
      </c>
      <c r="BN88" s="16">
        <f t="shared" si="47"/>
        <v>0</v>
      </c>
      <c r="BO88" s="16">
        <f t="shared" si="47"/>
        <v>0</v>
      </c>
      <c r="BP88" s="16">
        <f t="shared" si="47"/>
        <v>0</v>
      </c>
      <c r="BQ88" s="16">
        <f t="shared" si="47"/>
        <v>0</v>
      </c>
      <c r="BR88" s="16">
        <f t="shared" si="47"/>
        <v>0</v>
      </c>
      <c r="BS88" s="16">
        <f t="shared" si="47"/>
        <v>0</v>
      </c>
      <c r="BT88" s="16">
        <f t="shared" si="47"/>
        <v>0</v>
      </c>
      <c r="BU88" s="16">
        <f t="shared" si="47"/>
        <v>0</v>
      </c>
      <c r="BV88" s="16">
        <f t="shared" si="47"/>
        <v>0</v>
      </c>
      <c r="BW88" s="16">
        <f t="shared" si="47"/>
        <v>0</v>
      </c>
      <c r="CA88" s="21"/>
      <c r="CB88" s="38">
        <f t="shared" si="33"/>
        <v>3831304677</v>
      </c>
      <c r="CC88" s="21">
        <f t="shared" si="40"/>
        <v>0</v>
      </c>
      <c r="CD88" s="21">
        <f t="shared" si="48"/>
        <v>0</v>
      </c>
      <c r="CE88" s="21">
        <f t="shared" si="48"/>
        <v>0</v>
      </c>
      <c r="CF88" s="21">
        <f t="shared" si="48"/>
        <v>0</v>
      </c>
      <c r="CG88" s="21">
        <f t="shared" si="48"/>
        <v>0</v>
      </c>
      <c r="CH88" s="21">
        <f t="shared" si="48"/>
        <v>0</v>
      </c>
      <c r="CI88" s="21">
        <f t="shared" si="48"/>
        <v>0</v>
      </c>
      <c r="CJ88" s="21">
        <f t="shared" si="48"/>
        <v>0</v>
      </c>
      <c r="CK88" s="21">
        <f t="shared" si="48"/>
        <v>0</v>
      </c>
      <c r="CL88" s="21">
        <f t="shared" si="48"/>
        <v>0</v>
      </c>
      <c r="CM88" s="21">
        <f t="shared" si="48"/>
        <v>0</v>
      </c>
      <c r="CN88" s="21">
        <f t="shared" si="48"/>
        <v>0</v>
      </c>
      <c r="CO88" s="21">
        <f t="shared" si="48"/>
        <v>0</v>
      </c>
      <c r="CP88" s="21">
        <f t="shared" si="48"/>
        <v>0</v>
      </c>
      <c r="CQ88" s="21">
        <f t="shared" si="48"/>
        <v>0</v>
      </c>
      <c r="CR88" s="21">
        <f t="shared" si="48"/>
        <v>0</v>
      </c>
      <c r="CS88" s="21">
        <f t="shared" si="48"/>
        <v>0</v>
      </c>
      <c r="CT88" s="21">
        <f t="shared" si="48"/>
        <v>0</v>
      </c>
      <c r="CU88" s="21">
        <f t="shared" si="48"/>
        <v>0</v>
      </c>
      <c r="CV88" s="21">
        <f t="shared" si="48"/>
        <v>0</v>
      </c>
      <c r="CW88" s="21">
        <f t="shared" si="48"/>
        <v>0</v>
      </c>
      <c r="CX88" s="21">
        <f t="shared" si="48"/>
        <v>0</v>
      </c>
      <c r="CY88" s="21">
        <f t="shared" si="48"/>
        <v>0</v>
      </c>
      <c r="CZ88" s="21">
        <f t="shared" si="48"/>
        <v>0</v>
      </c>
      <c r="DA88" s="21">
        <f t="shared" si="48"/>
        <v>0</v>
      </c>
      <c r="DB88" s="21">
        <f t="shared" si="48"/>
        <v>0</v>
      </c>
      <c r="DC88" s="21">
        <f t="shared" si="48"/>
        <v>0</v>
      </c>
      <c r="DD88" s="21">
        <f t="shared" si="48"/>
        <v>0</v>
      </c>
      <c r="DE88" s="21">
        <f t="shared" si="48"/>
        <v>0</v>
      </c>
      <c r="DF88" s="21">
        <f t="shared" si="48"/>
        <v>0</v>
      </c>
      <c r="DG88" s="21">
        <f t="shared" si="48"/>
        <v>0</v>
      </c>
      <c r="DH88" s="21">
        <f t="shared" si="48"/>
        <v>0</v>
      </c>
      <c r="DI88" s="21">
        <f t="shared" si="48"/>
        <v>0</v>
      </c>
      <c r="DJ88" s="21">
        <f t="shared" si="48"/>
        <v>0</v>
      </c>
      <c r="DK88" s="21">
        <f t="shared" si="48"/>
        <v>0</v>
      </c>
      <c r="DL88" s="21">
        <f t="shared" si="48"/>
        <v>0</v>
      </c>
      <c r="DM88" s="21">
        <f t="shared" si="48"/>
        <v>0</v>
      </c>
      <c r="DN88" s="21">
        <f t="shared" si="48"/>
        <v>0</v>
      </c>
      <c r="DO88" s="21">
        <f t="shared" si="48"/>
        <v>0</v>
      </c>
      <c r="DP88" s="21">
        <f t="shared" si="48"/>
        <v>0</v>
      </c>
      <c r="DQ88" s="21">
        <f t="shared" si="48"/>
        <v>0</v>
      </c>
      <c r="DR88" s="21">
        <f t="shared" si="48"/>
        <v>0</v>
      </c>
      <c r="DS88" s="21">
        <f t="shared" si="48"/>
        <v>0</v>
      </c>
      <c r="DT88" s="21">
        <f t="shared" si="48"/>
        <v>0</v>
      </c>
      <c r="DU88" s="21">
        <f t="shared" si="48"/>
        <v>0</v>
      </c>
      <c r="DV88" s="21">
        <f t="shared" si="48"/>
        <v>0</v>
      </c>
      <c r="DW88" s="21">
        <f t="shared" si="48"/>
        <v>0</v>
      </c>
      <c r="DX88" s="21">
        <f t="shared" si="48"/>
        <v>0</v>
      </c>
      <c r="DY88" s="21">
        <f t="shared" si="48"/>
        <v>0</v>
      </c>
      <c r="DZ88" s="21">
        <f t="shared" si="48"/>
        <v>0</v>
      </c>
      <c r="EA88" s="21"/>
    </row>
    <row r="89" spans="1:131" ht="25" customHeight="1" thickBot="1" x14ac:dyDescent="0.4">
      <c r="A89" s="153" t="s">
        <v>92</v>
      </c>
      <c r="B89" s="153"/>
      <c r="C89" s="153"/>
      <c r="D89" s="157"/>
      <c r="E89" s="158"/>
      <c r="F89" s="153"/>
      <c r="G89" s="153"/>
      <c r="H89" s="153"/>
      <c r="I89" s="153"/>
      <c r="J89" s="153"/>
      <c r="K89" s="153"/>
      <c r="L89" s="153"/>
      <c r="M89" s="153"/>
      <c r="N89" s="153"/>
      <c r="O89" s="159"/>
      <c r="P89" s="157"/>
      <c r="Q89" s="157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3"/>
      <c r="BR89" s="153"/>
      <c r="BS89" s="153"/>
      <c r="BT89" s="153"/>
      <c r="BU89" s="153"/>
      <c r="BV89" s="153"/>
      <c r="BW89" s="153"/>
      <c r="BX89"/>
      <c r="BY89"/>
      <c r="BZ89"/>
      <c r="CA89"/>
      <c r="CB89"/>
      <c r="CC89" t="s">
        <v>123</v>
      </c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</row>
    <row r="90" spans="1:131" ht="53.5" thickTop="1" thickBot="1" x14ac:dyDescent="0.4">
      <c r="A90" s="1" t="s">
        <v>3</v>
      </c>
      <c r="B90" s="3" t="s">
        <v>4</v>
      </c>
      <c r="C90" s="2" t="s">
        <v>5</v>
      </c>
      <c r="D90" s="2" t="s">
        <v>6</v>
      </c>
      <c r="E90" s="49" t="s">
        <v>65</v>
      </c>
      <c r="F90" s="49" t="s">
        <v>66</v>
      </c>
      <c r="G90" s="49" t="s">
        <v>67</v>
      </c>
      <c r="H90" s="4" t="s">
        <v>7</v>
      </c>
      <c r="I90" s="111" t="s">
        <v>86</v>
      </c>
      <c r="J90" s="4" t="s">
        <v>8</v>
      </c>
      <c r="K90" s="4" t="s">
        <v>9</v>
      </c>
      <c r="L90" s="4" t="s">
        <v>10</v>
      </c>
      <c r="M90" s="4" t="s">
        <v>11</v>
      </c>
      <c r="N90" s="4" t="s">
        <v>12</v>
      </c>
      <c r="O90" s="4" t="s">
        <v>13</v>
      </c>
      <c r="P90" s="4" t="s">
        <v>14</v>
      </c>
      <c r="Q90" s="4" t="s">
        <v>15</v>
      </c>
      <c r="R90" s="49" t="s">
        <v>16</v>
      </c>
      <c r="S90" s="49" t="s">
        <v>17</v>
      </c>
      <c r="T90" s="4" t="s">
        <v>18</v>
      </c>
      <c r="U90" s="45" t="s">
        <v>19</v>
      </c>
      <c r="V90" s="2" t="s">
        <v>20</v>
      </c>
      <c r="W90" s="5" t="s">
        <v>21</v>
      </c>
      <c r="X90" s="6" t="s">
        <v>22</v>
      </c>
      <c r="Y90" s="7" t="s">
        <v>23</v>
      </c>
      <c r="Z90" s="8">
        <v>2018</v>
      </c>
      <c r="AA90" s="9">
        <f>Z90+1</f>
        <v>2019</v>
      </c>
      <c r="AB90" s="9">
        <f t="shared" ref="AB90:BW90" si="49">AA90+1</f>
        <v>2020</v>
      </c>
      <c r="AC90" s="9">
        <f t="shared" si="49"/>
        <v>2021</v>
      </c>
      <c r="AD90" s="9">
        <f t="shared" si="49"/>
        <v>2022</v>
      </c>
      <c r="AE90" s="9">
        <f t="shared" si="49"/>
        <v>2023</v>
      </c>
      <c r="AF90" s="9">
        <f t="shared" si="49"/>
        <v>2024</v>
      </c>
      <c r="AG90" s="9">
        <f t="shared" si="49"/>
        <v>2025</v>
      </c>
      <c r="AH90" s="9">
        <f t="shared" si="49"/>
        <v>2026</v>
      </c>
      <c r="AI90" s="9">
        <f t="shared" si="49"/>
        <v>2027</v>
      </c>
      <c r="AJ90" s="9">
        <f t="shared" si="49"/>
        <v>2028</v>
      </c>
      <c r="AK90" s="9">
        <f t="shared" si="49"/>
        <v>2029</v>
      </c>
      <c r="AL90" s="9">
        <f t="shared" si="49"/>
        <v>2030</v>
      </c>
      <c r="AM90" s="9">
        <f t="shared" si="49"/>
        <v>2031</v>
      </c>
      <c r="AN90" s="9">
        <f t="shared" si="49"/>
        <v>2032</v>
      </c>
      <c r="AO90" s="9">
        <f t="shared" si="49"/>
        <v>2033</v>
      </c>
      <c r="AP90" s="9">
        <f t="shared" si="49"/>
        <v>2034</v>
      </c>
      <c r="AQ90" s="9">
        <f t="shared" si="49"/>
        <v>2035</v>
      </c>
      <c r="AR90" s="9">
        <f t="shared" si="49"/>
        <v>2036</v>
      </c>
      <c r="AS90" s="9">
        <f t="shared" si="49"/>
        <v>2037</v>
      </c>
      <c r="AT90" s="9">
        <f t="shared" si="49"/>
        <v>2038</v>
      </c>
      <c r="AU90" s="9">
        <f t="shared" si="49"/>
        <v>2039</v>
      </c>
      <c r="AV90" s="9">
        <f t="shared" si="49"/>
        <v>2040</v>
      </c>
      <c r="AW90" s="9">
        <f t="shared" si="49"/>
        <v>2041</v>
      </c>
      <c r="AX90" s="9">
        <f t="shared" si="49"/>
        <v>2042</v>
      </c>
      <c r="AY90" s="9">
        <f t="shared" si="49"/>
        <v>2043</v>
      </c>
      <c r="AZ90" s="9">
        <f t="shared" si="49"/>
        <v>2044</v>
      </c>
      <c r="BA90" s="9">
        <f t="shared" si="49"/>
        <v>2045</v>
      </c>
      <c r="BB90" s="9">
        <f t="shared" si="49"/>
        <v>2046</v>
      </c>
      <c r="BC90" s="9">
        <f t="shared" si="49"/>
        <v>2047</v>
      </c>
      <c r="BD90" s="9">
        <f t="shared" si="49"/>
        <v>2048</v>
      </c>
      <c r="BE90" s="9">
        <f t="shared" si="49"/>
        <v>2049</v>
      </c>
      <c r="BF90" s="9">
        <f t="shared" si="49"/>
        <v>2050</v>
      </c>
      <c r="BG90" s="9">
        <f t="shared" si="49"/>
        <v>2051</v>
      </c>
      <c r="BH90" s="9">
        <f t="shared" si="49"/>
        <v>2052</v>
      </c>
      <c r="BI90" s="9">
        <f t="shared" si="49"/>
        <v>2053</v>
      </c>
      <c r="BJ90" s="9">
        <f t="shared" si="49"/>
        <v>2054</v>
      </c>
      <c r="BK90" s="9">
        <f t="shared" si="49"/>
        <v>2055</v>
      </c>
      <c r="BL90" s="9">
        <f t="shared" si="49"/>
        <v>2056</v>
      </c>
      <c r="BM90" s="9">
        <f t="shared" si="49"/>
        <v>2057</v>
      </c>
      <c r="BN90" s="9">
        <f t="shared" si="49"/>
        <v>2058</v>
      </c>
      <c r="BO90" s="9">
        <f t="shared" si="49"/>
        <v>2059</v>
      </c>
      <c r="BP90" s="9">
        <f t="shared" si="49"/>
        <v>2060</v>
      </c>
      <c r="BQ90" s="9">
        <f t="shared" si="49"/>
        <v>2061</v>
      </c>
      <c r="BR90" s="9">
        <f t="shared" si="49"/>
        <v>2062</v>
      </c>
      <c r="BS90" s="9">
        <f t="shared" si="49"/>
        <v>2063</v>
      </c>
      <c r="BT90" s="9">
        <f t="shared" si="49"/>
        <v>2064</v>
      </c>
      <c r="BU90" s="9">
        <f t="shared" si="49"/>
        <v>2065</v>
      </c>
      <c r="BV90" s="9">
        <f t="shared" si="49"/>
        <v>2066</v>
      </c>
      <c r="BW90" s="9">
        <f t="shared" si="49"/>
        <v>2067</v>
      </c>
      <c r="CA90" s="11"/>
      <c r="CB90" s="12"/>
      <c r="CC90" s="11">
        <v>2018</v>
      </c>
      <c r="CD90" s="11">
        <f>CC90+1</f>
        <v>2019</v>
      </c>
      <c r="CE90" s="11">
        <f t="shared" ref="CE90:DZ90" si="50">CD90+1</f>
        <v>2020</v>
      </c>
      <c r="CF90" s="11">
        <f t="shared" si="50"/>
        <v>2021</v>
      </c>
      <c r="CG90" s="11">
        <f t="shared" si="50"/>
        <v>2022</v>
      </c>
      <c r="CH90" s="11">
        <f t="shared" si="50"/>
        <v>2023</v>
      </c>
      <c r="CI90" s="11">
        <f t="shared" si="50"/>
        <v>2024</v>
      </c>
      <c r="CJ90" s="11">
        <f t="shared" si="50"/>
        <v>2025</v>
      </c>
      <c r="CK90" s="11">
        <f t="shared" si="50"/>
        <v>2026</v>
      </c>
      <c r="CL90" s="11">
        <f t="shared" si="50"/>
        <v>2027</v>
      </c>
      <c r="CM90" s="11">
        <f t="shared" si="50"/>
        <v>2028</v>
      </c>
      <c r="CN90" s="11">
        <f t="shared" si="50"/>
        <v>2029</v>
      </c>
      <c r="CO90" s="11">
        <f t="shared" si="50"/>
        <v>2030</v>
      </c>
      <c r="CP90" s="11">
        <f t="shared" si="50"/>
        <v>2031</v>
      </c>
      <c r="CQ90" s="11">
        <f t="shared" si="50"/>
        <v>2032</v>
      </c>
      <c r="CR90" s="11">
        <f t="shared" si="50"/>
        <v>2033</v>
      </c>
      <c r="CS90" s="11">
        <f t="shared" si="50"/>
        <v>2034</v>
      </c>
      <c r="CT90" s="11">
        <f t="shared" si="50"/>
        <v>2035</v>
      </c>
      <c r="CU90" s="11">
        <f t="shared" si="50"/>
        <v>2036</v>
      </c>
      <c r="CV90" s="11">
        <f t="shared" si="50"/>
        <v>2037</v>
      </c>
      <c r="CW90" s="11">
        <f t="shared" si="50"/>
        <v>2038</v>
      </c>
      <c r="CX90" s="11">
        <f t="shared" si="50"/>
        <v>2039</v>
      </c>
      <c r="CY90" s="11">
        <f t="shared" si="50"/>
        <v>2040</v>
      </c>
      <c r="CZ90" s="11">
        <f t="shared" si="50"/>
        <v>2041</v>
      </c>
      <c r="DA90" s="11">
        <f t="shared" si="50"/>
        <v>2042</v>
      </c>
      <c r="DB90" s="11">
        <f t="shared" si="50"/>
        <v>2043</v>
      </c>
      <c r="DC90" s="11">
        <f t="shared" si="50"/>
        <v>2044</v>
      </c>
      <c r="DD90" s="11">
        <f t="shared" si="50"/>
        <v>2045</v>
      </c>
      <c r="DE90" s="11">
        <f t="shared" si="50"/>
        <v>2046</v>
      </c>
      <c r="DF90" s="11">
        <f t="shared" si="50"/>
        <v>2047</v>
      </c>
      <c r="DG90" s="11">
        <f t="shared" si="50"/>
        <v>2048</v>
      </c>
      <c r="DH90" s="11">
        <f t="shared" si="50"/>
        <v>2049</v>
      </c>
      <c r="DI90" s="11">
        <f t="shared" si="50"/>
        <v>2050</v>
      </c>
      <c r="DJ90" s="11">
        <f t="shared" si="50"/>
        <v>2051</v>
      </c>
      <c r="DK90" s="11">
        <f t="shared" si="50"/>
        <v>2052</v>
      </c>
      <c r="DL90" s="11">
        <f t="shared" si="50"/>
        <v>2053</v>
      </c>
      <c r="DM90" s="11">
        <f t="shared" si="50"/>
        <v>2054</v>
      </c>
      <c r="DN90" s="11">
        <f t="shared" si="50"/>
        <v>2055</v>
      </c>
      <c r="DO90" s="11">
        <f t="shared" si="50"/>
        <v>2056</v>
      </c>
      <c r="DP90" s="11">
        <f t="shared" si="50"/>
        <v>2057</v>
      </c>
      <c r="DQ90" s="11">
        <f t="shared" si="50"/>
        <v>2058</v>
      </c>
      <c r="DR90" s="11">
        <f t="shared" si="50"/>
        <v>2059</v>
      </c>
      <c r="DS90" s="11">
        <f t="shared" si="50"/>
        <v>2060</v>
      </c>
      <c r="DT90" s="11">
        <f t="shared" si="50"/>
        <v>2061</v>
      </c>
      <c r="DU90" s="11">
        <f t="shared" si="50"/>
        <v>2062</v>
      </c>
      <c r="DV90" s="11">
        <f t="shared" si="50"/>
        <v>2063</v>
      </c>
      <c r="DW90" s="11">
        <f t="shared" si="50"/>
        <v>2064</v>
      </c>
      <c r="DX90" s="11">
        <f t="shared" si="50"/>
        <v>2065</v>
      </c>
      <c r="DY90" s="11">
        <f t="shared" si="50"/>
        <v>2066</v>
      </c>
      <c r="DZ90" s="11">
        <f t="shared" si="50"/>
        <v>2067</v>
      </c>
      <c r="EA90" s="11"/>
    </row>
    <row r="91" spans="1:131" x14ac:dyDescent="0.35">
      <c r="A91" s="14">
        <v>1</v>
      </c>
      <c r="B91" s="15" t="s">
        <v>25</v>
      </c>
      <c r="C91" s="15" t="s">
        <v>26</v>
      </c>
      <c r="D91" s="14" t="s">
        <v>27</v>
      </c>
      <c r="E91" s="50" t="s">
        <v>62</v>
      </c>
      <c r="F91" s="50" t="s">
        <v>74</v>
      </c>
      <c r="G91" s="50">
        <v>2</v>
      </c>
      <c r="H91" s="14" t="s">
        <v>28</v>
      </c>
      <c r="I91" s="112">
        <f>VLOOKUP(H91,'Represenative Instruments_FX'!$H$5:$I$13,2,FALSE)</f>
        <v>15</v>
      </c>
      <c r="J91" s="16">
        <v>15940329.868000001</v>
      </c>
      <c r="K91" s="16">
        <v>674539.98400000005</v>
      </c>
      <c r="L91" s="16">
        <v>0</v>
      </c>
      <c r="M91" s="16">
        <v>0</v>
      </c>
      <c r="N91" s="121">
        <v>35841</v>
      </c>
      <c r="O91" s="121">
        <v>46980</v>
      </c>
      <c r="P91" s="14">
        <v>10</v>
      </c>
      <c r="Q91" s="17">
        <v>50</v>
      </c>
      <c r="R91" s="50">
        <f>IF(YEAR($N91)-$R$3&gt;0,YEAR($N91)-$R$3,0)</f>
        <v>0</v>
      </c>
      <c r="S91" s="50">
        <f>YEAR(O91)-$S$3</f>
        <v>11</v>
      </c>
      <c r="T91" s="14" t="s">
        <v>29</v>
      </c>
      <c r="U91" s="46">
        <v>7.4999999999999997E-3</v>
      </c>
      <c r="V91" s="14"/>
      <c r="W91" s="24"/>
      <c r="X91" s="16">
        <v>2851720.7893333337</v>
      </c>
      <c r="Y91" s="19"/>
      <c r="Z91" s="16">
        <f>IF($T91="Fixed",$U91,$W91)*Y48</f>
        <v>5059.0498800000005</v>
      </c>
      <c r="AA91" s="16">
        <f>IF($T91="Fixed",$U91,$W91)*Z48</f>
        <v>4609.0498800000005</v>
      </c>
      <c r="AB91" s="16">
        <f t="shared" ref="AB91:BV91" si="51">IF($T91="Fixed",$U91,$W91)*AA48</f>
        <v>4159.0498800000005</v>
      </c>
      <c r="AC91" s="16">
        <f t="shared" si="51"/>
        <v>3709.0498800000005</v>
      </c>
      <c r="AD91" s="16">
        <f t="shared" si="51"/>
        <v>3259.0498800000005</v>
      </c>
      <c r="AE91" s="16">
        <f t="shared" si="51"/>
        <v>2809.0498800000005</v>
      </c>
      <c r="AF91" s="16">
        <f t="shared" si="51"/>
        <v>2359.0498800000005</v>
      </c>
      <c r="AG91" s="16">
        <f t="shared" si="51"/>
        <v>1909.0498800000003</v>
      </c>
      <c r="AH91" s="16">
        <f t="shared" si="51"/>
        <v>1459.0498800000003</v>
      </c>
      <c r="AI91" s="16">
        <f t="shared" si="51"/>
        <v>1009.0498800000004</v>
      </c>
      <c r="AJ91" s="16">
        <f t="shared" si="51"/>
        <v>559.04988000000037</v>
      </c>
      <c r="AK91" s="16">
        <f t="shared" si="51"/>
        <v>0</v>
      </c>
      <c r="AL91" s="16">
        <f t="shared" si="51"/>
        <v>0</v>
      </c>
      <c r="AM91" s="16">
        <f t="shared" si="51"/>
        <v>0</v>
      </c>
      <c r="AN91" s="16">
        <f t="shared" si="51"/>
        <v>0</v>
      </c>
      <c r="AO91" s="16">
        <f t="shared" si="51"/>
        <v>0</v>
      </c>
      <c r="AP91" s="16">
        <f t="shared" si="51"/>
        <v>0</v>
      </c>
      <c r="AQ91" s="16">
        <f t="shared" si="51"/>
        <v>0</v>
      </c>
      <c r="AR91" s="16">
        <f t="shared" si="51"/>
        <v>0</v>
      </c>
      <c r="AS91" s="16">
        <f t="shared" si="51"/>
        <v>0</v>
      </c>
      <c r="AT91" s="16">
        <f t="shared" si="51"/>
        <v>0</v>
      </c>
      <c r="AU91" s="16">
        <f t="shared" si="51"/>
        <v>0</v>
      </c>
      <c r="AV91" s="16">
        <f t="shared" si="51"/>
        <v>0</v>
      </c>
      <c r="AW91" s="16">
        <f t="shared" si="51"/>
        <v>0</v>
      </c>
      <c r="AX91" s="16">
        <f t="shared" si="51"/>
        <v>0</v>
      </c>
      <c r="AY91" s="16">
        <f t="shared" si="51"/>
        <v>0</v>
      </c>
      <c r="AZ91" s="16">
        <f t="shared" si="51"/>
        <v>0</v>
      </c>
      <c r="BA91" s="16">
        <f t="shared" si="51"/>
        <v>0</v>
      </c>
      <c r="BB91" s="16">
        <f t="shared" si="51"/>
        <v>0</v>
      </c>
      <c r="BC91" s="16">
        <f t="shared" si="51"/>
        <v>0</v>
      </c>
      <c r="BD91" s="16">
        <f t="shared" si="51"/>
        <v>0</v>
      </c>
      <c r="BE91" s="16">
        <f t="shared" si="51"/>
        <v>0</v>
      </c>
      <c r="BF91" s="16">
        <f t="shared" si="51"/>
        <v>0</v>
      </c>
      <c r="BG91" s="16">
        <f t="shared" si="51"/>
        <v>0</v>
      </c>
      <c r="BH91" s="16">
        <f t="shared" si="51"/>
        <v>0</v>
      </c>
      <c r="BI91" s="16">
        <f t="shared" si="51"/>
        <v>0</v>
      </c>
      <c r="BJ91" s="16">
        <f t="shared" si="51"/>
        <v>0</v>
      </c>
      <c r="BK91" s="16">
        <f t="shared" si="51"/>
        <v>0</v>
      </c>
      <c r="BL91" s="16">
        <f t="shared" si="51"/>
        <v>0</v>
      </c>
      <c r="BM91" s="16">
        <f t="shared" si="51"/>
        <v>0</v>
      </c>
      <c r="BN91" s="16">
        <f t="shared" si="51"/>
        <v>0</v>
      </c>
      <c r="BO91" s="16">
        <f t="shared" si="51"/>
        <v>0</v>
      </c>
      <c r="BP91" s="16">
        <f t="shared" si="51"/>
        <v>0</v>
      </c>
      <c r="BQ91" s="16">
        <f t="shared" si="51"/>
        <v>0</v>
      </c>
      <c r="BR91" s="16">
        <f t="shared" si="51"/>
        <v>0</v>
      </c>
      <c r="BS91" s="16">
        <f t="shared" si="51"/>
        <v>0</v>
      </c>
      <c r="BT91" s="16">
        <f t="shared" si="51"/>
        <v>0</v>
      </c>
      <c r="BU91" s="16">
        <f t="shared" si="51"/>
        <v>0</v>
      </c>
      <c r="BV91" s="16">
        <f t="shared" si="51"/>
        <v>0</v>
      </c>
      <c r="BW91" s="16">
        <f>IF($T91="Fixed",$U91,$W91)*BV48</f>
        <v>0</v>
      </c>
      <c r="CA91" s="21"/>
      <c r="CB91" s="21"/>
      <c r="CC91" s="21">
        <f>IF($T91="Fixed",$U91,$W91)*CB48</f>
        <v>5059.0498800000005</v>
      </c>
      <c r="CD91" s="21">
        <f t="shared" ref="CD91:CS91" si="52">IF($T91="Fixed",$U91,$W91)*CC48</f>
        <v>4599.1362545454549</v>
      </c>
      <c r="CE91" s="21">
        <f t="shared" si="52"/>
        <v>4139.2226290909093</v>
      </c>
      <c r="CF91" s="21">
        <f t="shared" si="52"/>
        <v>3679.3090036363647</v>
      </c>
      <c r="CG91" s="21">
        <f t="shared" si="52"/>
        <v>3219.3953781818191</v>
      </c>
      <c r="CH91" s="21">
        <f t="shared" si="52"/>
        <v>2759.4817527272739</v>
      </c>
      <c r="CI91" s="21">
        <f t="shared" si="52"/>
        <v>2299.5681272727288</v>
      </c>
      <c r="CJ91" s="21">
        <f t="shared" si="52"/>
        <v>1839.6545018181835</v>
      </c>
      <c r="CK91" s="21">
        <f t="shared" si="52"/>
        <v>1379.7408763636379</v>
      </c>
      <c r="CL91" s="21">
        <f t="shared" si="52"/>
        <v>919.82725090909241</v>
      </c>
      <c r="CM91" s="21">
        <f t="shared" si="52"/>
        <v>459.913625454547</v>
      </c>
      <c r="CN91" s="21">
        <f t="shared" si="52"/>
        <v>1.5279510989785194E-12</v>
      </c>
      <c r="CO91" s="21">
        <f t="shared" si="52"/>
        <v>1.5279510989785194E-12</v>
      </c>
      <c r="CP91" s="21">
        <f t="shared" si="52"/>
        <v>1.5279510989785194E-12</v>
      </c>
      <c r="CQ91" s="21">
        <f t="shared" si="52"/>
        <v>1.5279510989785194E-12</v>
      </c>
      <c r="CR91" s="21">
        <f t="shared" si="52"/>
        <v>1.5279510989785194E-12</v>
      </c>
      <c r="CS91" s="21">
        <f t="shared" si="52"/>
        <v>1.5279510989785194E-12</v>
      </c>
      <c r="CT91" s="21">
        <f t="shared" ref="CT91:DI91" si="53">IF($T91="Fixed",$U91,$W91)*CS48</f>
        <v>1.5279510989785194E-12</v>
      </c>
      <c r="CU91" s="21">
        <f t="shared" si="53"/>
        <v>1.5279510989785194E-12</v>
      </c>
      <c r="CV91" s="21">
        <f t="shared" si="53"/>
        <v>1.5279510989785194E-12</v>
      </c>
      <c r="CW91" s="21">
        <f t="shared" si="53"/>
        <v>1.5279510989785194E-12</v>
      </c>
      <c r="CX91" s="21">
        <f t="shared" si="53"/>
        <v>1.5279510989785194E-12</v>
      </c>
      <c r="CY91" s="21">
        <f t="shared" si="53"/>
        <v>1.5279510989785194E-12</v>
      </c>
      <c r="CZ91" s="21">
        <f t="shared" si="53"/>
        <v>1.5279510989785194E-12</v>
      </c>
      <c r="DA91" s="21">
        <f t="shared" si="53"/>
        <v>1.5279510989785194E-12</v>
      </c>
      <c r="DB91" s="21">
        <f t="shared" si="53"/>
        <v>1.5279510989785194E-12</v>
      </c>
      <c r="DC91" s="21">
        <f t="shared" si="53"/>
        <v>1.5279510989785194E-12</v>
      </c>
      <c r="DD91" s="21">
        <f t="shared" si="53"/>
        <v>1.5279510989785194E-12</v>
      </c>
      <c r="DE91" s="21">
        <f t="shared" si="53"/>
        <v>1.5279510989785194E-12</v>
      </c>
      <c r="DF91" s="21">
        <f t="shared" si="53"/>
        <v>1.5279510989785194E-12</v>
      </c>
      <c r="DG91" s="21">
        <f t="shared" si="53"/>
        <v>1.5279510989785194E-12</v>
      </c>
      <c r="DH91" s="21">
        <f t="shared" si="53"/>
        <v>1.5279510989785194E-12</v>
      </c>
      <c r="DI91" s="21">
        <f t="shared" si="53"/>
        <v>1.5279510989785194E-12</v>
      </c>
      <c r="DJ91" s="21">
        <f t="shared" ref="DJ91:DY91" si="54">IF($T91="Fixed",$U91,$W91)*DI48</f>
        <v>1.5279510989785194E-12</v>
      </c>
      <c r="DK91" s="21">
        <f t="shared" si="54"/>
        <v>1.5279510989785194E-12</v>
      </c>
      <c r="DL91" s="21">
        <f t="shared" si="54"/>
        <v>1.5279510989785194E-12</v>
      </c>
      <c r="DM91" s="21">
        <f t="shared" si="54"/>
        <v>1.5279510989785194E-12</v>
      </c>
      <c r="DN91" s="21">
        <f t="shared" si="54"/>
        <v>1.5279510989785194E-12</v>
      </c>
      <c r="DO91" s="21">
        <f t="shared" si="54"/>
        <v>1.5279510989785194E-12</v>
      </c>
      <c r="DP91" s="21">
        <f t="shared" si="54"/>
        <v>1.5279510989785194E-12</v>
      </c>
      <c r="DQ91" s="21">
        <f t="shared" si="54"/>
        <v>1.5279510989785194E-12</v>
      </c>
      <c r="DR91" s="21">
        <f t="shared" si="54"/>
        <v>1.5279510989785194E-12</v>
      </c>
      <c r="DS91" s="21">
        <f t="shared" si="54"/>
        <v>1.5279510989785194E-12</v>
      </c>
      <c r="DT91" s="21">
        <f t="shared" si="54"/>
        <v>1.5279510989785194E-12</v>
      </c>
      <c r="DU91" s="21">
        <f t="shared" si="54"/>
        <v>1.5279510989785194E-12</v>
      </c>
      <c r="DV91" s="21">
        <f t="shared" si="54"/>
        <v>1.5279510989785194E-12</v>
      </c>
      <c r="DW91" s="21">
        <f t="shared" si="54"/>
        <v>1.5279510989785194E-12</v>
      </c>
      <c r="DX91" s="21">
        <f t="shared" si="54"/>
        <v>1.5279510989785194E-12</v>
      </c>
      <c r="DY91" s="21">
        <f t="shared" si="54"/>
        <v>1.5279510989785194E-12</v>
      </c>
      <c r="DZ91" s="21">
        <f t="shared" ref="CS91:DZ99" si="55">IF($T91="Fixed",$U91,$W91)*DY48</f>
        <v>1.5279510989785194E-12</v>
      </c>
      <c r="EA91" s="21"/>
    </row>
    <row r="92" spans="1:131" x14ac:dyDescent="0.35">
      <c r="A92" s="14">
        <v>2</v>
      </c>
      <c r="B92" s="15" t="s">
        <v>25</v>
      </c>
      <c r="C92" s="15" t="s">
        <v>26</v>
      </c>
      <c r="D92" s="14" t="s">
        <v>27</v>
      </c>
      <c r="E92" s="50" t="s">
        <v>62</v>
      </c>
      <c r="F92" s="50" t="s">
        <v>74</v>
      </c>
      <c r="G92" s="50">
        <v>2</v>
      </c>
      <c r="H92" s="14" t="s">
        <v>30</v>
      </c>
      <c r="I92" s="112">
        <f>VLOOKUP(H92,'Represenative Instruments_FX'!$H$5:$I$13,2,FALSE)</f>
        <v>21.371550000000003</v>
      </c>
      <c r="J92" s="16">
        <v>1242298608.3651199</v>
      </c>
      <c r="K92" s="16">
        <v>250848543.15895501</v>
      </c>
      <c r="L92" s="16">
        <v>0</v>
      </c>
      <c r="M92" s="16">
        <v>0</v>
      </c>
      <c r="N92" s="121">
        <v>38946</v>
      </c>
      <c r="O92" s="121">
        <v>49747</v>
      </c>
      <c r="P92" s="14">
        <v>10</v>
      </c>
      <c r="Q92" s="17">
        <v>40</v>
      </c>
      <c r="R92" s="50">
        <f t="shared" ref="R92:R131" si="56">IF(YEAR($N92)-$R$3&gt;0,YEAR($N92)-$R$3,0)</f>
        <v>0</v>
      </c>
      <c r="S92" s="50">
        <f t="shared" ref="S92:S131" si="57">YEAR(O92)-$S$3</f>
        <v>19</v>
      </c>
      <c r="T92" s="14" t="s">
        <v>29</v>
      </c>
      <c r="U92" s="46">
        <v>7.4999999999999997E-3</v>
      </c>
      <c r="V92" s="14"/>
      <c r="W92" s="24"/>
      <c r="X92" s="16">
        <v>301061674.76202708</v>
      </c>
      <c r="Y92" s="19"/>
      <c r="Z92" s="16">
        <f t="shared" ref="Z92:AA131" si="58">IF($T92="Fixed",$U92,$W92)*Y49</f>
        <v>1881364.0736921625</v>
      </c>
      <c r="AA92" s="16">
        <f t="shared" si="58"/>
        <v>1782344.9119188907</v>
      </c>
      <c r="AB92" s="16">
        <f t="shared" ref="AB92:BW92" si="59">IF($T92="Fixed",$U92,$W92)*AA49</f>
        <v>1683325.750145619</v>
      </c>
      <c r="AC92" s="16">
        <f t="shared" si="59"/>
        <v>1584306.5883723472</v>
      </c>
      <c r="AD92" s="16">
        <f t="shared" si="59"/>
        <v>1485287.4265990753</v>
      </c>
      <c r="AE92" s="16">
        <f t="shared" si="59"/>
        <v>1386268.2648258037</v>
      </c>
      <c r="AF92" s="16">
        <f t="shared" si="59"/>
        <v>1287249.1030525318</v>
      </c>
      <c r="AG92" s="16">
        <f t="shared" si="59"/>
        <v>1188229.94127926</v>
      </c>
      <c r="AH92" s="16">
        <f t="shared" si="59"/>
        <v>1089210.7795059884</v>
      </c>
      <c r="AI92" s="16">
        <f t="shared" si="59"/>
        <v>990191.61773271661</v>
      </c>
      <c r="AJ92" s="16">
        <f t="shared" si="59"/>
        <v>891172.45595944487</v>
      </c>
      <c r="AK92" s="16">
        <f t="shared" si="59"/>
        <v>792153.29418617324</v>
      </c>
      <c r="AL92" s="16">
        <f t="shared" si="59"/>
        <v>693134.13241290161</v>
      </c>
      <c r="AM92" s="16">
        <f t="shared" si="59"/>
        <v>594114.97063962987</v>
      </c>
      <c r="AN92" s="16">
        <f t="shared" si="59"/>
        <v>495095.80886635825</v>
      </c>
      <c r="AO92" s="16">
        <f t="shared" si="59"/>
        <v>396076.64709308656</v>
      </c>
      <c r="AP92" s="16">
        <f t="shared" si="59"/>
        <v>297057.48531981488</v>
      </c>
      <c r="AQ92" s="16">
        <f t="shared" si="59"/>
        <v>198038.32354654322</v>
      </c>
      <c r="AR92" s="16">
        <f t="shared" si="59"/>
        <v>99019.161773271539</v>
      </c>
      <c r="AS92" s="16">
        <f t="shared" si="59"/>
        <v>-1.3969838619232177E-10</v>
      </c>
      <c r="AT92" s="16">
        <f t="shared" si="59"/>
        <v>-1.3969838619232177E-10</v>
      </c>
      <c r="AU92" s="16">
        <f t="shared" si="59"/>
        <v>-1.3969838619232177E-10</v>
      </c>
      <c r="AV92" s="16">
        <f t="shared" si="59"/>
        <v>-1.3969838619232177E-10</v>
      </c>
      <c r="AW92" s="16">
        <f t="shared" si="59"/>
        <v>-1.3969838619232177E-10</v>
      </c>
      <c r="AX92" s="16">
        <f t="shared" si="59"/>
        <v>-1.3969838619232177E-10</v>
      </c>
      <c r="AY92" s="16">
        <f t="shared" si="59"/>
        <v>-1.3969838619232177E-10</v>
      </c>
      <c r="AZ92" s="16">
        <f t="shared" si="59"/>
        <v>-1.3969838619232177E-10</v>
      </c>
      <c r="BA92" s="16">
        <f t="shared" si="59"/>
        <v>-1.3969838619232177E-10</v>
      </c>
      <c r="BB92" s="16">
        <f t="shared" si="59"/>
        <v>-1.3969838619232177E-10</v>
      </c>
      <c r="BC92" s="16">
        <f t="shared" si="59"/>
        <v>-1.3969838619232177E-10</v>
      </c>
      <c r="BD92" s="16">
        <f t="shared" si="59"/>
        <v>-1.3969838619232177E-10</v>
      </c>
      <c r="BE92" s="16">
        <f t="shared" si="59"/>
        <v>-1.3969838619232177E-10</v>
      </c>
      <c r="BF92" s="16">
        <f t="shared" si="59"/>
        <v>-1.3969838619232177E-10</v>
      </c>
      <c r="BG92" s="16">
        <f t="shared" si="59"/>
        <v>-1.3969838619232177E-10</v>
      </c>
      <c r="BH92" s="16">
        <f t="shared" si="59"/>
        <v>-1.3969838619232177E-10</v>
      </c>
      <c r="BI92" s="16">
        <f t="shared" si="59"/>
        <v>-1.3969838619232177E-10</v>
      </c>
      <c r="BJ92" s="16">
        <f t="shared" si="59"/>
        <v>-1.3969838619232177E-10</v>
      </c>
      <c r="BK92" s="16">
        <f t="shared" si="59"/>
        <v>-1.3969838619232177E-10</v>
      </c>
      <c r="BL92" s="16">
        <f t="shared" si="59"/>
        <v>-1.3969838619232177E-10</v>
      </c>
      <c r="BM92" s="16">
        <f t="shared" si="59"/>
        <v>-1.3969838619232177E-10</v>
      </c>
      <c r="BN92" s="16">
        <f t="shared" si="59"/>
        <v>-1.3969838619232177E-10</v>
      </c>
      <c r="BO92" s="16">
        <f t="shared" si="59"/>
        <v>-1.3969838619232177E-10</v>
      </c>
      <c r="BP92" s="16">
        <f t="shared" si="59"/>
        <v>-1.3969838619232177E-10</v>
      </c>
      <c r="BQ92" s="16">
        <f t="shared" si="59"/>
        <v>-1.3969838619232177E-10</v>
      </c>
      <c r="BR92" s="16">
        <f t="shared" si="59"/>
        <v>-1.3969838619232177E-10</v>
      </c>
      <c r="BS92" s="16">
        <f t="shared" si="59"/>
        <v>-1.3969838619232177E-10</v>
      </c>
      <c r="BT92" s="16">
        <f t="shared" si="59"/>
        <v>-1.3969838619232177E-10</v>
      </c>
      <c r="BU92" s="16">
        <f t="shared" si="59"/>
        <v>-1.3969838619232177E-10</v>
      </c>
      <c r="BV92" s="16">
        <f t="shared" si="59"/>
        <v>-1.3969838619232177E-10</v>
      </c>
      <c r="BW92" s="16">
        <f t="shared" si="59"/>
        <v>-1.3969838619232177E-10</v>
      </c>
      <c r="CA92" s="21"/>
      <c r="CB92" s="23"/>
      <c r="CC92" s="21">
        <f t="shared" ref="CC92:CR107" si="60">IF($T92="Fixed",$U92,$W92)*CB49</f>
        <v>1881364.0736921625</v>
      </c>
      <c r="CD92" s="21">
        <f t="shared" si="60"/>
        <v>1782344.9119188907</v>
      </c>
      <c r="CE92" s="21">
        <f t="shared" si="60"/>
        <v>1683325.750145619</v>
      </c>
      <c r="CF92" s="21">
        <f t="shared" si="60"/>
        <v>1584306.5883723472</v>
      </c>
      <c r="CG92" s="21">
        <f t="shared" si="60"/>
        <v>1485287.4265990753</v>
      </c>
      <c r="CH92" s="21">
        <f t="shared" si="60"/>
        <v>1386268.2648258037</v>
      </c>
      <c r="CI92" s="21">
        <f t="shared" si="60"/>
        <v>1287249.1030525318</v>
      </c>
      <c r="CJ92" s="21">
        <f t="shared" si="60"/>
        <v>1188229.94127926</v>
      </c>
      <c r="CK92" s="21">
        <f t="shared" si="60"/>
        <v>1089210.7795059884</v>
      </c>
      <c r="CL92" s="21">
        <f t="shared" si="60"/>
        <v>990191.61773271661</v>
      </c>
      <c r="CM92" s="21">
        <f t="shared" si="60"/>
        <v>891172.45595944487</v>
      </c>
      <c r="CN92" s="21">
        <f t="shared" si="60"/>
        <v>792153.29418617324</v>
      </c>
      <c r="CO92" s="21">
        <f t="shared" si="60"/>
        <v>693134.13241290161</v>
      </c>
      <c r="CP92" s="21">
        <f t="shared" si="60"/>
        <v>594114.97063962987</v>
      </c>
      <c r="CQ92" s="21">
        <f t="shared" si="60"/>
        <v>495095.80886635819</v>
      </c>
      <c r="CR92" s="21">
        <f t="shared" si="60"/>
        <v>396076.64709308645</v>
      </c>
      <c r="CS92" s="21">
        <f t="shared" si="55"/>
        <v>297057.4853198147</v>
      </c>
      <c r="CT92" s="21">
        <f t="shared" si="55"/>
        <v>198038.32354654299</v>
      </c>
      <c r="CU92" s="21">
        <f t="shared" si="55"/>
        <v>99019.161773271291</v>
      </c>
      <c r="CV92" s="21">
        <f t="shared" si="55"/>
        <v>-4.1909515857696529E-10</v>
      </c>
      <c r="CW92" s="21">
        <f t="shared" si="55"/>
        <v>-4.1909515857696529E-10</v>
      </c>
      <c r="CX92" s="21">
        <f t="shared" si="55"/>
        <v>-4.1909515857696529E-10</v>
      </c>
      <c r="CY92" s="21">
        <f t="shared" si="55"/>
        <v>-4.1909515857696529E-10</v>
      </c>
      <c r="CZ92" s="21">
        <f t="shared" si="55"/>
        <v>-4.1909515857696529E-10</v>
      </c>
      <c r="DA92" s="21">
        <f t="shared" si="55"/>
        <v>-4.1909515857696529E-10</v>
      </c>
      <c r="DB92" s="21">
        <f t="shared" si="55"/>
        <v>-4.1909515857696529E-10</v>
      </c>
      <c r="DC92" s="21">
        <f t="shared" si="55"/>
        <v>-4.1909515857696529E-10</v>
      </c>
      <c r="DD92" s="21">
        <f t="shared" si="55"/>
        <v>-4.1909515857696529E-10</v>
      </c>
      <c r="DE92" s="21">
        <f t="shared" si="55"/>
        <v>-4.1909515857696529E-10</v>
      </c>
      <c r="DF92" s="21">
        <f t="shared" si="55"/>
        <v>-4.1909515857696529E-10</v>
      </c>
      <c r="DG92" s="21">
        <f t="shared" si="55"/>
        <v>-4.1909515857696529E-10</v>
      </c>
      <c r="DH92" s="21">
        <f t="shared" si="55"/>
        <v>-4.1909515857696529E-10</v>
      </c>
      <c r="DI92" s="21">
        <f t="shared" si="55"/>
        <v>-4.1909515857696529E-10</v>
      </c>
      <c r="DJ92" s="21">
        <f t="shared" si="55"/>
        <v>-4.1909515857696529E-10</v>
      </c>
      <c r="DK92" s="21">
        <f t="shared" si="55"/>
        <v>-4.1909515857696529E-10</v>
      </c>
      <c r="DL92" s="21">
        <f t="shared" si="55"/>
        <v>-4.1909515857696529E-10</v>
      </c>
      <c r="DM92" s="21">
        <f t="shared" si="55"/>
        <v>-4.1909515857696529E-10</v>
      </c>
      <c r="DN92" s="21">
        <f t="shared" si="55"/>
        <v>-4.1909515857696529E-10</v>
      </c>
      <c r="DO92" s="21">
        <f t="shared" si="55"/>
        <v>-4.1909515857696529E-10</v>
      </c>
      <c r="DP92" s="21">
        <f t="shared" si="55"/>
        <v>-4.1909515857696529E-10</v>
      </c>
      <c r="DQ92" s="21">
        <f t="shared" si="55"/>
        <v>-4.1909515857696529E-10</v>
      </c>
      <c r="DR92" s="21">
        <f t="shared" si="55"/>
        <v>-4.1909515857696529E-10</v>
      </c>
      <c r="DS92" s="21">
        <f t="shared" si="55"/>
        <v>-4.1909515857696529E-10</v>
      </c>
      <c r="DT92" s="21">
        <f t="shared" si="55"/>
        <v>-4.1909515857696529E-10</v>
      </c>
      <c r="DU92" s="21">
        <f t="shared" si="55"/>
        <v>-4.1909515857696529E-10</v>
      </c>
      <c r="DV92" s="21">
        <f t="shared" si="55"/>
        <v>-4.1909515857696529E-10</v>
      </c>
      <c r="DW92" s="21">
        <f t="shared" si="55"/>
        <v>-4.1909515857696529E-10</v>
      </c>
      <c r="DX92" s="21">
        <f t="shared" si="55"/>
        <v>-4.1909515857696529E-10</v>
      </c>
      <c r="DY92" s="21">
        <f t="shared" si="55"/>
        <v>-4.1909515857696529E-10</v>
      </c>
      <c r="DZ92" s="21">
        <f t="shared" si="55"/>
        <v>-4.1909515857696529E-10</v>
      </c>
      <c r="EA92" s="21"/>
    </row>
    <row r="93" spans="1:131" x14ac:dyDescent="0.35">
      <c r="A93" s="14">
        <v>3</v>
      </c>
      <c r="B93" s="15" t="s">
        <v>25</v>
      </c>
      <c r="C93" s="15" t="s">
        <v>31</v>
      </c>
      <c r="D93" s="14" t="s">
        <v>27</v>
      </c>
      <c r="E93" s="50" t="s">
        <v>62</v>
      </c>
      <c r="F93" s="50" t="s">
        <v>74</v>
      </c>
      <c r="G93" s="50">
        <v>2</v>
      </c>
      <c r="H93" s="14" t="s">
        <v>32</v>
      </c>
      <c r="I93" s="112">
        <f>VLOOKUP(H93,'Represenative Instruments_FX'!$H$5:$I$13,2,FALSE)</f>
        <v>18.031499999999998</v>
      </c>
      <c r="J93" s="16">
        <v>51082576.571999997</v>
      </c>
      <c r="K93" s="16">
        <v>11640489.618399998</v>
      </c>
      <c r="L93" s="16">
        <v>0</v>
      </c>
      <c r="M93" s="16">
        <v>0</v>
      </c>
      <c r="N93" s="121">
        <v>39284</v>
      </c>
      <c r="O93" s="121">
        <v>50219</v>
      </c>
      <c r="P93" s="14">
        <v>10</v>
      </c>
      <c r="Q93" s="17">
        <v>40</v>
      </c>
      <c r="R93" s="50">
        <f t="shared" si="56"/>
        <v>0</v>
      </c>
      <c r="S93" s="50">
        <f t="shared" si="57"/>
        <v>20</v>
      </c>
      <c r="T93" s="14" t="s">
        <v>29</v>
      </c>
      <c r="U93" s="46">
        <v>0.01</v>
      </c>
      <c r="V93" s="14"/>
      <c r="W93" s="24"/>
      <c r="X93" s="16">
        <v>12268026.846376812</v>
      </c>
      <c r="Y93" s="19"/>
      <c r="Z93" s="16">
        <f t="shared" si="58"/>
        <v>116404.89618399998</v>
      </c>
      <c r="AA93" s="16">
        <f t="shared" si="58"/>
        <v>110972.89453413332</v>
      </c>
      <c r="AB93" s="16">
        <f t="shared" ref="AB93:BW93" si="61">IF($T93="Fixed",$U93,$W93)*AA50</f>
        <v>105472.78036293332</v>
      </c>
      <c r="AC93" s="16">
        <f t="shared" si="61"/>
        <v>99938.609927999976</v>
      </c>
      <c r="AD93" s="16">
        <f t="shared" si="61"/>
        <v>94336.326471866647</v>
      </c>
      <c r="AE93" s="16">
        <f t="shared" si="61"/>
        <v>88682.958304399974</v>
      </c>
      <c r="AF93" s="16">
        <f t="shared" si="61"/>
        <v>82978.505401466653</v>
      </c>
      <c r="AG93" s="16">
        <f t="shared" si="61"/>
        <v>77205.939809733318</v>
      </c>
      <c r="AH93" s="16">
        <f t="shared" si="61"/>
        <v>71365.261076666648</v>
      </c>
      <c r="AI93" s="16">
        <f t="shared" si="61"/>
        <v>65490.526228933319</v>
      </c>
      <c r="AJ93" s="16">
        <f t="shared" si="61"/>
        <v>59547.678356133321</v>
      </c>
      <c r="AK93" s="16">
        <f t="shared" si="61"/>
        <v>53536.717222399981</v>
      </c>
      <c r="AL93" s="16">
        <f t="shared" si="61"/>
        <v>47474.67150639998</v>
      </c>
      <c r="AM93" s="16">
        <f t="shared" si="61"/>
        <v>41361.541352399981</v>
      </c>
      <c r="AN93" s="16">
        <f t="shared" si="61"/>
        <v>35180.298220666649</v>
      </c>
      <c r="AO93" s="16">
        <f t="shared" si="61"/>
        <v>28930.94268639998</v>
      </c>
      <c r="AP93" s="16">
        <f t="shared" si="61"/>
        <v>22613.474127466645</v>
      </c>
      <c r="AQ93" s="16">
        <f t="shared" si="61"/>
        <v>16227.892317999978</v>
      </c>
      <c r="AR93" s="16">
        <f t="shared" si="61"/>
        <v>9774.1983099999779</v>
      </c>
      <c r="AS93" s="16">
        <f t="shared" si="61"/>
        <v>3286.4474102666441</v>
      </c>
      <c r="AT93" s="16">
        <f t="shared" si="61"/>
        <v>0</v>
      </c>
      <c r="AU93" s="16">
        <f t="shared" si="61"/>
        <v>0</v>
      </c>
      <c r="AV93" s="16">
        <f t="shared" si="61"/>
        <v>0</v>
      </c>
      <c r="AW93" s="16">
        <f t="shared" si="61"/>
        <v>0</v>
      </c>
      <c r="AX93" s="16">
        <f t="shared" si="61"/>
        <v>0</v>
      </c>
      <c r="AY93" s="16">
        <f t="shared" si="61"/>
        <v>0</v>
      </c>
      <c r="AZ93" s="16">
        <f t="shared" si="61"/>
        <v>0</v>
      </c>
      <c r="BA93" s="16">
        <f t="shared" si="61"/>
        <v>0</v>
      </c>
      <c r="BB93" s="16">
        <f t="shared" si="61"/>
        <v>0</v>
      </c>
      <c r="BC93" s="16">
        <f t="shared" si="61"/>
        <v>0</v>
      </c>
      <c r="BD93" s="16">
        <f t="shared" si="61"/>
        <v>0</v>
      </c>
      <c r="BE93" s="16">
        <f t="shared" si="61"/>
        <v>0</v>
      </c>
      <c r="BF93" s="16">
        <f t="shared" si="61"/>
        <v>0</v>
      </c>
      <c r="BG93" s="16">
        <f t="shared" si="61"/>
        <v>0</v>
      </c>
      <c r="BH93" s="16">
        <f t="shared" si="61"/>
        <v>0</v>
      </c>
      <c r="BI93" s="16">
        <f t="shared" si="61"/>
        <v>0</v>
      </c>
      <c r="BJ93" s="16">
        <f t="shared" si="61"/>
        <v>0</v>
      </c>
      <c r="BK93" s="16">
        <f t="shared" si="61"/>
        <v>0</v>
      </c>
      <c r="BL93" s="16">
        <f t="shared" si="61"/>
        <v>0</v>
      </c>
      <c r="BM93" s="16">
        <f t="shared" si="61"/>
        <v>0</v>
      </c>
      <c r="BN93" s="16">
        <f t="shared" si="61"/>
        <v>0</v>
      </c>
      <c r="BO93" s="16">
        <f t="shared" si="61"/>
        <v>0</v>
      </c>
      <c r="BP93" s="16">
        <f t="shared" si="61"/>
        <v>0</v>
      </c>
      <c r="BQ93" s="16">
        <f t="shared" si="61"/>
        <v>0</v>
      </c>
      <c r="BR93" s="16">
        <f t="shared" si="61"/>
        <v>0</v>
      </c>
      <c r="BS93" s="16">
        <f t="shared" si="61"/>
        <v>0</v>
      </c>
      <c r="BT93" s="16">
        <f t="shared" si="61"/>
        <v>0</v>
      </c>
      <c r="BU93" s="16">
        <f t="shared" si="61"/>
        <v>0</v>
      </c>
      <c r="BV93" s="16">
        <f t="shared" si="61"/>
        <v>0</v>
      </c>
      <c r="BW93" s="16">
        <f t="shared" si="61"/>
        <v>0</v>
      </c>
      <c r="CA93" s="21"/>
      <c r="CB93" s="23"/>
      <c r="CC93" s="21">
        <f t="shared" si="60"/>
        <v>116404.89618399998</v>
      </c>
      <c r="CD93" s="21">
        <f t="shared" si="60"/>
        <v>110584.65137479999</v>
      </c>
      <c r="CE93" s="21">
        <f t="shared" si="60"/>
        <v>104764.40656559999</v>
      </c>
      <c r="CF93" s="21">
        <f t="shared" si="60"/>
        <v>98944.16175639999</v>
      </c>
      <c r="CG93" s="21">
        <f t="shared" si="60"/>
        <v>93123.916947199978</v>
      </c>
      <c r="CH93" s="21">
        <f t="shared" si="60"/>
        <v>87303.67213799998</v>
      </c>
      <c r="CI93" s="21">
        <f t="shared" si="60"/>
        <v>81483.427328799982</v>
      </c>
      <c r="CJ93" s="21">
        <f t="shared" si="60"/>
        <v>75663.182519599985</v>
      </c>
      <c r="CK93" s="21">
        <f t="shared" si="60"/>
        <v>69842.937710399987</v>
      </c>
      <c r="CL93" s="21">
        <f t="shared" si="60"/>
        <v>64022.692901199982</v>
      </c>
      <c r="CM93" s="21">
        <f t="shared" si="60"/>
        <v>58202.448091999984</v>
      </c>
      <c r="CN93" s="21">
        <f t="shared" si="60"/>
        <v>52382.203282799979</v>
      </c>
      <c r="CO93" s="21">
        <f t="shared" si="60"/>
        <v>46561.958473599982</v>
      </c>
      <c r="CP93" s="21">
        <f t="shared" si="60"/>
        <v>40741.713664399984</v>
      </c>
      <c r="CQ93" s="21">
        <f t="shared" si="60"/>
        <v>34921.468855199979</v>
      </c>
      <c r="CR93" s="21">
        <f t="shared" si="60"/>
        <v>29101.224045999981</v>
      </c>
      <c r="CS93" s="21">
        <f t="shared" si="55"/>
        <v>23280.979236799983</v>
      </c>
      <c r="CT93" s="21">
        <f t="shared" si="55"/>
        <v>17460.734427599982</v>
      </c>
      <c r="CU93" s="21">
        <f t="shared" si="55"/>
        <v>11640.489618399981</v>
      </c>
      <c r="CV93" s="21">
        <f t="shared" si="55"/>
        <v>5820.2448091999822</v>
      </c>
      <c r="CW93" s="21">
        <f t="shared" si="55"/>
        <v>-1.6298145055770876E-11</v>
      </c>
      <c r="CX93" s="21">
        <f t="shared" si="55"/>
        <v>-1.6298145055770876E-11</v>
      </c>
      <c r="CY93" s="21">
        <f t="shared" si="55"/>
        <v>-1.6298145055770876E-11</v>
      </c>
      <c r="CZ93" s="21">
        <f t="shared" si="55"/>
        <v>-1.6298145055770876E-11</v>
      </c>
      <c r="DA93" s="21">
        <f t="shared" si="55"/>
        <v>-1.6298145055770876E-11</v>
      </c>
      <c r="DB93" s="21">
        <f t="shared" si="55"/>
        <v>-1.6298145055770876E-11</v>
      </c>
      <c r="DC93" s="21">
        <f t="shared" si="55"/>
        <v>-1.6298145055770876E-11</v>
      </c>
      <c r="DD93" s="21">
        <f t="shared" si="55"/>
        <v>-1.6298145055770876E-11</v>
      </c>
      <c r="DE93" s="21">
        <f t="shared" si="55"/>
        <v>-1.6298145055770876E-11</v>
      </c>
      <c r="DF93" s="21">
        <f t="shared" si="55"/>
        <v>-1.6298145055770876E-11</v>
      </c>
      <c r="DG93" s="21">
        <f t="shared" si="55"/>
        <v>-1.6298145055770876E-11</v>
      </c>
      <c r="DH93" s="21">
        <f t="shared" si="55"/>
        <v>-1.6298145055770876E-11</v>
      </c>
      <c r="DI93" s="21">
        <f t="shared" si="55"/>
        <v>-1.6298145055770876E-11</v>
      </c>
      <c r="DJ93" s="21">
        <f t="shared" si="55"/>
        <v>-1.6298145055770876E-11</v>
      </c>
      <c r="DK93" s="21">
        <f t="shared" si="55"/>
        <v>-1.6298145055770876E-11</v>
      </c>
      <c r="DL93" s="21">
        <f t="shared" si="55"/>
        <v>-1.6298145055770876E-11</v>
      </c>
      <c r="DM93" s="21">
        <f t="shared" si="55"/>
        <v>-1.6298145055770876E-11</v>
      </c>
      <c r="DN93" s="21">
        <f t="shared" si="55"/>
        <v>-1.6298145055770876E-11</v>
      </c>
      <c r="DO93" s="21">
        <f t="shared" si="55"/>
        <v>-1.6298145055770876E-11</v>
      </c>
      <c r="DP93" s="21">
        <f t="shared" si="55"/>
        <v>-1.6298145055770876E-11</v>
      </c>
      <c r="DQ93" s="21">
        <f t="shared" si="55"/>
        <v>-1.6298145055770876E-11</v>
      </c>
      <c r="DR93" s="21">
        <f t="shared" si="55"/>
        <v>-1.6298145055770876E-11</v>
      </c>
      <c r="DS93" s="21">
        <f t="shared" si="55"/>
        <v>-1.6298145055770876E-11</v>
      </c>
      <c r="DT93" s="21">
        <f t="shared" si="55"/>
        <v>-1.6298145055770876E-11</v>
      </c>
      <c r="DU93" s="21">
        <f t="shared" si="55"/>
        <v>-1.6298145055770876E-11</v>
      </c>
      <c r="DV93" s="21">
        <f t="shared" si="55"/>
        <v>-1.6298145055770876E-11</v>
      </c>
      <c r="DW93" s="21">
        <f t="shared" si="55"/>
        <v>-1.6298145055770876E-11</v>
      </c>
      <c r="DX93" s="21">
        <f t="shared" si="55"/>
        <v>-1.6298145055770876E-11</v>
      </c>
      <c r="DY93" s="21">
        <f t="shared" si="55"/>
        <v>-1.6298145055770876E-11</v>
      </c>
      <c r="DZ93" s="21">
        <f t="shared" si="55"/>
        <v>-1.6298145055770876E-11</v>
      </c>
      <c r="EA93" s="21"/>
    </row>
    <row r="94" spans="1:131" x14ac:dyDescent="0.35">
      <c r="A94" s="14">
        <v>4</v>
      </c>
      <c r="B94" s="15" t="s">
        <v>25</v>
      </c>
      <c r="C94" s="15" t="s">
        <v>33</v>
      </c>
      <c r="D94" s="14" t="s">
        <v>27</v>
      </c>
      <c r="E94" s="50" t="s">
        <v>63</v>
      </c>
      <c r="F94" s="50" t="s">
        <v>75</v>
      </c>
      <c r="G94" s="50">
        <v>3</v>
      </c>
      <c r="H94" s="14" t="s">
        <v>28</v>
      </c>
      <c r="I94" s="112">
        <f>VLOOKUP(H94,'Represenative Instruments_FX'!$H$5:$I$13,2,FALSE)</f>
        <v>15</v>
      </c>
      <c r="J94" s="16">
        <v>431253142.81</v>
      </c>
      <c r="K94" s="16">
        <v>35624971.485599995</v>
      </c>
      <c r="L94" s="16">
        <v>0</v>
      </c>
      <c r="M94" s="16">
        <v>0</v>
      </c>
      <c r="N94" s="121">
        <v>40098</v>
      </c>
      <c r="O94" s="121">
        <v>43612</v>
      </c>
      <c r="P94" s="14">
        <v>10</v>
      </c>
      <c r="Q94" s="17">
        <v>20</v>
      </c>
      <c r="R94" s="50">
        <f t="shared" si="56"/>
        <v>0</v>
      </c>
      <c r="S94" s="50">
        <f t="shared" si="57"/>
        <v>2</v>
      </c>
      <c r="T94" s="14" t="s">
        <v>29</v>
      </c>
      <c r="U94" s="46">
        <v>4.53E-2</v>
      </c>
      <c r="V94" s="14"/>
      <c r="W94" s="24"/>
      <c r="X94" s="16">
        <v>47907412</v>
      </c>
      <c r="Y94" s="19"/>
      <c r="Z94" s="16">
        <f t="shared" si="58"/>
        <v>1613811.2082976797</v>
      </c>
      <c r="AA94" s="16">
        <f t="shared" si="58"/>
        <v>285842.12317772978</v>
      </c>
      <c r="AB94" s="16">
        <f t="shared" ref="AB94:BW94" si="62">IF($T94="Fixed",$U94,$W94)*AA51</f>
        <v>0</v>
      </c>
      <c r="AC94" s="16">
        <f t="shared" si="62"/>
        <v>0</v>
      </c>
      <c r="AD94" s="16">
        <f t="shared" si="62"/>
        <v>0</v>
      </c>
      <c r="AE94" s="16">
        <f t="shared" si="62"/>
        <v>0</v>
      </c>
      <c r="AF94" s="16">
        <f t="shared" si="62"/>
        <v>0</v>
      </c>
      <c r="AG94" s="16">
        <f t="shared" si="62"/>
        <v>0</v>
      </c>
      <c r="AH94" s="16">
        <f t="shared" si="62"/>
        <v>0</v>
      </c>
      <c r="AI94" s="16">
        <f t="shared" si="62"/>
        <v>0</v>
      </c>
      <c r="AJ94" s="16">
        <f t="shared" si="62"/>
        <v>0</v>
      </c>
      <c r="AK94" s="16">
        <f t="shared" si="62"/>
        <v>0</v>
      </c>
      <c r="AL94" s="16">
        <f t="shared" si="62"/>
        <v>0</v>
      </c>
      <c r="AM94" s="16">
        <f t="shared" si="62"/>
        <v>0</v>
      </c>
      <c r="AN94" s="16">
        <f t="shared" si="62"/>
        <v>0</v>
      </c>
      <c r="AO94" s="16">
        <f t="shared" si="62"/>
        <v>0</v>
      </c>
      <c r="AP94" s="16">
        <f t="shared" si="62"/>
        <v>0</v>
      </c>
      <c r="AQ94" s="16">
        <f t="shared" si="62"/>
        <v>0</v>
      </c>
      <c r="AR94" s="16">
        <f t="shared" si="62"/>
        <v>0</v>
      </c>
      <c r="AS94" s="16">
        <f t="shared" si="62"/>
        <v>0</v>
      </c>
      <c r="AT94" s="16">
        <f t="shared" si="62"/>
        <v>0</v>
      </c>
      <c r="AU94" s="16">
        <f t="shared" si="62"/>
        <v>0</v>
      </c>
      <c r="AV94" s="16">
        <f t="shared" si="62"/>
        <v>0</v>
      </c>
      <c r="AW94" s="16">
        <f t="shared" si="62"/>
        <v>0</v>
      </c>
      <c r="AX94" s="16">
        <f t="shared" si="62"/>
        <v>0</v>
      </c>
      <c r="AY94" s="16">
        <f t="shared" si="62"/>
        <v>0</v>
      </c>
      <c r="AZ94" s="16">
        <f t="shared" si="62"/>
        <v>0</v>
      </c>
      <c r="BA94" s="16">
        <f t="shared" si="62"/>
        <v>0</v>
      </c>
      <c r="BB94" s="16">
        <f t="shared" si="62"/>
        <v>0</v>
      </c>
      <c r="BC94" s="16">
        <f t="shared" si="62"/>
        <v>0</v>
      </c>
      <c r="BD94" s="16">
        <f t="shared" si="62"/>
        <v>0</v>
      </c>
      <c r="BE94" s="16">
        <f t="shared" si="62"/>
        <v>0</v>
      </c>
      <c r="BF94" s="16">
        <f t="shared" si="62"/>
        <v>0</v>
      </c>
      <c r="BG94" s="16">
        <f t="shared" si="62"/>
        <v>0</v>
      </c>
      <c r="BH94" s="16">
        <f t="shared" si="62"/>
        <v>0</v>
      </c>
      <c r="BI94" s="16">
        <f t="shared" si="62"/>
        <v>0</v>
      </c>
      <c r="BJ94" s="16">
        <f t="shared" si="62"/>
        <v>0</v>
      </c>
      <c r="BK94" s="16">
        <f t="shared" si="62"/>
        <v>0</v>
      </c>
      <c r="BL94" s="16">
        <f t="shared" si="62"/>
        <v>0</v>
      </c>
      <c r="BM94" s="16">
        <f t="shared" si="62"/>
        <v>0</v>
      </c>
      <c r="BN94" s="16">
        <f t="shared" si="62"/>
        <v>0</v>
      </c>
      <c r="BO94" s="16">
        <f t="shared" si="62"/>
        <v>0</v>
      </c>
      <c r="BP94" s="16">
        <f t="shared" si="62"/>
        <v>0</v>
      </c>
      <c r="BQ94" s="16">
        <f t="shared" si="62"/>
        <v>0</v>
      </c>
      <c r="BR94" s="16">
        <f t="shared" si="62"/>
        <v>0</v>
      </c>
      <c r="BS94" s="16">
        <f t="shared" si="62"/>
        <v>0</v>
      </c>
      <c r="BT94" s="16">
        <f t="shared" si="62"/>
        <v>0</v>
      </c>
      <c r="BU94" s="16">
        <f t="shared" si="62"/>
        <v>0</v>
      </c>
      <c r="BV94" s="16">
        <f t="shared" si="62"/>
        <v>0</v>
      </c>
      <c r="BW94" s="16">
        <f t="shared" si="62"/>
        <v>0</v>
      </c>
      <c r="CA94" s="21"/>
      <c r="CB94" s="23"/>
      <c r="CC94" s="21">
        <f t="shared" si="60"/>
        <v>1613811.2082976797</v>
      </c>
      <c r="CD94" s="21">
        <f t="shared" si="60"/>
        <v>806905.60414883983</v>
      </c>
      <c r="CE94" s="21">
        <f t="shared" si="60"/>
        <v>0</v>
      </c>
      <c r="CF94" s="21">
        <f t="shared" si="60"/>
        <v>0</v>
      </c>
      <c r="CG94" s="21">
        <f t="shared" si="60"/>
        <v>0</v>
      </c>
      <c r="CH94" s="21">
        <f t="shared" si="60"/>
        <v>0</v>
      </c>
      <c r="CI94" s="21">
        <f t="shared" si="60"/>
        <v>0</v>
      </c>
      <c r="CJ94" s="21">
        <f t="shared" si="60"/>
        <v>0</v>
      </c>
      <c r="CK94" s="21">
        <f t="shared" si="60"/>
        <v>0</v>
      </c>
      <c r="CL94" s="21">
        <f t="shared" si="60"/>
        <v>0</v>
      </c>
      <c r="CM94" s="21">
        <f t="shared" si="60"/>
        <v>0</v>
      </c>
      <c r="CN94" s="21">
        <f t="shared" si="60"/>
        <v>0</v>
      </c>
      <c r="CO94" s="21">
        <f t="shared" si="60"/>
        <v>0</v>
      </c>
      <c r="CP94" s="21">
        <f t="shared" si="60"/>
        <v>0</v>
      </c>
      <c r="CQ94" s="21">
        <f t="shared" si="60"/>
        <v>0</v>
      </c>
      <c r="CR94" s="21">
        <f t="shared" si="60"/>
        <v>0</v>
      </c>
      <c r="CS94" s="21">
        <f t="shared" si="55"/>
        <v>0</v>
      </c>
      <c r="CT94" s="21">
        <f t="shared" si="55"/>
        <v>0</v>
      </c>
      <c r="CU94" s="21">
        <f t="shared" si="55"/>
        <v>0</v>
      </c>
      <c r="CV94" s="21">
        <f t="shared" si="55"/>
        <v>0</v>
      </c>
      <c r="CW94" s="21">
        <f t="shared" si="55"/>
        <v>0</v>
      </c>
      <c r="CX94" s="21">
        <f t="shared" si="55"/>
        <v>0</v>
      </c>
      <c r="CY94" s="21">
        <f t="shared" si="55"/>
        <v>0</v>
      </c>
      <c r="CZ94" s="21">
        <f t="shared" si="55"/>
        <v>0</v>
      </c>
      <c r="DA94" s="21">
        <f t="shared" si="55"/>
        <v>0</v>
      </c>
      <c r="DB94" s="21">
        <f t="shared" si="55"/>
        <v>0</v>
      </c>
      <c r="DC94" s="21">
        <f t="shared" si="55"/>
        <v>0</v>
      </c>
      <c r="DD94" s="21">
        <f t="shared" si="55"/>
        <v>0</v>
      </c>
      <c r="DE94" s="21">
        <f t="shared" si="55"/>
        <v>0</v>
      </c>
      <c r="DF94" s="21">
        <f t="shared" si="55"/>
        <v>0</v>
      </c>
      <c r="DG94" s="21">
        <f t="shared" si="55"/>
        <v>0</v>
      </c>
      <c r="DH94" s="21">
        <f t="shared" si="55"/>
        <v>0</v>
      </c>
      <c r="DI94" s="21">
        <f t="shared" si="55"/>
        <v>0</v>
      </c>
      <c r="DJ94" s="21">
        <f t="shared" si="55"/>
        <v>0</v>
      </c>
      <c r="DK94" s="21">
        <f t="shared" si="55"/>
        <v>0</v>
      </c>
      <c r="DL94" s="21">
        <f t="shared" si="55"/>
        <v>0</v>
      </c>
      <c r="DM94" s="21">
        <f t="shared" si="55"/>
        <v>0</v>
      </c>
      <c r="DN94" s="21">
        <f t="shared" si="55"/>
        <v>0</v>
      </c>
      <c r="DO94" s="21">
        <f t="shared" si="55"/>
        <v>0</v>
      </c>
      <c r="DP94" s="21">
        <f t="shared" si="55"/>
        <v>0</v>
      </c>
      <c r="DQ94" s="21">
        <f t="shared" si="55"/>
        <v>0</v>
      </c>
      <c r="DR94" s="21">
        <f t="shared" si="55"/>
        <v>0</v>
      </c>
      <c r="DS94" s="21">
        <f t="shared" si="55"/>
        <v>0</v>
      </c>
      <c r="DT94" s="21">
        <f t="shared" si="55"/>
        <v>0</v>
      </c>
      <c r="DU94" s="21">
        <f t="shared" si="55"/>
        <v>0</v>
      </c>
      <c r="DV94" s="21">
        <f t="shared" si="55"/>
        <v>0</v>
      </c>
      <c r="DW94" s="21">
        <f t="shared" si="55"/>
        <v>0</v>
      </c>
      <c r="DX94" s="21">
        <f t="shared" si="55"/>
        <v>0</v>
      </c>
      <c r="DY94" s="21">
        <f t="shared" si="55"/>
        <v>0</v>
      </c>
      <c r="DZ94" s="21">
        <f t="shared" si="55"/>
        <v>0</v>
      </c>
      <c r="EA94" s="21"/>
    </row>
    <row r="95" spans="1:131" x14ac:dyDescent="0.35">
      <c r="A95" s="14">
        <v>5</v>
      </c>
      <c r="B95" s="15" t="s">
        <v>34</v>
      </c>
      <c r="C95" s="17" t="s">
        <v>35</v>
      </c>
      <c r="D95" s="14" t="s">
        <v>27</v>
      </c>
      <c r="E95" s="50" t="s">
        <v>35</v>
      </c>
      <c r="F95" s="50" t="s">
        <v>76</v>
      </c>
      <c r="G95" s="50">
        <v>1</v>
      </c>
      <c r="H95" s="14" t="s">
        <v>36</v>
      </c>
      <c r="I95" s="112">
        <f>VLOOKUP(H95,'Represenative Instruments_FX'!$H$5:$I$13,2,FALSE)</f>
        <v>15.39495</v>
      </c>
      <c r="J95" s="18">
        <v>15104955.153846152</v>
      </c>
      <c r="K95" s="16">
        <v>3505107.782800003</v>
      </c>
      <c r="L95" s="16">
        <v>0</v>
      </c>
      <c r="M95" s="16">
        <v>0</v>
      </c>
      <c r="N95" s="122">
        <v>41520</v>
      </c>
      <c r="O95" s="122">
        <v>55243</v>
      </c>
      <c r="P95" s="14">
        <v>10</v>
      </c>
      <c r="Q95" s="17">
        <v>50</v>
      </c>
      <c r="R95" s="50">
        <f t="shared" si="56"/>
        <v>0</v>
      </c>
      <c r="S95" s="50">
        <f t="shared" si="57"/>
        <v>34</v>
      </c>
      <c r="T95" s="14" t="s">
        <v>29</v>
      </c>
      <c r="U95" s="46">
        <v>7.4999999999999997E-3</v>
      </c>
      <c r="V95" s="14"/>
      <c r="W95" s="24"/>
      <c r="X95" s="16">
        <v>15104955.153846152</v>
      </c>
      <c r="Y95" s="19"/>
      <c r="Z95" s="16">
        <f t="shared" si="58"/>
        <v>26288.308371000021</v>
      </c>
      <c r="AA95" s="16">
        <f t="shared" si="58"/>
        <v>25709.325816000019</v>
      </c>
      <c r="AB95" s="16">
        <f t="shared" ref="AB95:BW95" si="63">IF($T95="Fixed",$U95,$W95)*AA52</f>
        <v>24981.471606000021</v>
      </c>
      <c r="AC95" s="16">
        <f t="shared" si="63"/>
        <v>24117.565435500022</v>
      </c>
      <c r="AD95" s="16">
        <f t="shared" si="63"/>
        <v>23253.65926500002</v>
      </c>
      <c r="AE95" s="16">
        <f t="shared" si="63"/>
        <v>22389.753255000021</v>
      </c>
      <c r="AF95" s="16">
        <f t="shared" si="63"/>
        <v>21525.847245000023</v>
      </c>
      <c r="AG95" s="16">
        <f t="shared" si="63"/>
        <v>20661.941235000024</v>
      </c>
      <c r="AH95" s="16">
        <f t="shared" si="63"/>
        <v>19798.035225000025</v>
      </c>
      <c r="AI95" s="16">
        <f t="shared" si="63"/>
        <v>18934.129215000026</v>
      </c>
      <c r="AJ95" s="16">
        <f t="shared" si="63"/>
        <v>18070.223205000028</v>
      </c>
      <c r="AK95" s="16">
        <f t="shared" si="63"/>
        <v>17206.317195000029</v>
      </c>
      <c r="AL95" s="16">
        <f t="shared" si="63"/>
        <v>16342.41118500003</v>
      </c>
      <c r="AM95" s="16">
        <f t="shared" si="63"/>
        <v>15478.505175000031</v>
      </c>
      <c r="AN95" s="16">
        <f t="shared" si="63"/>
        <v>14614.599165000031</v>
      </c>
      <c r="AO95" s="16">
        <f t="shared" si="63"/>
        <v>13750.693155000032</v>
      </c>
      <c r="AP95" s="16">
        <f t="shared" si="63"/>
        <v>12886.787145000033</v>
      </c>
      <c r="AQ95" s="16">
        <f t="shared" si="63"/>
        <v>12022.881135000034</v>
      </c>
      <c r="AR95" s="16">
        <f t="shared" si="63"/>
        <v>11158.975125000035</v>
      </c>
      <c r="AS95" s="16">
        <f t="shared" si="63"/>
        <v>10295.069115000037</v>
      </c>
      <c r="AT95" s="16">
        <f t="shared" si="63"/>
        <v>9431.1631050000378</v>
      </c>
      <c r="AU95" s="16">
        <f t="shared" si="63"/>
        <v>8567.2570950000372</v>
      </c>
      <c r="AV95" s="16">
        <f t="shared" si="63"/>
        <v>7703.3510850000384</v>
      </c>
      <c r="AW95" s="16">
        <f t="shared" si="63"/>
        <v>6839.4450750000378</v>
      </c>
      <c r="AX95" s="16">
        <f t="shared" si="63"/>
        <v>5975.5390650000381</v>
      </c>
      <c r="AY95" s="16">
        <f t="shared" si="63"/>
        <v>5111.6330550000384</v>
      </c>
      <c r="AZ95" s="16">
        <f t="shared" si="63"/>
        <v>4247.7270450000387</v>
      </c>
      <c r="BA95" s="16">
        <f t="shared" si="63"/>
        <v>3383.8210350000386</v>
      </c>
      <c r="BB95" s="16">
        <f t="shared" si="63"/>
        <v>2519.9150250000384</v>
      </c>
      <c r="BC95" s="16">
        <f t="shared" si="63"/>
        <v>1656.0090150000387</v>
      </c>
      <c r="BD95" s="16">
        <f t="shared" si="63"/>
        <v>1012.748580000032</v>
      </c>
      <c r="BE95" s="16">
        <f t="shared" si="63"/>
        <v>596.79300000003013</v>
      </c>
      <c r="BF95" s="16">
        <f t="shared" si="63"/>
        <v>298.39410000003022</v>
      </c>
      <c r="BG95" s="16">
        <f t="shared" si="63"/>
        <v>99.46470000003022</v>
      </c>
      <c r="BH95" s="16">
        <f t="shared" si="63"/>
        <v>2.8730937629006803E-11</v>
      </c>
      <c r="BI95" s="16">
        <f t="shared" si="63"/>
        <v>2.8730937629006803E-11</v>
      </c>
      <c r="BJ95" s="16">
        <f t="shared" si="63"/>
        <v>2.8730937629006803E-11</v>
      </c>
      <c r="BK95" s="16">
        <f t="shared" si="63"/>
        <v>2.8730937629006803E-11</v>
      </c>
      <c r="BL95" s="16">
        <f t="shared" si="63"/>
        <v>2.8730937629006803E-11</v>
      </c>
      <c r="BM95" s="16">
        <f t="shared" si="63"/>
        <v>2.8730937629006803E-11</v>
      </c>
      <c r="BN95" s="16">
        <f t="shared" si="63"/>
        <v>2.8730937629006803E-11</v>
      </c>
      <c r="BO95" s="16">
        <f t="shared" si="63"/>
        <v>2.8730937629006803E-11</v>
      </c>
      <c r="BP95" s="16">
        <f t="shared" si="63"/>
        <v>2.8730937629006803E-11</v>
      </c>
      <c r="BQ95" s="16">
        <f t="shared" si="63"/>
        <v>2.8730937629006803E-11</v>
      </c>
      <c r="BR95" s="16">
        <f t="shared" si="63"/>
        <v>2.8730937629006803E-11</v>
      </c>
      <c r="BS95" s="16">
        <f t="shared" si="63"/>
        <v>2.8730937629006803E-11</v>
      </c>
      <c r="BT95" s="16">
        <f t="shared" si="63"/>
        <v>2.8730937629006803E-11</v>
      </c>
      <c r="BU95" s="16">
        <f t="shared" si="63"/>
        <v>2.8730937629006803E-11</v>
      </c>
      <c r="BV95" s="16">
        <f t="shared" si="63"/>
        <v>2.8730937629006803E-11</v>
      </c>
      <c r="BW95" s="16">
        <f t="shared" si="63"/>
        <v>2.8730937629006803E-11</v>
      </c>
      <c r="CA95" s="21"/>
      <c r="CB95" s="23"/>
      <c r="CC95" s="21">
        <f t="shared" si="60"/>
        <v>26288.308371000021</v>
      </c>
      <c r="CD95" s="21">
        <f t="shared" si="60"/>
        <v>25515.12283067649</v>
      </c>
      <c r="CE95" s="21">
        <f t="shared" si="60"/>
        <v>24741.937290352962</v>
      </c>
      <c r="CF95" s="21">
        <f t="shared" si="60"/>
        <v>23968.751750029431</v>
      </c>
      <c r="CG95" s="21">
        <f t="shared" si="60"/>
        <v>23195.566209705903</v>
      </c>
      <c r="CH95" s="21">
        <f t="shared" si="60"/>
        <v>22422.380669382372</v>
      </c>
      <c r="CI95" s="21">
        <f t="shared" si="60"/>
        <v>21649.19512905884</v>
      </c>
      <c r="CJ95" s="21">
        <f t="shared" si="60"/>
        <v>20876.009588735313</v>
      </c>
      <c r="CK95" s="21">
        <f t="shared" si="60"/>
        <v>20102.824048411781</v>
      </c>
      <c r="CL95" s="21">
        <f t="shared" si="60"/>
        <v>19329.638508088254</v>
      </c>
      <c r="CM95" s="21">
        <f t="shared" si="60"/>
        <v>18556.452967764722</v>
      </c>
      <c r="CN95" s="21">
        <f t="shared" si="60"/>
        <v>17783.267427441195</v>
      </c>
      <c r="CO95" s="21">
        <f t="shared" si="60"/>
        <v>17010.081887117663</v>
      </c>
      <c r="CP95" s="21">
        <f t="shared" si="60"/>
        <v>16236.896346794134</v>
      </c>
      <c r="CQ95" s="21">
        <f t="shared" si="60"/>
        <v>15463.710806470604</v>
      </c>
      <c r="CR95" s="21">
        <f t="shared" si="60"/>
        <v>14690.525266147073</v>
      </c>
      <c r="CS95" s="21">
        <f t="shared" si="55"/>
        <v>13917.339725823544</v>
      </c>
      <c r="CT95" s="21">
        <f t="shared" si="55"/>
        <v>13144.154185500014</v>
      </c>
      <c r="CU95" s="21">
        <f t="shared" si="55"/>
        <v>12370.968645176485</v>
      </c>
      <c r="CV95" s="21">
        <f t="shared" si="55"/>
        <v>11597.783104852955</v>
      </c>
      <c r="CW95" s="21">
        <f t="shared" si="55"/>
        <v>10824.597564529424</v>
      </c>
      <c r="CX95" s="21">
        <f t="shared" si="55"/>
        <v>10051.412024205894</v>
      </c>
      <c r="CY95" s="21">
        <f t="shared" si="55"/>
        <v>9278.2264838823648</v>
      </c>
      <c r="CZ95" s="21">
        <f t="shared" si="55"/>
        <v>8505.0409435588354</v>
      </c>
      <c r="DA95" s="21">
        <f t="shared" si="55"/>
        <v>7731.8554032353049</v>
      </c>
      <c r="DB95" s="21">
        <f t="shared" si="55"/>
        <v>6958.6698629117755</v>
      </c>
      <c r="DC95" s="21">
        <f t="shared" si="55"/>
        <v>6185.484322588246</v>
      </c>
      <c r="DD95" s="21">
        <f t="shared" si="55"/>
        <v>5412.2987822647156</v>
      </c>
      <c r="DE95" s="21">
        <f t="shared" si="55"/>
        <v>4639.1132419411861</v>
      </c>
      <c r="DF95" s="21">
        <f t="shared" si="55"/>
        <v>3865.9277016176561</v>
      </c>
      <c r="DG95" s="21">
        <f t="shared" si="55"/>
        <v>3092.7421612941262</v>
      </c>
      <c r="DH95" s="21">
        <f t="shared" si="55"/>
        <v>2319.5566209705967</v>
      </c>
      <c r="DI95" s="21">
        <f t="shared" si="55"/>
        <v>1546.3710806470665</v>
      </c>
      <c r="DJ95" s="21">
        <f t="shared" si="55"/>
        <v>773.18554032353643</v>
      </c>
      <c r="DK95" s="21">
        <f t="shared" si="55"/>
        <v>6.3300831243395805E-12</v>
      </c>
      <c r="DL95" s="21">
        <f t="shared" si="55"/>
        <v>6.3300831243395805E-12</v>
      </c>
      <c r="DM95" s="21">
        <f t="shared" si="55"/>
        <v>6.3300831243395805E-12</v>
      </c>
      <c r="DN95" s="21">
        <f t="shared" si="55"/>
        <v>6.3300831243395805E-12</v>
      </c>
      <c r="DO95" s="21">
        <f t="shared" si="55"/>
        <v>6.3300831243395805E-12</v>
      </c>
      <c r="DP95" s="21">
        <f t="shared" si="55"/>
        <v>6.3300831243395805E-12</v>
      </c>
      <c r="DQ95" s="21">
        <f t="shared" si="55"/>
        <v>6.3300831243395805E-12</v>
      </c>
      <c r="DR95" s="21">
        <f t="shared" si="55"/>
        <v>6.3300831243395805E-12</v>
      </c>
      <c r="DS95" s="21">
        <f t="shared" si="55"/>
        <v>6.3300831243395805E-12</v>
      </c>
      <c r="DT95" s="21">
        <f t="shared" si="55"/>
        <v>6.3300831243395805E-12</v>
      </c>
      <c r="DU95" s="21">
        <f t="shared" si="55"/>
        <v>6.3300831243395805E-12</v>
      </c>
      <c r="DV95" s="21">
        <f t="shared" si="55"/>
        <v>6.3300831243395805E-12</v>
      </c>
      <c r="DW95" s="21">
        <f t="shared" si="55"/>
        <v>6.3300831243395805E-12</v>
      </c>
      <c r="DX95" s="21">
        <f t="shared" si="55"/>
        <v>6.3300831243395805E-12</v>
      </c>
      <c r="DY95" s="21">
        <f t="shared" si="55"/>
        <v>6.3300831243395805E-12</v>
      </c>
      <c r="DZ95" s="21">
        <f t="shared" si="55"/>
        <v>6.3300831243395805E-12</v>
      </c>
      <c r="EA95" s="21"/>
    </row>
    <row r="96" spans="1:131" x14ac:dyDescent="0.35">
      <c r="A96" s="14">
        <v>6</v>
      </c>
      <c r="B96" s="15" t="s">
        <v>34</v>
      </c>
      <c r="C96" s="17" t="s">
        <v>35</v>
      </c>
      <c r="D96" s="14" t="s">
        <v>27</v>
      </c>
      <c r="E96" s="50" t="s">
        <v>35</v>
      </c>
      <c r="F96" s="50" t="s">
        <v>76</v>
      </c>
      <c r="G96" s="50">
        <v>1</v>
      </c>
      <c r="H96" s="14" t="s">
        <v>28</v>
      </c>
      <c r="I96" s="112">
        <f>VLOOKUP(H96,'Represenative Instruments_FX'!$H$5:$I$13,2,FALSE)</f>
        <v>15</v>
      </c>
      <c r="J96" s="18">
        <v>44636691.520000003</v>
      </c>
      <c r="K96" s="16">
        <v>36869924.083999991</v>
      </c>
      <c r="L96" s="16">
        <v>0</v>
      </c>
      <c r="M96" s="16">
        <v>0</v>
      </c>
      <c r="N96" s="122">
        <v>42991</v>
      </c>
      <c r="O96" s="122">
        <v>57410</v>
      </c>
      <c r="P96" s="14">
        <v>10</v>
      </c>
      <c r="Q96" s="17">
        <v>50</v>
      </c>
      <c r="R96" s="50">
        <f t="shared" si="56"/>
        <v>0</v>
      </c>
      <c r="S96" s="50">
        <f t="shared" si="57"/>
        <v>40</v>
      </c>
      <c r="T96" s="14" t="s">
        <v>29</v>
      </c>
      <c r="U96" s="46">
        <v>7.4999999999999997E-3</v>
      </c>
      <c r="V96" s="14"/>
      <c r="W96" s="24"/>
      <c r="X96" s="16">
        <v>44636691.520000003</v>
      </c>
      <c r="Y96" s="19"/>
      <c r="Z96" s="16">
        <f t="shared" si="58"/>
        <v>276524.4306299999</v>
      </c>
      <c r="AA96" s="16">
        <f t="shared" si="58"/>
        <v>259392.16857899993</v>
      </c>
      <c r="AB96" s="16">
        <f t="shared" ref="AB96:BW96" si="64">IF($T96="Fixed",$U96,$W96)*AA53</f>
        <v>243436.11608924993</v>
      </c>
      <c r="AC96" s="16">
        <f t="shared" si="64"/>
        <v>234313.23726074994</v>
      </c>
      <c r="AD96" s="16">
        <f t="shared" si="64"/>
        <v>225190.35843224992</v>
      </c>
      <c r="AE96" s="16">
        <f t="shared" si="64"/>
        <v>216067.47960374993</v>
      </c>
      <c r="AF96" s="16">
        <f t="shared" si="64"/>
        <v>206944.60077524991</v>
      </c>
      <c r="AG96" s="16">
        <f t="shared" si="64"/>
        <v>197821.72194674992</v>
      </c>
      <c r="AH96" s="16">
        <f t="shared" si="64"/>
        <v>188698.8431182499</v>
      </c>
      <c r="AI96" s="16">
        <f t="shared" si="64"/>
        <v>179575.96428974991</v>
      </c>
      <c r="AJ96" s="16">
        <f t="shared" si="64"/>
        <v>170453.0854612499</v>
      </c>
      <c r="AK96" s="16">
        <f t="shared" si="64"/>
        <v>161330.20663274988</v>
      </c>
      <c r="AL96" s="16">
        <f t="shared" si="64"/>
        <v>152207.32780424989</v>
      </c>
      <c r="AM96" s="16">
        <f t="shared" si="64"/>
        <v>143084.44897574987</v>
      </c>
      <c r="AN96" s="16">
        <f t="shared" si="64"/>
        <v>133961.57014724988</v>
      </c>
      <c r="AO96" s="16">
        <f t="shared" si="64"/>
        <v>124838.69131874986</v>
      </c>
      <c r="AP96" s="16">
        <f t="shared" si="64"/>
        <v>115715.81249024985</v>
      </c>
      <c r="AQ96" s="16">
        <f t="shared" si="64"/>
        <v>106592.93366174985</v>
      </c>
      <c r="AR96" s="16">
        <f t="shared" si="64"/>
        <v>97470.054833249844</v>
      </c>
      <c r="AS96" s="16">
        <f t="shared" si="64"/>
        <v>88347.176004749839</v>
      </c>
      <c r="AT96" s="16">
        <f t="shared" si="64"/>
        <v>79224.297176249835</v>
      </c>
      <c r="AU96" s="16">
        <f t="shared" si="64"/>
        <v>70101.41834774983</v>
      </c>
      <c r="AV96" s="16">
        <f t="shared" si="64"/>
        <v>60978.539519249833</v>
      </c>
      <c r="AW96" s="16">
        <f t="shared" si="64"/>
        <v>51855.660690749828</v>
      </c>
      <c r="AX96" s="16">
        <f t="shared" si="64"/>
        <v>42732.781862249831</v>
      </c>
      <c r="AY96" s="16">
        <f t="shared" si="64"/>
        <v>33609.903033749833</v>
      </c>
      <c r="AZ96" s="16">
        <f t="shared" si="64"/>
        <v>24487.024205249832</v>
      </c>
      <c r="BA96" s="16">
        <f t="shared" si="64"/>
        <v>15364.145376749835</v>
      </c>
      <c r="BB96" s="16">
        <f t="shared" si="64"/>
        <v>8749.0776232498629</v>
      </c>
      <c r="BC96" s="16">
        <f t="shared" si="64"/>
        <v>5504.8930559998325</v>
      </c>
      <c r="BD96" s="16">
        <f t="shared" si="64"/>
        <v>4047.588224999849</v>
      </c>
      <c r="BE96" s="16">
        <f t="shared" si="64"/>
        <v>3642.8294189998492</v>
      </c>
      <c r="BF96" s="16">
        <f t="shared" si="64"/>
        <v>3238.0706129998493</v>
      </c>
      <c r="BG96" s="16">
        <f t="shared" si="64"/>
        <v>2833.3118069998491</v>
      </c>
      <c r="BH96" s="16">
        <f t="shared" si="64"/>
        <v>2428.5530009998492</v>
      </c>
      <c r="BI96" s="16">
        <f t="shared" si="64"/>
        <v>2023.794194999849</v>
      </c>
      <c r="BJ96" s="16">
        <f t="shared" si="64"/>
        <v>1619.0353889998489</v>
      </c>
      <c r="BK96" s="16">
        <f t="shared" si="64"/>
        <v>1214.2765829998491</v>
      </c>
      <c r="BL96" s="16">
        <f t="shared" si="64"/>
        <v>809.51777699984893</v>
      </c>
      <c r="BM96" s="16">
        <f t="shared" si="64"/>
        <v>404.758970999849</v>
      </c>
      <c r="BN96" s="16">
        <f t="shared" si="64"/>
        <v>-1.3598764780908821E-10</v>
      </c>
      <c r="BO96" s="16">
        <f t="shared" si="64"/>
        <v>-1.3598764780908821E-10</v>
      </c>
      <c r="BP96" s="16">
        <f t="shared" si="64"/>
        <v>-1.3598764780908821E-10</v>
      </c>
      <c r="BQ96" s="16">
        <f t="shared" si="64"/>
        <v>-1.3598764780908821E-10</v>
      </c>
      <c r="BR96" s="16">
        <f t="shared" si="64"/>
        <v>-1.3598764780908821E-10</v>
      </c>
      <c r="BS96" s="16">
        <f t="shared" si="64"/>
        <v>-1.3598764780908821E-10</v>
      </c>
      <c r="BT96" s="16">
        <f t="shared" si="64"/>
        <v>-1.3598764780908821E-10</v>
      </c>
      <c r="BU96" s="16">
        <f t="shared" si="64"/>
        <v>-1.3598764780908821E-10</v>
      </c>
      <c r="BV96" s="16">
        <f t="shared" si="64"/>
        <v>-1.3598764780908821E-10</v>
      </c>
      <c r="BW96" s="16">
        <f t="shared" si="64"/>
        <v>-1.3598764780908821E-10</v>
      </c>
      <c r="CA96" s="21"/>
      <c r="CB96" s="23"/>
      <c r="CC96" s="21">
        <f t="shared" si="60"/>
        <v>276524.4306299999</v>
      </c>
      <c r="CD96" s="21">
        <f t="shared" si="60"/>
        <v>269611.3198642499</v>
      </c>
      <c r="CE96" s="21">
        <f t="shared" si="60"/>
        <v>262698.20909849991</v>
      </c>
      <c r="CF96" s="21">
        <f t="shared" si="60"/>
        <v>255785.09833274994</v>
      </c>
      <c r="CG96" s="21">
        <f t="shared" si="60"/>
        <v>248871.98756699995</v>
      </c>
      <c r="CH96" s="21">
        <f t="shared" si="60"/>
        <v>241958.87680124992</v>
      </c>
      <c r="CI96" s="21">
        <f t="shared" si="60"/>
        <v>235045.76603549992</v>
      </c>
      <c r="CJ96" s="21">
        <f t="shared" si="60"/>
        <v>228132.65526974993</v>
      </c>
      <c r="CK96" s="21">
        <f t="shared" si="60"/>
        <v>221219.54450399993</v>
      </c>
      <c r="CL96" s="21">
        <f t="shared" si="60"/>
        <v>214306.43373824994</v>
      </c>
      <c r="CM96" s="21">
        <f t="shared" si="60"/>
        <v>207393.32297249994</v>
      </c>
      <c r="CN96" s="21">
        <f t="shared" si="60"/>
        <v>200480.21220674994</v>
      </c>
      <c r="CO96" s="21">
        <f t="shared" si="60"/>
        <v>193567.10144099995</v>
      </c>
      <c r="CP96" s="21">
        <f t="shared" si="60"/>
        <v>186653.99067524995</v>
      </c>
      <c r="CQ96" s="21">
        <f t="shared" si="60"/>
        <v>179740.87990949996</v>
      </c>
      <c r="CR96" s="21">
        <f t="shared" si="60"/>
        <v>172827.76914374996</v>
      </c>
      <c r="CS96" s="21">
        <f t="shared" si="55"/>
        <v>165914.65837799996</v>
      </c>
      <c r="CT96" s="21">
        <f t="shared" si="55"/>
        <v>159001.54761224997</v>
      </c>
      <c r="CU96" s="21">
        <f t="shared" si="55"/>
        <v>152088.43684649997</v>
      </c>
      <c r="CV96" s="21">
        <f t="shared" si="55"/>
        <v>145175.32608074995</v>
      </c>
      <c r="CW96" s="21">
        <f t="shared" si="55"/>
        <v>138262.21531499995</v>
      </c>
      <c r="CX96" s="21">
        <f t="shared" si="55"/>
        <v>131349.10454924995</v>
      </c>
      <c r="CY96" s="21">
        <f t="shared" si="55"/>
        <v>124435.99378349997</v>
      </c>
      <c r="CZ96" s="21">
        <f t="shared" si="55"/>
        <v>117522.88301774996</v>
      </c>
      <c r="DA96" s="21">
        <f t="shared" si="55"/>
        <v>110609.77225199997</v>
      </c>
      <c r="DB96" s="21">
        <f t="shared" si="55"/>
        <v>103696.66148624997</v>
      </c>
      <c r="DC96" s="21">
        <f t="shared" si="55"/>
        <v>96783.550720499974</v>
      </c>
      <c r="DD96" s="21">
        <f t="shared" si="55"/>
        <v>89870.439954749978</v>
      </c>
      <c r="DE96" s="21">
        <f t="shared" si="55"/>
        <v>82957.329188999982</v>
      </c>
      <c r="DF96" s="21">
        <f t="shared" si="55"/>
        <v>76044.218423249986</v>
      </c>
      <c r="DG96" s="21">
        <f t="shared" si="55"/>
        <v>69131.107657499975</v>
      </c>
      <c r="DH96" s="21">
        <f t="shared" si="55"/>
        <v>62217.996891749986</v>
      </c>
      <c r="DI96" s="21">
        <f t="shared" si="55"/>
        <v>55304.886125999983</v>
      </c>
      <c r="DJ96" s="21">
        <f t="shared" si="55"/>
        <v>48391.775360249987</v>
      </c>
      <c r="DK96" s="21">
        <f t="shared" si="55"/>
        <v>41478.664594499991</v>
      </c>
      <c r="DL96" s="21">
        <f t="shared" si="55"/>
        <v>34565.553828749988</v>
      </c>
      <c r="DM96" s="21">
        <f t="shared" si="55"/>
        <v>27652.443062999992</v>
      </c>
      <c r="DN96" s="21">
        <f t="shared" si="55"/>
        <v>20739.332297249995</v>
      </c>
      <c r="DO96" s="21">
        <f t="shared" si="55"/>
        <v>13826.221531499996</v>
      </c>
      <c r="DP96" s="21">
        <f t="shared" si="55"/>
        <v>6913.1107657499979</v>
      </c>
      <c r="DQ96" s="21">
        <f t="shared" si="55"/>
        <v>0</v>
      </c>
      <c r="DR96" s="21">
        <f t="shared" si="55"/>
        <v>0</v>
      </c>
      <c r="DS96" s="21">
        <f t="shared" si="55"/>
        <v>0</v>
      </c>
      <c r="DT96" s="21">
        <f t="shared" si="55"/>
        <v>0</v>
      </c>
      <c r="DU96" s="21">
        <f t="shared" si="55"/>
        <v>0</v>
      </c>
      <c r="DV96" s="21">
        <f t="shared" si="55"/>
        <v>0</v>
      </c>
      <c r="DW96" s="21">
        <f t="shared" si="55"/>
        <v>0</v>
      </c>
      <c r="DX96" s="21">
        <f t="shared" si="55"/>
        <v>0</v>
      </c>
      <c r="DY96" s="21">
        <f t="shared" si="55"/>
        <v>0</v>
      </c>
      <c r="DZ96" s="21">
        <f t="shared" si="55"/>
        <v>0</v>
      </c>
      <c r="EA96" s="21"/>
    </row>
    <row r="97" spans="1:131" x14ac:dyDescent="0.35">
      <c r="A97" s="14">
        <v>7</v>
      </c>
      <c r="B97" s="15" t="s">
        <v>34</v>
      </c>
      <c r="C97" s="17" t="s">
        <v>35</v>
      </c>
      <c r="D97" s="14" t="s">
        <v>27</v>
      </c>
      <c r="E97" s="50" t="s">
        <v>35</v>
      </c>
      <c r="F97" s="50" t="s">
        <v>76</v>
      </c>
      <c r="G97" s="50">
        <v>1</v>
      </c>
      <c r="H97" s="14" t="s">
        <v>32</v>
      </c>
      <c r="I97" s="112">
        <f>VLOOKUP(H97,'Represenative Instruments_FX'!$H$5:$I$13,2,FALSE)</f>
        <v>18.031499999999998</v>
      </c>
      <c r="J97" s="16">
        <v>269657.00799999997</v>
      </c>
      <c r="K97" s="16">
        <v>238613.508</v>
      </c>
      <c r="L97" s="18">
        <v>0</v>
      </c>
      <c r="M97" s="18">
        <v>0</v>
      </c>
      <c r="N97" s="122">
        <v>39372</v>
      </c>
      <c r="O97" s="122">
        <v>53951</v>
      </c>
      <c r="P97" s="14">
        <v>10</v>
      </c>
      <c r="Q97" s="17">
        <v>50</v>
      </c>
      <c r="R97" s="50">
        <f t="shared" si="56"/>
        <v>0</v>
      </c>
      <c r="S97" s="50">
        <f t="shared" si="57"/>
        <v>30</v>
      </c>
      <c r="T97" s="14" t="s">
        <v>29</v>
      </c>
      <c r="U97" s="46">
        <v>7.4999999999999997E-3</v>
      </c>
      <c r="V97" s="14"/>
      <c r="W97" s="24"/>
      <c r="X97" s="16">
        <v>269657.00799999997</v>
      </c>
      <c r="Y97" s="19"/>
      <c r="Z97" s="16">
        <f t="shared" si="58"/>
        <v>1789.60131</v>
      </c>
      <c r="AA97" s="16">
        <f t="shared" si="58"/>
        <v>1728.92841</v>
      </c>
      <c r="AB97" s="16">
        <f t="shared" ref="AB97:BW97" si="65">IF($T97="Fixed",$U97,$W97)*AA54</f>
        <v>1668.25551</v>
      </c>
      <c r="AC97" s="16">
        <f t="shared" si="65"/>
        <v>1607.5826099999999</v>
      </c>
      <c r="AD97" s="16">
        <f t="shared" si="65"/>
        <v>1546.9097099999999</v>
      </c>
      <c r="AE97" s="16">
        <f t="shared" si="65"/>
        <v>1486.2368099999999</v>
      </c>
      <c r="AF97" s="16">
        <f t="shared" si="65"/>
        <v>1425.5639099999999</v>
      </c>
      <c r="AG97" s="16">
        <f t="shared" si="65"/>
        <v>1364.8910099999998</v>
      </c>
      <c r="AH97" s="16">
        <f t="shared" si="65"/>
        <v>1304.2181099999998</v>
      </c>
      <c r="AI97" s="16">
        <f t="shared" si="65"/>
        <v>1243.54521</v>
      </c>
      <c r="AJ97" s="16">
        <f t="shared" si="65"/>
        <v>1182.87231</v>
      </c>
      <c r="AK97" s="16">
        <f t="shared" si="65"/>
        <v>1122.1994099999999</v>
      </c>
      <c r="AL97" s="16">
        <f t="shared" si="65"/>
        <v>1061.5265099999999</v>
      </c>
      <c r="AM97" s="16">
        <f t="shared" si="65"/>
        <v>1000.8536099999999</v>
      </c>
      <c r="AN97" s="16">
        <f t="shared" si="65"/>
        <v>940.18070999999986</v>
      </c>
      <c r="AO97" s="16">
        <f t="shared" si="65"/>
        <v>879.50780999999984</v>
      </c>
      <c r="AP97" s="16">
        <f t="shared" si="65"/>
        <v>818.83490999999981</v>
      </c>
      <c r="AQ97" s="16">
        <f t="shared" si="65"/>
        <v>758.16200999999978</v>
      </c>
      <c r="AR97" s="16">
        <f t="shared" si="65"/>
        <v>697.48910999999987</v>
      </c>
      <c r="AS97" s="16">
        <f t="shared" si="65"/>
        <v>636.81620999999984</v>
      </c>
      <c r="AT97" s="16">
        <f t="shared" si="65"/>
        <v>576.14330999999981</v>
      </c>
      <c r="AU97" s="16">
        <f t="shared" si="65"/>
        <v>515.47040999999979</v>
      </c>
      <c r="AV97" s="16">
        <f t="shared" si="65"/>
        <v>454.79750999999982</v>
      </c>
      <c r="AW97" s="16">
        <f t="shared" si="65"/>
        <v>394.12460999999979</v>
      </c>
      <c r="AX97" s="16">
        <f t="shared" si="65"/>
        <v>333.45170999999976</v>
      </c>
      <c r="AY97" s="16">
        <f t="shared" si="65"/>
        <v>272.77880999999979</v>
      </c>
      <c r="AZ97" s="16">
        <f t="shared" si="65"/>
        <v>212.10590999999977</v>
      </c>
      <c r="BA97" s="16">
        <f t="shared" si="65"/>
        <v>151.43300999999977</v>
      </c>
      <c r="BB97" s="16">
        <f t="shared" si="65"/>
        <v>90.76010999999977</v>
      </c>
      <c r="BC97" s="16">
        <f t="shared" si="65"/>
        <v>30.087209999999764</v>
      </c>
      <c r="BD97" s="16">
        <f t="shared" si="65"/>
        <v>-2.3533175408374516E-13</v>
      </c>
      <c r="BE97" s="16">
        <f t="shared" si="65"/>
        <v>-2.3533175408374516E-13</v>
      </c>
      <c r="BF97" s="16">
        <f t="shared" si="65"/>
        <v>-2.3533175408374516E-13</v>
      </c>
      <c r="BG97" s="16">
        <f t="shared" si="65"/>
        <v>-2.3533175408374516E-13</v>
      </c>
      <c r="BH97" s="16">
        <f t="shared" si="65"/>
        <v>-2.3533175408374516E-13</v>
      </c>
      <c r="BI97" s="16">
        <f t="shared" si="65"/>
        <v>-2.3533175408374516E-13</v>
      </c>
      <c r="BJ97" s="16">
        <f t="shared" si="65"/>
        <v>-2.3533175408374516E-13</v>
      </c>
      <c r="BK97" s="16">
        <f t="shared" si="65"/>
        <v>-2.3533175408374516E-13</v>
      </c>
      <c r="BL97" s="16">
        <f t="shared" si="65"/>
        <v>-2.3533175408374516E-13</v>
      </c>
      <c r="BM97" s="16">
        <f t="shared" si="65"/>
        <v>-2.3533175408374516E-13</v>
      </c>
      <c r="BN97" s="16">
        <f t="shared" si="65"/>
        <v>-2.3533175408374516E-13</v>
      </c>
      <c r="BO97" s="16">
        <f t="shared" si="65"/>
        <v>-2.3533175408374516E-13</v>
      </c>
      <c r="BP97" s="16">
        <f t="shared" si="65"/>
        <v>-2.3533175408374516E-13</v>
      </c>
      <c r="BQ97" s="16">
        <f t="shared" si="65"/>
        <v>-2.3533175408374516E-13</v>
      </c>
      <c r="BR97" s="16">
        <f t="shared" si="65"/>
        <v>-2.3533175408374516E-13</v>
      </c>
      <c r="BS97" s="16">
        <f t="shared" si="65"/>
        <v>-2.3533175408374516E-13</v>
      </c>
      <c r="BT97" s="16">
        <f t="shared" si="65"/>
        <v>-2.3533175408374516E-13</v>
      </c>
      <c r="BU97" s="16">
        <f t="shared" si="65"/>
        <v>-2.3533175408374516E-13</v>
      </c>
      <c r="BV97" s="16">
        <f t="shared" si="65"/>
        <v>-2.3533175408374516E-13</v>
      </c>
      <c r="BW97" s="16">
        <f t="shared" si="65"/>
        <v>-2.3533175408374516E-13</v>
      </c>
      <c r="CA97" s="21"/>
      <c r="CB97" s="26"/>
      <c r="CC97" s="21">
        <f t="shared" si="60"/>
        <v>1789.60131</v>
      </c>
      <c r="CD97" s="21">
        <f t="shared" si="60"/>
        <v>1729.9479329999999</v>
      </c>
      <c r="CE97" s="21">
        <f t="shared" si="60"/>
        <v>1670.2945560000001</v>
      </c>
      <c r="CF97" s="21">
        <f t="shared" si="60"/>
        <v>1610.641179</v>
      </c>
      <c r="CG97" s="21">
        <f t="shared" si="60"/>
        <v>1550.9878020000001</v>
      </c>
      <c r="CH97" s="21">
        <f t="shared" si="60"/>
        <v>1491.3344250000002</v>
      </c>
      <c r="CI97" s="21">
        <f t="shared" si="60"/>
        <v>1431.6810480000001</v>
      </c>
      <c r="CJ97" s="21">
        <f t="shared" si="60"/>
        <v>1372.0276710000003</v>
      </c>
      <c r="CK97" s="21">
        <f t="shared" si="60"/>
        <v>1312.3742940000002</v>
      </c>
      <c r="CL97" s="21">
        <f t="shared" si="60"/>
        <v>1252.7209170000003</v>
      </c>
      <c r="CM97" s="21">
        <f t="shared" si="60"/>
        <v>1193.0675400000002</v>
      </c>
      <c r="CN97" s="21">
        <f t="shared" si="60"/>
        <v>1133.4141630000004</v>
      </c>
      <c r="CO97" s="21">
        <f t="shared" si="60"/>
        <v>1073.7607860000005</v>
      </c>
      <c r="CP97" s="21">
        <f t="shared" si="60"/>
        <v>1014.1074090000004</v>
      </c>
      <c r="CQ97" s="21">
        <f t="shared" si="60"/>
        <v>954.45403200000044</v>
      </c>
      <c r="CR97" s="21">
        <f t="shared" si="60"/>
        <v>894.80065500000057</v>
      </c>
      <c r="CS97" s="21">
        <f t="shared" si="55"/>
        <v>835.1472780000006</v>
      </c>
      <c r="CT97" s="21">
        <f t="shared" si="55"/>
        <v>775.49390100000062</v>
      </c>
      <c r="CU97" s="21">
        <f t="shared" si="55"/>
        <v>715.84052400000064</v>
      </c>
      <c r="CV97" s="21">
        <f t="shared" si="55"/>
        <v>656.18714700000066</v>
      </c>
      <c r="CW97" s="21">
        <f t="shared" si="55"/>
        <v>596.53377000000069</v>
      </c>
      <c r="CX97" s="21">
        <f t="shared" si="55"/>
        <v>536.88039300000071</v>
      </c>
      <c r="CY97" s="21">
        <f t="shared" si="55"/>
        <v>477.22701600000073</v>
      </c>
      <c r="CZ97" s="21">
        <f t="shared" si="55"/>
        <v>417.5736390000007</v>
      </c>
      <c r="DA97" s="21">
        <f t="shared" si="55"/>
        <v>357.92026200000072</v>
      </c>
      <c r="DB97" s="21">
        <f t="shared" si="55"/>
        <v>298.26688500000068</v>
      </c>
      <c r="DC97" s="21">
        <f t="shared" si="55"/>
        <v>238.61350800000071</v>
      </c>
      <c r="DD97" s="21">
        <f t="shared" si="55"/>
        <v>178.9601310000007</v>
      </c>
      <c r="DE97" s="21">
        <f t="shared" si="55"/>
        <v>119.30675400000071</v>
      </c>
      <c r="DF97" s="21">
        <f t="shared" si="55"/>
        <v>59.653377000000717</v>
      </c>
      <c r="DG97" s="21">
        <f t="shared" si="55"/>
        <v>7.2304828790947788E-13</v>
      </c>
      <c r="DH97" s="21">
        <f t="shared" si="55"/>
        <v>7.2304828790947788E-13</v>
      </c>
      <c r="DI97" s="21">
        <f t="shared" si="55"/>
        <v>7.2304828790947788E-13</v>
      </c>
      <c r="DJ97" s="21">
        <f t="shared" si="55"/>
        <v>7.2304828790947788E-13</v>
      </c>
      <c r="DK97" s="21">
        <f t="shared" si="55"/>
        <v>7.2304828790947788E-13</v>
      </c>
      <c r="DL97" s="21">
        <f t="shared" si="55"/>
        <v>7.2304828790947788E-13</v>
      </c>
      <c r="DM97" s="21">
        <f t="shared" si="55"/>
        <v>7.2304828790947788E-13</v>
      </c>
      <c r="DN97" s="21">
        <f t="shared" si="55"/>
        <v>7.2304828790947788E-13</v>
      </c>
      <c r="DO97" s="21">
        <f t="shared" si="55"/>
        <v>7.2304828790947788E-13</v>
      </c>
      <c r="DP97" s="21">
        <f t="shared" si="55"/>
        <v>7.2304828790947788E-13</v>
      </c>
      <c r="DQ97" s="21">
        <f t="shared" si="55"/>
        <v>7.2304828790947788E-13</v>
      </c>
      <c r="DR97" s="21">
        <f t="shared" si="55"/>
        <v>7.2304828790947788E-13</v>
      </c>
      <c r="DS97" s="21">
        <f t="shared" si="55"/>
        <v>7.2304828790947788E-13</v>
      </c>
      <c r="DT97" s="21">
        <f t="shared" si="55"/>
        <v>7.2304828790947788E-13</v>
      </c>
      <c r="DU97" s="21">
        <f t="shared" si="55"/>
        <v>7.2304828790947788E-13</v>
      </c>
      <c r="DV97" s="21">
        <f t="shared" si="55"/>
        <v>7.2304828790947788E-13</v>
      </c>
      <c r="DW97" s="21">
        <f t="shared" si="55"/>
        <v>7.2304828790947788E-13</v>
      </c>
      <c r="DX97" s="21">
        <f t="shared" si="55"/>
        <v>7.2304828790947788E-13</v>
      </c>
      <c r="DY97" s="21">
        <f t="shared" si="55"/>
        <v>7.2304828790947788E-13</v>
      </c>
      <c r="DZ97" s="21">
        <f t="shared" si="55"/>
        <v>7.2304828790947788E-13</v>
      </c>
      <c r="EA97" s="21"/>
    </row>
    <row r="98" spans="1:131" x14ac:dyDescent="0.35">
      <c r="A98" s="14">
        <v>8</v>
      </c>
      <c r="B98" s="15" t="s">
        <v>34</v>
      </c>
      <c r="C98" s="17" t="s">
        <v>35</v>
      </c>
      <c r="D98" s="14" t="s">
        <v>27</v>
      </c>
      <c r="E98" s="50" t="s">
        <v>35</v>
      </c>
      <c r="F98" s="50" t="s">
        <v>76</v>
      </c>
      <c r="G98" s="50">
        <v>1</v>
      </c>
      <c r="H98" s="14" t="s">
        <v>116</v>
      </c>
      <c r="I98" s="112">
        <f>VLOOKUP(H98,'Represenative Instruments_FX'!$H$5:$I$13,2,FALSE)</f>
        <v>0.13309505886900933</v>
      </c>
      <c r="J98" s="16">
        <v>1936120.8690000002</v>
      </c>
      <c r="K98" s="16">
        <v>1798764.7441000002</v>
      </c>
      <c r="L98" s="16">
        <v>0</v>
      </c>
      <c r="M98" s="16">
        <v>0</v>
      </c>
      <c r="N98" s="122">
        <v>42935</v>
      </c>
      <c r="O98" s="122">
        <v>57406</v>
      </c>
      <c r="P98" s="14">
        <v>10</v>
      </c>
      <c r="Q98" s="17">
        <v>50</v>
      </c>
      <c r="R98" s="50">
        <f t="shared" si="56"/>
        <v>0</v>
      </c>
      <c r="S98" s="50">
        <f t="shared" si="57"/>
        <v>40</v>
      </c>
      <c r="T98" s="14" t="s">
        <v>29</v>
      </c>
      <c r="U98" s="46">
        <v>7.4999999999999997E-3</v>
      </c>
      <c r="V98" s="14"/>
      <c r="W98" s="24"/>
      <c r="X98" s="16">
        <v>1804501.2101250002</v>
      </c>
      <c r="Y98" s="19"/>
      <c r="Z98" s="16">
        <f t="shared" si="58"/>
        <v>13490.735580750001</v>
      </c>
      <c r="AA98" s="16">
        <f t="shared" si="58"/>
        <v>12801.875748000002</v>
      </c>
      <c r="AB98" s="16">
        <f t="shared" ref="AB98:BW98" si="66">IF($T98="Fixed",$U98,$W98)*AA55</f>
        <v>12209.881278000003</v>
      </c>
      <c r="AC98" s="16">
        <f t="shared" si="66"/>
        <v>11838.559323000003</v>
      </c>
      <c r="AD98" s="16">
        <f t="shared" si="66"/>
        <v>11467.237368000002</v>
      </c>
      <c r="AE98" s="16">
        <f t="shared" si="66"/>
        <v>11095.915413000002</v>
      </c>
      <c r="AF98" s="16">
        <f t="shared" si="66"/>
        <v>10724.593458000001</v>
      </c>
      <c r="AG98" s="16">
        <f t="shared" si="66"/>
        <v>10353.271503000002</v>
      </c>
      <c r="AH98" s="16">
        <f t="shared" si="66"/>
        <v>9981.9495480000005</v>
      </c>
      <c r="AI98" s="16">
        <f t="shared" si="66"/>
        <v>9610.6275930000011</v>
      </c>
      <c r="AJ98" s="16">
        <f t="shared" si="66"/>
        <v>9239.3056379999998</v>
      </c>
      <c r="AK98" s="16">
        <f t="shared" si="66"/>
        <v>8836.7527200000004</v>
      </c>
      <c r="AL98" s="16">
        <f t="shared" si="66"/>
        <v>8402.968839000001</v>
      </c>
      <c r="AM98" s="16">
        <f t="shared" si="66"/>
        <v>7969.1849580000016</v>
      </c>
      <c r="AN98" s="16">
        <f t="shared" si="66"/>
        <v>7535.4010770000014</v>
      </c>
      <c r="AO98" s="16">
        <f t="shared" si="66"/>
        <v>7101.6171960000011</v>
      </c>
      <c r="AP98" s="16">
        <f t="shared" si="66"/>
        <v>6667.8333150000008</v>
      </c>
      <c r="AQ98" s="16">
        <f t="shared" si="66"/>
        <v>6234.0494340000005</v>
      </c>
      <c r="AR98" s="16">
        <f t="shared" si="66"/>
        <v>5800.2655530000011</v>
      </c>
      <c r="AS98" s="16">
        <f t="shared" si="66"/>
        <v>5366.4816720000008</v>
      </c>
      <c r="AT98" s="16">
        <f t="shared" si="66"/>
        <v>4932.6977910000005</v>
      </c>
      <c r="AU98" s="16">
        <f t="shared" si="66"/>
        <v>4498.9139100000002</v>
      </c>
      <c r="AV98" s="16">
        <f t="shared" si="66"/>
        <v>4065.1300290000004</v>
      </c>
      <c r="AW98" s="16">
        <f t="shared" si="66"/>
        <v>3631.3461480000001</v>
      </c>
      <c r="AX98" s="16">
        <f t="shared" si="66"/>
        <v>3197.5622670000002</v>
      </c>
      <c r="AY98" s="16">
        <f t="shared" si="66"/>
        <v>2763.778386</v>
      </c>
      <c r="AZ98" s="16">
        <f t="shared" si="66"/>
        <v>2329.9945050000001</v>
      </c>
      <c r="BA98" s="16">
        <f t="shared" si="66"/>
        <v>1896.2106239999998</v>
      </c>
      <c r="BB98" s="16">
        <f t="shared" si="66"/>
        <v>1502.3348354999996</v>
      </c>
      <c r="BC98" s="16">
        <f t="shared" si="66"/>
        <v>1217.4458535000017</v>
      </c>
      <c r="BD98" s="16">
        <f t="shared" si="66"/>
        <v>1019.0352300000013</v>
      </c>
      <c r="BE98" s="16">
        <f t="shared" si="66"/>
        <v>873.79863900000123</v>
      </c>
      <c r="BF98" s="16">
        <f t="shared" si="66"/>
        <v>754.05208800000082</v>
      </c>
      <c r="BG98" s="16">
        <f t="shared" si="66"/>
        <v>659.79557700000089</v>
      </c>
      <c r="BH98" s="16">
        <f t="shared" si="66"/>
        <v>565.53906600000096</v>
      </c>
      <c r="BI98" s="16">
        <f t="shared" si="66"/>
        <v>471.28255500000091</v>
      </c>
      <c r="BJ98" s="16">
        <f t="shared" si="66"/>
        <v>377.02604400000092</v>
      </c>
      <c r="BK98" s="16">
        <f t="shared" si="66"/>
        <v>282.76953300000088</v>
      </c>
      <c r="BL98" s="16">
        <f t="shared" si="66"/>
        <v>188.51302200000089</v>
      </c>
      <c r="BM98" s="16">
        <f t="shared" si="66"/>
        <v>94.256511000000899</v>
      </c>
      <c r="BN98" s="16">
        <f t="shared" si="66"/>
        <v>9.0039975475519895E-13</v>
      </c>
      <c r="BO98" s="16">
        <f t="shared" si="66"/>
        <v>9.0039975475519895E-13</v>
      </c>
      <c r="BP98" s="16">
        <f t="shared" si="66"/>
        <v>9.0039975475519895E-13</v>
      </c>
      <c r="BQ98" s="16">
        <f t="shared" si="66"/>
        <v>9.0039975475519895E-13</v>
      </c>
      <c r="BR98" s="16">
        <f t="shared" si="66"/>
        <v>9.0039975475519895E-13</v>
      </c>
      <c r="BS98" s="16">
        <f t="shared" si="66"/>
        <v>9.0039975475519895E-13</v>
      </c>
      <c r="BT98" s="16">
        <f t="shared" si="66"/>
        <v>9.0039975475519895E-13</v>
      </c>
      <c r="BU98" s="16">
        <f t="shared" si="66"/>
        <v>9.0039975475519895E-13</v>
      </c>
      <c r="BV98" s="16">
        <f t="shared" si="66"/>
        <v>9.0039975475519895E-13</v>
      </c>
      <c r="BW98" s="16">
        <f t="shared" si="66"/>
        <v>9.0039975475519895E-13</v>
      </c>
      <c r="CA98" s="21"/>
      <c r="CB98" s="23"/>
      <c r="CC98" s="21">
        <f t="shared" si="60"/>
        <v>13490.735580750001</v>
      </c>
      <c r="CD98" s="21">
        <f t="shared" si="60"/>
        <v>13153.467191231251</v>
      </c>
      <c r="CE98" s="21">
        <f t="shared" si="60"/>
        <v>12816.1988017125</v>
      </c>
      <c r="CF98" s="21">
        <f t="shared" si="60"/>
        <v>12478.930412193749</v>
      </c>
      <c r="CG98" s="21">
        <f t="shared" si="60"/>
        <v>12141.662022675</v>
      </c>
      <c r="CH98" s="21">
        <f t="shared" si="60"/>
        <v>11804.393633156249</v>
      </c>
      <c r="CI98" s="21">
        <f t="shared" si="60"/>
        <v>11467.125243637498</v>
      </c>
      <c r="CJ98" s="21">
        <f t="shared" si="60"/>
        <v>11129.856854118749</v>
      </c>
      <c r="CK98" s="21">
        <f t="shared" si="60"/>
        <v>10792.588464599998</v>
      </c>
      <c r="CL98" s="21">
        <f t="shared" si="60"/>
        <v>10455.320075081247</v>
      </c>
      <c r="CM98" s="21">
        <f t="shared" si="60"/>
        <v>10118.051685562497</v>
      </c>
      <c r="CN98" s="21">
        <f t="shared" si="60"/>
        <v>9780.7832960437463</v>
      </c>
      <c r="CO98" s="21">
        <f t="shared" si="60"/>
        <v>9443.5149065249952</v>
      </c>
      <c r="CP98" s="21">
        <f t="shared" si="60"/>
        <v>9106.246517006246</v>
      </c>
      <c r="CQ98" s="21">
        <f t="shared" si="60"/>
        <v>8768.9781274874949</v>
      </c>
      <c r="CR98" s="21">
        <f t="shared" si="60"/>
        <v>8431.7097379687439</v>
      </c>
      <c r="CS98" s="21">
        <f t="shared" si="55"/>
        <v>8094.4413484499937</v>
      </c>
      <c r="CT98" s="21">
        <f t="shared" si="55"/>
        <v>7757.1729589312436</v>
      </c>
      <c r="CU98" s="21">
        <f t="shared" si="55"/>
        <v>7419.9045694124925</v>
      </c>
      <c r="CV98" s="21">
        <f t="shared" si="55"/>
        <v>7082.6361798937423</v>
      </c>
      <c r="CW98" s="21">
        <f t="shared" si="55"/>
        <v>6745.3677903749922</v>
      </c>
      <c r="CX98" s="21">
        <f t="shared" si="55"/>
        <v>6408.0994008562411</v>
      </c>
      <c r="CY98" s="21">
        <f t="shared" si="55"/>
        <v>6070.831011337491</v>
      </c>
      <c r="CZ98" s="21">
        <f t="shared" si="55"/>
        <v>5733.5626218187408</v>
      </c>
      <c r="DA98" s="21">
        <f t="shared" si="55"/>
        <v>5396.2942322999897</v>
      </c>
      <c r="DB98" s="21">
        <f t="shared" si="55"/>
        <v>5059.0258427812396</v>
      </c>
      <c r="DC98" s="21">
        <f t="shared" si="55"/>
        <v>4721.7574532624894</v>
      </c>
      <c r="DD98" s="21">
        <f t="shared" si="55"/>
        <v>4384.4890637437384</v>
      </c>
      <c r="DE98" s="21">
        <f t="shared" si="55"/>
        <v>4047.2206742249882</v>
      </c>
      <c r="DF98" s="21">
        <f t="shared" si="55"/>
        <v>3709.9522847062381</v>
      </c>
      <c r="DG98" s="21">
        <f t="shared" si="55"/>
        <v>3372.6838951874879</v>
      </c>
      <c r="DH98" s="21">
        <f t="shared" si="55"/>
        <v>3035.4155056687382</v>
      </c>
      <c r="DI98" s="21">
        <f t="shared" si="55"/>
        <v>2698.1471161499881</v>
      </c>
      <c r="DJ98" s="21">
        <f t="shared" si="55"/>
        <v>2360.8787266312379</v>
      </c>
      <c r="DK98" s="21">
        <f t="shared" si="55"/>
        <v>2023.610337112488</v>
      </c>
      <c r="DL98" s="21">
        <f t="shared" si="55"/>
        <v>1686.341947593738</v>
      </c>
      <c r="DM98" s="21">
        <f t="shared" si="55"/>
        <v>1349.0735580749879</v>
      </c>
      <c r="DN98" s="21">
        <f t="shared" si="55"/>
        <v>1011.8051685562378</v>
      </c>
      <c r="DO98" s="21">
        <f t="shared" si="55"/>
        <v>674.5367790374878</v>
      </c>
      <c r="DP98" s="21">
        <f t="shared" si="55"/>
        <v>337.26838951873782</v>
      </c>
      <c r="DQ98" s="21">
        <f t="shared" si="55"/>
        <v>-1.2223608791828155E-11</v>
      </c>
      <c r="DR98" s="21">
        <f t="shared" si="55"/>
        <v>-1.2223608791828155E-11</v>
      </c>
      <c r="DS98" s="21">
        <f t="shared" si="55"/>
        <v>-1.2223608791828155E-11</v>
      </c>
      <c r="DT98" s="21">
        <f t="shared" si="55"/>
        <v>-1.2223608791828155E-11</v>
      </c>
      <c r="DU98" s="21">
        <f t="shared" si="55"/>
        <v>-1.2223608791828155E-11</v>
      </c>
      <c r="DV98" s="21">
        <f t="shared" si="55"/>
        <v>-1.2223608791828155E-11</v>
      </c>
      <c r="DW98" s="21">
        <f t="shared" si="55"/>
        <v>-1.2223608791828155E-11</v>
      </c>
      <c r="DX98" s="21">
        <f t="shared" si="55"/>
        <v>-1.2223608791828155E-11</v>
      </c>
      <c r="DY98" s="21">
        <f t="shared" si="55"/>
        <v>-1.2223608791828155E-11</v>
      </c>
      <c r="DZ98" s="21">
        <f t="shared" si="55"/>
        <v>-1.2223608791828155E-11</v>
      </c>
      <c r="EA98" s="21"/>
    </row>
    <row r="99" spans="1:131" x14ac:dyDescent="0.35">
      <c r="A99" s="14">
        <v>9</v>
      </c>
      <c r="B99" s="15" t="s">
        <v>34</v>
      </c>
      <c r="C99" s="17" t="s">
        <v>35</v>
      </c>
      <c r="D99" s="14" t="s">
        <v>27</v>
      </c>
      <c r="E99" s="50" t="s">
        <v>35</v>
      </c>
      <c r="F99" s="50" t="s">
        <v>76</v>
      </c>
      <c r="G99" s="50">
        <v>1</v>
      </c>
      <c r="H99" s="14" t="s">
        <v>32</v>
      </c>
      <c r="I99" s="112">
        <f>VLOOKUP(H99,'Represenative Instruments_FX'!$H$5:$I$13,2,FALSE)</f>
        <v>18.031499999999998</v>
      </c>
      <c r="J99" s="16">
        <v>117642.35799999999</v>
      </c>
      <c r="K99" s="16">
        <v>104099.77199999997</v>
      </c>
      <c r="L99" s="18">
        <v>0</v>
      </c>
      <c r="M99" s="18">
        <v>0</v>
      </c>
      <c r="N99" s="122">
        <v>39140</v>
      </c>
      <c r="O99" s="122">
        <v>53947</v>
      </c>
      <c r="P99" s="14">
        <v>10</v>
      </c>
      <c r="Q99" s="17">
        <v>50</v>
      </c>
      <c r="R99" s="50">
        <f t="shared" si="56"/>
        <v>0</v>
      </c>
      <c r="S99" s="50">
        <f t="shared" si="57"/>
        <v>30</v>
      </c>
      <c r="T99" s="14" t="s">
        <v>29</v>
      </c>
      <c r="U99" s="46">
        <v>7.4999999999999997E-3</v>
      </c>
      <c r="V99" s="14"/>
      <c r="W99" s="24"/>
      <c r="X99" s="16">
        <v>117642.35799999999</v>
      </c>
      <c r="Y99" s="19"/>
      <c r="Z99" s="16">
        <f t="shared" si="58"/>
        <v>780.74828999999977</v>
      </c>
      <c r="AA99" s="16">
        <f t="shared" si="58"/>
        <v>754.27868999999976</v>
      </c>
      <c r="AB99" s="16">
        <f t="shared" ref="AB99:BW99" si="67">IF($T99="Fixed",$U99,$W99)*AA56</f>
        <v>727.80908999999974</v>
      </c>
      <c r="AC99" s="16">
        <f t="shared" si="67"/>
        <v>701.33948999999973</v>
      </c>
      <c r="AD99" s="16">
        <f t="shared" si="67"/>
        <v>674.86988999999983</v>
      </c>
      <c r="AE99" s="16">
        <f t="shared" si="67"/>
        <v>648.40028999999981</v>
      </c>
      <c r="AF99" s="16">
        <f t="shared" si="67"/>
        <v>621.9306899999998</v>
      </c>
      <c r="AG99" s="16">
        <f t="shared" si="67"/>
        <v>595.46108999999979</v>
      </c>
      <c r="AH99" s="16">
        <f t="shared" si="67"/>
        <v>568.99148999999977</v>
      </c>
      <c r="AI99" s="16">
        <f t="shared" si="67"/>
        <v>542.52188999999987</v>
      </c>
      <c r="AJ99" s="16">
        <f t="shared" si="67"/>
        <v>516.05228999999986</v>
      </c>
      <c r="AK99" s="16">
        <f t="shared" si="67"/>
        <v>489.58268999999984</v>
      </c>
      <c r="AL99" s="16">
        <f t="shared" si="67"/>
        <v>463.11308999999983</v>
      </c>
      <c r="AM99" s="16">
        <f t="shared" si="67"/>
        <v>436.64348999999987</v>
      </c>
      <c r="AN99" s="16">
        <f t="shared" si="67"/>
        <v>410.17388999999986</v>
      </c>
      <c r="AO99" s="16">
        <f t="shared" si="67"/>
        <v>383.7042899999999</v>
      </c>
      <c r="AP99" s="16">
        <f t="shared" si="67"/>
        <v>357.23468999999989</v>
      </c>
      <c r="AQ99" s="16">
        <f t="shared" si="67"/>
        <v>330.76508999999987</v>
      </c>
      <c r="AR99" s="16">
        <f t="shared" si="67"/>
        <v>304.29548999999992</v>
      </c>
      <c r="AS99" s="16">
        <f t="shared" si="67"/>
        <v>277.8258899999999</v>
      </c>
      <c r="AT99" s="16">
        <f t="shared" si="67"/>
        <v>251.35628999999992</v>
      </c>
      <c r="AU99" s="16">
        <f t="shared" si="67"/>
        <v>224.88668999999993</v>
      </c>
      <c r="AV99" s="16">
        <f t="shared" si="67"/>
        <v>198.41708999999994</v>
      </c>
      <c r="AW99" s="16">
        <f t="shared" si="67"/>
        <v>171.94748999999996</v>
      </c>
      <c r="AX99" s="16">
        <f t="shared" si="67"/>
        <v>145.47788999999997</v>
      </c>
      <c r="AY99" s="16">
        <f t="shared" si="67"/>
        <v>119.00828999999996</v>
      </c>
      <c r="AZ99" s="16">
        <f t="shared" si="67"/>
        <v>92.53868999999996</v>
      </c>
      <c r="BA99" s="16">
        <f t="shared" si="67"/>
        <v>66.06908999999996</v>
      </c>
      <c r="BB99" s="16">
        <f t="shared" si="67"/>
        <v>39.599489999999946</v>
      </c>
      <c r="BC99" s="16">
        <f t="shared" si="67"/>
        <v>13.129889999999948</v>
      </c>
      <c r="BD99" s="16">
        <f t="shared" si="67"/>
        <v>9.8907548817805945E-14</v>
      </c>
      <c r="BE99" s="16">
        <f t="shared" si="67"/>
        <v>9.8907548817805945E-14</v>
      </c>
      <c r="BF99" s="16">
        <f t="shared" si="67"/>
        <v>9.8907548817805945E-14</v>
      </c>
      <c r="BG99" s="16">
        <f t="shared" si="67"/>
        <v>9.8907548817805945E-14</v>
      </c>
      <c r="BH99" s="16">
        <f t="shared" si="67"/>
        <v>9.8907548817805945E-14</v>
      </c>
      <c r="BI99" s="16">
        <f t="shared" si="67"/>
        <v>9.8907548817805945E-14</v>
      </c>
      <c r="BJ99" s="16">
        <f t="shared" si="67"/>
        <v>9.8907548817805945E-14</v>
      </c>
      <c r="BK99" s="16">
        <f t="shared" si="67"/>
        <v>9.8907548817805945E-14</v>
      </c>
      <c r="BL99" s="16">
        <f t="shared" si="67"/>
        <v>9.8907548817805945E-14</v>
      </c>
      <c r="BM99" s="16">
        <f t="shared" si="67"/>
        <v>9.8907548817805945E-14</v>
      </c>
      <c r="BN99" s="16">
        <f t="shared" si="67"/>
        <v>9.8907548817805945E-14</v>
      </c>
      <c r="BO99" s="16">
        <f t="shared" si="67"/>
        <v>9.8907548817805945E-14</v>
      </c>
      <c r="BP99" s="16">
        <f t="shared" si="67"/>
        <v>9.8907548817805945E-14</v>
      </c>
      <c r="BQ99" s="16">
        <f t="shared" si="67"/>
        <v>9.8907548817805945E-14</v>
      </c>
      <c r="BR99" s="16">
        <f t="shared" si="67"/>
        <v>9.8907548817805945E-14</v>
      </c>
      <c r="BS99" s="16">
        <f t="shared" si="67"/>
        <v>9.8907548817805945E-14</v>
      </c>
      <c r="BT99" s="16">
        <f t="shared" si="67"/>
        <v>9.8907548817805945E-14</v>
      </c>
      <c r="BU99" s="16">
        <f t="shared" si="67"/>
        <v>9.8907548817805945E-14</v>
      </c>
      <c r="BV99" s="16">
        <f t="shared" si="67"/>
        <v>9.8907548817805945E-14</v>
      </c>
      <c r="BW99" s="16">
        <f t="shared" si="67"/>
        <v>9.8907548817805945E-14</v>
      </c>
      <c r="CA99" s="21"/>
      <c r="CB99" s="26"/>
      <c r="CC99" s="21">
        <f t="shared" si="60"/>
        <v>780.74828999999977</v>
      </c>
      <c r="CD99" s="21">
        <f t="shared" si="60"/>
        <v>754.72334699999976</v>
      </c>
      <c r="CE99" s="21">
        <f t="shared" si="60"/>
        <v>728.69840399999964</v>
      </c>
      <c r="CF99" s="21">
        <f t="shared" si="60"/>
        <v>702.67346099999963</v>
      </c>
      <c r="CG99" s="21">
        <f t="shared" si="60"/>
        <v>676.64851799999963</v>
      </c>
      <c r="CH99" s="21">
        <f t="shared" si="60"/>
        <v>650.62357499999962</v>
      </c>
      <c r="CI99" s="21">
        <f t="shared" si="60"/>
        <v>624.59863199999961</v>
      </c>
      <c r="CJ99" s="21">
        <f t="shared" si="60"/>
        <v>598.5736889999996</v>
      </c>
      <c r="CK99" s="21">
        <f t="shared" si="60"/>
        <v>572.5487459999996</v>
      </c>
      <c r="CL99" s="21">
        <f t="shared" si="60"/>
        <v>546.52380299999959</v>
      </c>
      <c r="CM99" s="21">
        <f t="shared" si="60"/>
        <v>520.49885999999958</v>
      </c>
      <c r="CN99" s="21">
        <f t="shared" si="60"/>
        <v>494.47391699999952</v>
      </c>
      <c r="CO99" s="21">
        <f t="shared" si="60"/>
        <v>468.44897399999957</v>
      </c>
      <c r="CP99" s="21">
        <f t="shared" si="60"/>
        <v>442.42403099999956</v>
      </c>
      <c r="CQ99" s="21">
        <f t="shared" si="60"/>
        <v>416.39908799999961</v>
      </c>
      <c r="CR99" s="21">
        <f t="shared" si="60"/>
        <v>390.37414499999966</v>
      </c>
      <c r="CS99" s="21">
        <f t="shared" si="55"/>
        <v>364.34920199999971</v>
      </c>
      <c r="CT99" s="21">
        <f t="shared" si="55"/>
        <v>338.3242589999997</v>
      </c>
      <c r="CU99" s="21">
        <f t="shared" si="55"/>
        <v>312.29931599999975</v>
      </c>
      <c r="CV99" s="21">
        <f t="shared" si="55"/>
        <v>286.2743729999998</v>
      </c>
      <c r="CW99" s="21">
        <f t="shared" si="55"/>
        <v>260.24942999999985</v>
      </c>
      <c r="CX99" s="21">
        <f t="shared" si="55"/>
        <v>234.22448699999984</v>
      </c>
      <c r="CY99" s="21">
        <f t="shared" si="55"/>
        <v>208.19954399999983</v>
      </c>
      <c r="CZ99" s="21">
        <f t="shared" si="55"/>
        <v>182.17460099999985</v>
      </c>
      <c r="DA99" s="21">
        <f t="shared" si="55"/>
        <v>156.14965799999985</v>
      </c>
      <c r="DB99" s="21">
        <f t="shared" si="55"/>
        <v>130.12471499999987</v>
      </c>
      <c r="DC99" s="21">
        <f t="shared" si="55"/>
        <v>104.09977199999986</v>
      </c>
      <c r="DD99" s="21">
        <f t="shared" si="55"/>
        <v>78.074828999999866</v>
      </c>
      <c r="DE99" s="21">
        <f t="shared" si="55"/>
        <v>52.04988599999988</v>
      </c>
      <c r="DF99" s="21">
        <f t="shared" si="55"/>
        <v>26.024942999999887</v>
      </c>
      <c r="DG99" s="21">
        <f t="shared" si="55"/>
        <v>-1.0231815394945442E-13</v>
      </c>
      <c r="DH99" s="21">
        <f t="shared" si="55"/>
        <v>-1.0231815394945442E-13</v>
      </c>
      <c r="DI99" s="21">
        <f t="shared" ref="DI99:DX114" si="68">IF($T99="Fixed",$U99,$W99)*DH56</f>
        <v>-1.0231815394945442E-13</v>
      </c>
      <c r="DJ99" s="21">
        <f t="shared" si="68"/>
        <v>-1.0231815394945442E-13</v>
      </c>
      <c r="DK99" s="21">
        <f t="shared" si="68"/>
        <v>-1.0231815394945442E-13</v>
      </c>
      <c r="DL99" s="21">
        <f t="shared" si="68"/>
        <v>-1.0231815394945442E-13</v>
      </c>
      <c r="DM99" s="21">
        <f t="shared" si="68"/>
        <v>-1.0231815394945442E-13</v>
      </c>
      <c r="DN99" s="21">
        <f t="shared" si="68"/>
        <v>-1.0231815394945442E-13</v>
      </c>
      <c r="DO99" s="21">
        <f t="shared" si="68"/>
        <v>-1.0231815394945442E-13</v>
      </c>
      <c r="DP99" s="21">
        <f t="shared" si="68"/>
        <v>-1.0231815394945442E-13</v>
      </c>
      <c r="DQ99" s="21">
        <f t="shared" si="68"/>
        <v>-1.0231815394945442E-13</v>
      </c>
      <c r="DR99" s="21">
        <f t="shared" si="68"/>
        <v>-1.0231815394945442E-13</v>
      </c>
      <c r="DS99" s="21">
        <f t="shared" si="68"/>
        <v>-1.0231815394945442E-13</v>
      </c>
      <c r="DT99" s="21">
        <f t="shared" si="68"/>
        <v>-1.0231815394945442E-13</v>
      </c>
      <c r="DU99" s="21">
        <f t="shared" si="68"/>
        <v>-1.0231815394945442E-13</v>
      </c>
      <c r="DV99" s="21">
        <f t="shared" si="68"/>
        <v>-1.0231815394945442E-13</v>
      </c>
      <c r="DW99" s="21">
        <f t="shared" si="68"/>
        <v>-1.0231815394945442E-13</v>
      </c>
      <c r="DX99" s="21">
        <f t="shared" si="68"/>
        <v>-1.0231815394945442E-13</v>
      </c>
      <c r="DY99" s="21">
        <f t="shared" ref="DY99:DZ113" si="69">IF($T99="Fixed",$U99,$W99)*DX56</f>
        <v>-1.0231815394945442E-13</v>
      </c>
      <c r="DZ99" s="21">
        <f t="shared" si="69"/>
        <v>-1.0231815394945442E-13</v>
      </c>
      <c r="EA99" s="21"/>
    </row>
    <row r="100" spans="1:131" x14ac:dyDescent="0.35">
      <c r="A100" s="14">
        <v>10</v>
      </c>
      <c r="B100" s="15" t="s">
        <v>34</v>
      </c>
      <c r="C100" s="17" t="s">
        <v>35</v>
      </c>
      <c r="D100" s="14" t="s">
        <v>27</v>
      </c>
      <c r="E100" s="50" t="s">
        <v>35</v>
      </c>
      <c r="F100" s="50" t="s">
        <v>76</v>
      </c>
      <c r="G100" s="50">
        <v>1</v>
      </c>
      <c r="H100" s="14" t="s">
        <v>117</v>
      </c>
      <c r="I100" s="112">
        <f>VLOOKUP(H100,'Represenative Instruments_FX'!$H$5:$I$13,2,FALSE)</f>
        <v>2.4213888053061345</v>
      </c>
      <c r="J100" s="18">
        <v>12371129.340000002</v>
      </c>
      <c r="K100" s="16">
        <v>8267548.1480000038</v>
      </c>
      <c r="L100" s="16">
        <v>0</v>
      </c>
      <c r="M100" s="16">
        <v>0</v>
      </c>
      <c r="N100" s="122">
        <v>40305</v>
      </c>
      <c r="O100" s="122">
        <v>54864</v>
      </c>
      <c r="P100" s="14">
        <v>10</v>
      </c>
      <c r="Q100" s="17">
        <v>50</v>
      </c>
      <c r="R100" s="50">
        <f t="shared" si="56"/>
        <v>0</v>
      </c>
      <c r="S100" s="50">
        <f t="shared" si="57"/>
        <v>33</v>
      </c>
      <c r="T100" s="14" t="s">
        <v>29</v>
      </c>
      <c r="U100" s="46">
        <v>7.4999999999999997E-3</v>
      </c>
      <c r="V100" s="14"/>
      <c r="W100" s="24"/>
      <c r="X100" s="16">
        <v>12371129.340000002</v>
      </c>
      <c r="Y100" s="19"/>
      <c r="Z100" s="16">
        <f t="shared" si="58"/>
        <v>62006.611110000027</v>
      </c>
      <c r="AA100" s="16">
        <f t="shared" si="58"/>
        <v>59378.408610000028</v>
      </c>
      <c r="AB100" s="16">
        <f t="shared" ref="AB100:BW100" si="70">IF($T100="Fixed",$U100,$W100)*AA57</f>
        <v>56944.18311000002</v>
      </c>
      <c r="AC100" s="16">
        <f t="shared" si="70"/>
        <v>54747.695610000024</v>
      </c>
      <c r="AD100" s="16">
        <f t="shared" si="70"/>
        <v>52551.208110000021</v>
      </c>
      <c r="AE100" s="16">
        <f t="shared" si="70"/>
        <v>50354.720610000026</v>
      </c>
      <c r="AF100" s="16">
        <f t="shared" si="70"/>
        <v>48400.001670000027</v>
      </c>
      <c r="AG100" s="16">
        <f t="shared" si="70"/>
        <v>46365.796140000028</v>
      </c>
      <c r="AH100" s="16">
        <f t="shared" si="70"/>
        <v>44331.590610000021</v>
      </c>
      <c r="AI100" s="16">
        <f t="shared" si="70"/>
        <v>42297.385080000022</v>
      </c>
      <c r="AJ100" s="16">
        <f t="shared" si="70"/>
        <v>40263.179550000023</v>
      </c>
      <c r="AK100" s="16">
        <f t="shared" si="70"/>
        <v>38228.974020000023</v>
      </c>
      <c r="AL100" s="16">
        <f t="shared" si="70"/>
        <v>36194.768490000024</v>
      </c>
      <c r="AM100" s="16">
        <f t="shared" si="70"/>
        <v>34160.562960000017</v>
      </c>
      <c r="AN100" s="16">
        <f t="shared" si="70"/>
        <v>32126.357430000018</v>
      </c>
      <c r="AO100" s="16">
        <f t="shared" si="70"/>
        <v>30092.151900000019</v>
      </c>
      <c r="AP100" s="16">
        <f t="shared" si="70"/>
        <v>28057.94637000002</v>
      </c>
      <c r="AQ100" s="16">
        <f t="shared" si="70"/>
        <v>26023.740840000017</v>
      </c>
      <c r="AR100" s="16">
        <f t="shared" si="70"/>
        <v>23989.535310000017</v>
      </c>
      <c r="AS100" s="16">
        <f t="shared" si="70"/>
        <v>21955.329780000018</v>
      </c>
      <c r="AT100" s="16">
        <f t="shared" si="70"/>
        <v>19921.124250000015</v>
      </c>
      <c r="AU100" s="16">
        <f t="shared" si="70"/>
        <v>17886.918720000016</v>
      </c>
      <c r="AV100" s="16">
        <f t="shared" si="70"/>
        <v>15852.713190000015</v>
      </c>
      <c r="AW100" s="16">
        <f t="shared" si="70"/>
        <v>13818.507660000014</v>
      </c>
      <c r="AX100" s="16">
        <f t="shared" si="70"/>
        <v>11784.302130000013</v>
      </c>
      <c r="AY100" s="16">
        <f t="shared" si="70"/>
        <v>9750.0966000000135</v>
      </c>
      <c r="AZ100" s="16">
        <f t="shared" si="70"/>
        <v>7715.8910700000133</v>
      </c>
      <c r="BA100" s="16">
        <f t="shared" si="70"/>
        <v>5681.6855400000131</v>
      </c>
      <c r="BB100" s="16">
        <f t="shared" si="70"/>
        <v>3647.4800100000134</v>
      </c>
      <c r="BC100" s="16">
        <f t="shared" si="70"/>
        <v>1613.2744800000137</v>
      </c>
      <c r="BD100" s="16">
        <f t="shared" si="70"/>
        <v>1209.9558600000119</v>
      </c>
      <c r="BE100" s="16">
        <f t="shared" si="70"/>
        <v>806.63724000000991</v>
      </c>
      <c r="BF100" s="16">
        <f t="shared" si="70"/>
        <v>403.31862000000802</v>
      </c>
      <c r="BG100" s="16">
        <f t="shared" si="70"/>
        <v>6.1118043959140775E-12</v>
      </c>
      <c r="BH100" s="16">
        <f t="shared" si="70"/>
        <v>6.1118043959140775E-12</v>
      </c>
      <c r="BI100" s="16">
        <f t="shared" si="70"/>
        <v>6.1118043959140775E-12</v>
      </c>
      <c r="BJ100" s="16">
        <f t="shared" si="70"/>
        <v>6.1118043959140775E-12</v>
      </c>
      <c r="BK100" s="16">
        <f t="shared" si="70"/>
        <v>6.1118043959140775E-12</v>
      </c>
      <c r="BL100" s="16">
        <f t="shared" si="70"/>
        <v>6.1118043959140775E-12</v>
      </c>
      <c r="BM100" s="16">
        <f t="shared" si="70"/>
        <v>6.1118043959140775E-12</v>
      </c>
      <c r="BN100" s="16">
        <f t="shared" si="70"/>
        <v>6.1118043959140775E-12</v>
      </c>
      <c r="BO100" s="16">
        <f t="shared" si="70"/>
        <v>6.1118043959140775E-12</v>
      </c>
      <c r="BP100" s="16">
        <f t="shared" si="70"/>
        <v>6.1118043959140775E-12</v>
      </c>
      <c r="BQ100" s="16">
        <f t="shared" si="70"/>
        <v>6.1118043959140775E-12</v>
      </c>
      <c r="BR100" s="16">
        <f t="shared" si="70"/>
        <v>6.1118043959140775E-12</v>
      </c>
      <c r="BS100" s="16">
        <f t="shared" si="70"/>
        <v>6.1118043959140775E-12</v>
      </c>
      <c r="BT100" s="16">
        <f t="shared" si="70"/>
        <v>6.1118043959140775E-12</v>
      </c>
      <c r="BU100" s="16">
        <f t="shared" si="70"/>
        <v>6.1118043959140775E-12</v>
      </c>
      <c r="BV100" s="16">
        <f t="shared" si="70"/>
        <v>6.1118043959140775E-12</v>
      </c>
      <c r="BW100" s="16">
        <f t="shared" si="70"/>
        <v>6.1118043959140775E-12</v>
      </c>
      <c r="CA100" s="21"/>
      <c r="CB100" s="23"/>
      <c r="CC100" s="21">
        <f t="shared" si="60"/>
        <v>62006.611110000027</v>
      </c>
      <c r="CD100" s="21">
        <f t="shared" si="60"/>
        <v>60127.622894545479</v>
      </c>
      <c r="CE100" s="21">
        <f t="shared" si="60"/>
        <v>58248.634679090937</v>
      </c>
      <c r="CF100" s="21">
        <f t="shared" si="60"/>
        <v>56369.646463636396</v>
      </c>
      <c r="CG100" s="21">
        <f t="shared" si="60"/>
        <v>54490.658248181848</v>
      </c>
      <c r="CH100" s="21">
        <f t="shared" si="60"/>
        <v>52611.670032727307</v>
      </c>
      <c r="CI100" s="21">
        <f t="shared" si="60"/>
        <v>50732.681817272758</v>
      </c>
      <c r="CJ100" s="21">
        <f t="shared" si="60"/>
        <v>48853.693601818217</v>
      </c>
      <c r="CK100" s="21">
        <f t="shared" si="60"/>
        <v>46974.705386363668</v>
      </c>
      <c r="CL100" s="21">
        <f t="shared" si="60"/>
        <v>45095.717170909127</v>
      </c>
      <c r="CM100" s="21">
        <f t="shared" si="60"/>
        <v>43216.728955454586</v>
      </c>
      <c r="CN100" s="21">
        <f t="shared" si="60"/>
        <v>41337.740740000037</v>
      </c>
      <c r="CO100" s="21">
        <f t="shared" si="60"/>
        <v>39458.752524545496</v>
      </c>
      <c r="CP100" s="21">
        <f t="shared" si="60"/>
        <v>37579.764309090948</v>
      </c>
      <c r="CQ100" s="21">
        <f t="shared" si="60"/>
        <v>35700.776093636407</v>
      </c>
      <c r="CR100" s="21">
        <f t="shared" si="60"/>
        <v>33821.787878181858</v>
      </c>
      <c r="CS100" s="21">
        <f t="shared" ref="CS100:DH115" si="71">IF($T100="Fixed",$U100,$W100)*CR57</f>
        <v>31942.799662727317</v>
      </c>
      <c r="CT100" s="21">
        <f t="shared" si="71"/>
        <v>30063.811447272768</v>
      </c>
      <c r="CU100" s="21">
        <f t="shared" si="71"/>
        <v>28184.82323181822</v>
      </c>
      <c r="CV100" s="21">
        <f t="shared" si="71"/>
        <v>26305.835016363671</v>
      </c>
      <c r="CW100" s="21">
        <f t="shared" si="71"/>
        <v>24426.846800909127</v>
      </c>
      <c r="CX100" s="21">
        <f t="shared" si="71"/>
        <v>22547.858585454578</v>
      </c>
      <c r="CY100" s="21">
        <f t="shared" si="71"/>
        <v>20668.87037000003</v>
      </c>
      <c r="CZ100" s="21">
        <f t="shared" si="71"/>
        <v>18789.882154545481</v>
      </c>
      <c r="DA100" s="21">
        <f t="shared" si="71"/>
        <v>16910.893939090933</v>
      </c>
      <c r="DB100" s="21">
        <f t="shared" si="71"/>
        <v>15031.905723636388</v>
      </c>
      <c r="DC100" s="21">
        <f t="shared" si="71"/>
        <v>13152.917508181841</v>
      </c>
      <c r="DD100" s="21">
        <f t="shared" si="71"/>
        <v>11273.929292727296</v>
      </c>
      <c r="DE100" s="21">
        <f t="shared" si="71"/>
        <v>9394.9410772727497</v>
      </c>
      <c r="DF100" s="21">
        <f t="shared" si="71"/>
        <v>7515.9528618182039</v>
      </c>
      <c r="DG100" s="21">
        <f t="shared" si="71"/>
        <v>5636.9646463636573</v>
      </c>
      <c r="DH100" s="21">
        <f t="shared" si="71"/>
        <v>3757.9764309091115</v>
      </c>
      <c r="DI100" s="21">
        <f t="shared" si="68"/>
        <v>1878.9882154545651</v>
      </c>
      <c r="DJ100" s="21">
        <f t="shared" si="68"/>
        <v>1.8771970644593239E-11</v>
      </c>
      <c r="DK100" s="21">
        <f t="shared" si="68"/>
        <v>1.8771970644593239E-11</v>
      </c>
      <c r="DL100" s="21">
        <f t="shared" si="68"/>
        <v>1.8771970644593239E-11</v>
      </c>
      <c r="DM100" s="21">
        <f t="shared" si="68"/>
        <v>1.8771970644593239E-11</v>
      </c>
      <c r="DN100" s="21">
        <f t="shared" si="68"/>
        <v>1.8771970644593239E-11</v>
      </c>
      <c r="DO100" s="21">
        <f t="shared" si="68"/>
        <v>1.8771970644593239E-11</v>
      </c>
      <c r="DP100" s="21">
        <f t="shared" si="68"/>
        <v>1.8771970644593239E-11</v>
      </c>
      <c r="DQ100" s="21">
        <f t="shared" si="68"/>
        <v>1.8771970644593239E-11</v>
      </c>
      <c r="DR100" s="21">
        <f t="shared" si="68"/>
        <v>1.8771970644593239E-11</v>
      </c>
      <c r="DS100" s="21">
        <f t="shared" si="68"/>
        <v>1.8771970644593239E-11</v>
      </c>
      <c r="DT100" s="21">
        <f t="shared" si="68"/>
        <v>1.8771970644593239E-11</v>
      </c>
      <c r="DU100" s="21">
        <f t="shared" si="68"/>
        <v>1.8771970644593239E-11</v>
      </c>
      <c r="DV100" s="21">
        <f t="shared" si="68"/>
        <v>1.8771970644593239E-11</v>
      </c>
      <c r="DW100" s="21">
        <f t="shared" si="68"/>
        <v>1.8771970644593239E-11</v>
      </c>
      <c r="DX100" s="21">
        <f t="shared" si="68"/>
        <v>1.8771970644593239E-11</v>
      </c>
      <c r="DY100" s="21">
        <f t="shared" si="69"/>
        <v>1.8771970644593239E-11</v>
      </c>
      <c r="DZ100" s="21">
        <f t="shared" si="69"/>
        <v>1.8771970644593239E-11</v>
      </c>
      <c r="EA100" s="21"/>
    </row>
    <row r="101" spans="1:131" x14ac:dyDescent="0.35">
      <c r="A101" s="14">
        <v>11</v>
      </c>
      <c r="B101" s="15" t="s">
        <v>34</v>
      </c>
      <c r="C101" s="17" t="s">
        <v>37</v>
      </c>
      <c r="D101" s="14" t="s">
        <v>27</v>
      </c>
      <c r="E101" s="50" t="s">
        <v>63</v>
      </c>
      <c r="F101" s="50" t="s">
        <v>77</v>
      </c>
      <c r="G101" s="50">
        <v>4</v>
      </c>
      <c r="H101" s="14" t="s">
        <v>28</v>
      </c>
      <c r="I101" s="112">
        <f>VLOOKUP(H101,'Represenative Instruments_FX'!$H$5:$I$13,2,FALSE)</f>
        <v>15</v>
      </c>
      <c r="J101" s="16">
        <v>62176201.870000005</v>
      </c>
      <c r="K101" s="16">
        <v>6139287.8200000003</v>
      </c>
      <c r="L101" s="16">
        <v>0</v>
      </c>
      <c r="M101" s="16">
        <v>0</v>
      </c>
      <c r="N101" s="122">
        <v>39610</v>
      </c>
      <c r="O101" s="122">
        <v>45017</v>
      </c>
      <c r="P101" s="14">
        <v>5</v>
      </c>
      <c r="Q101" s="17">
        <v>20</v>
      </c>
      <c r="R101" s="50">
        <f t="shared" si="56"/>
        <v>0</v>
      </c>
      <c r="S101" s="50">
        <f t="shared" si="57"/>
        <v>6</v>
      </c>
      <c r="T101" s="14" t="s">
        <v>38</v>
      </c>
      <c r="U101" s="46">
        <v>6.4199999999999993E-2</v>
      </c>
      <c r="V101" s="14" t="s">
        <v>39</v>
      </c>
      <c r="W101" s="46">
        <v>5.0000000000000001E-3</v>
      </c>
      <c r="X101" s="16">
        <v>20503920.440000001</v>
      </c>
      <c r="Y101" s="19"/>
      <c r="Z101" s="16">
        <f t="shared" si="58"/>
        <v>30696.439100000003</v>
      </c>
      <c r="AA101" s="16">
        <f t="shared" si="58"/>
        <v>19551.921550000003</v>
      </c>
      <c r="AB101" s="16">
        <f t="shared" ref="AB101:BW101" si="72">IF($T101="Fixed",$U101,$W101)*AA58</f>
        <v>14731.153050000003</v>
      </c>
      <c r="AC101" s="16">
        <f t="shared" si="72"/>
        <v>10910.384550000001</v>
      </c>
      <c r="AD101" s="16">
        <f t="shared" si="72"/>
        <v>7089.6160500000015</v>
      </c>
      <c r="AE101" s="16">
        <f t="shared" si="72"/>
        <v>3268.8475500000013</v>
      </c>
      <c r="AF101" s="16">
        <f t="shared" si="72"/>
        <v>0</v>
      </c>
      <c r="AG101" s="16">
        <f t="shared" si="72"/>
        <v>0</v>
      </c>
      <c r="AH101" s="16">
        <f t="shared" si="72"/>
        <v>0</v>
      </c>
      <c r="AI101" s="16">
        <f t="shared" si="72"/>
        <v>0</v>
      </c>
      <c r="AJ101" s="16">
        <f t="shared" si="72"/>
        <v>0</v>
      </c>
      <c r="AK101" s="16">
        <f t="shared" si="72"/>
        <v>0</v>
      </c>
      <c r="AL101" s="16">
        <f t="shared" si="72"/>
        <v>0</v>
      </c>
      <c r="AM101" s="16">
        <f t="shared" si="72"/>
        <v>0</v>
      </c>
      <c r="AN101" s="16">
        <f t="shared" si="72"/>
        <v>0</v>
      </c>
      <c r="AO101" s="16">
        <f t="shared" si="72"/>
        <v>0</v>
      </c>
      <c r="AP101" s="16">
        <f t="shared" si="72"/>
        <v>0</v>
      </c>
      <c r="AQ101" s="16">
        <f t="shared" si="72"/>
        <v>0</v>
      </c>
      <c r="AR101" s="16">
        <f t="shared" si="72"/>
        <v>0</v>
      </c>
      <c r="AS101" s="16">
        <f t="shared" si="72"/>
        <v>0</v>
      </c>
      <c r="AT101" s="16">
        <f t="shared" si="72"/>
        <v>0</v>
      </c>
      <c r="AU101" s="16">
        <f t="shared" si="72"/>
        <v>0</v>
      </c>
      <c r="AV101" s="16">
        <f t="shared" si="72"/>
        <v>0</v>
      </c>
      <c r="AW101" s="16">
        <f t="shared" si="72"/>
        <v>0</v>
      </c>
      <c r="AX101" s="16">
        <f t="shared" si="72"/>
        <v>0</v>
      </c>
      <c r="AY101" s="16">
        <f t="shared" si="72"/>
        <v>0</v>
      </c>
      <c r="AZ101" s="16">
        <f t="shared" si="72"/>
        <v>0</v>
      </c>
      <c r="BA101" s="16">
        <f t="shared" si="72"/>
        <v>0</v>
      </c>
      <c r="BB101" s="16">
        <f t="shared" si="72"/>
        <v>0</v>
      </c>
      <c r="BC101" s="16">
        <f t="shared" si="72"/>
        <v>0</v>
      </c>
      <c r="BD101" s="16">
        <f t="shared" si="72"/>
        <v>0</v>
      </c>
      <c r="BE101" s="16">
        <f t="shared" si="72"/>
        <v>0</v>
      </c>
      <c r="BF101" s="16">
        <f t="shared" si="72"/>
        <v>0</v>
      </c>
      <c r="BG101" s="16">
        <f t="shared" si="72"/>
        <v>0</v>
      </c>
      <c r="BH101" s="16">
        <f t="shared" si="72"/>
        <v>0</v>
      </c>
      <c r="BI101" s="16">
        <f t="shared" si="72"/>
        <v>0</v>
      </c>
      <c r="BJ101" s="16">
        <f t="shared" si="72"/>
        <v>0</v>
      </c>
      <c r="BK101" s="16">
        <f t="shared" si="72"/>
        <v>0</v>
      </c>
      <c r="BL101" s="16">
        <f t="shared" si="72"/>
        <v>0</v>
      </c>
      <c r="BM101" s="16">
        <f t="shared" si="72"/>
        <v>0</v>
      </c>
      <c r="BN101" s="16">
        <f t="shared" si="72"/>
        <v>0</v>
      </c>
      <c r="BO101" s="16">
        <f t="shared" si="72"/>
        <v>0</v>
      </c>
      <c r="BP101" s="16">
        <f t="shared" si="72"/>
        <v>0</v>
      </c>
      <c r="BQ101" s="16">
        <f t="shared" si="72"/>
        <v>0</v>
      </c>
      <c r="BR101" s="16">
        <f t="shared" si="72"/>
        <v>0</v>
      </c>
      <c r="BS101" s="16">
        <f t="shared" si="72"/>
        <v>0</v>
      </c>
      <c r="BT101" s="16">
        <f t="shared" si="72"/>
        <v>0</v>
      </c>
      <c r="BU101" s="16">
        <f t="shared" si="72"/>
        <v>0</v>
      </c>
      <c r="BV101" s="16">
        <f t="shared" si="72"/>
        <v>0</v>
      </c>
      <c r="BW101" s="16">
        <f t="shared" si="72"/>
        <v>0</v>
      </c>
      <c r="CA101" s="21"/>
      <c r="CB101" s="23"/>
      <c r="CC101" s="21">
        <f t="shared" si="60"/>
        <v>30696.439100000003</v>
      </c>
      <c r="CD101" s="21">
        <f t="shared" si="60"/>
        <v>25580.365916666669</v>
      </c>
      <c r="CE101" s="21">
        <f t="shared" si="60"/>
        <v>20464.292733333335</v>
      </c>
      <c r="CF101" s="21">
        <f t="shared" si="60"/>
        <v>15348.219550000002</v>
      </c>
      <c r="CG101" s="21">
        <f t="shared" si="60"/>
        <v>10232.146366666668</v>
      </c>
      <c r="CH101" s="21">
        <f t="shared" si="60"/>
        <v>5116.0731833333339</v>
      </c>
      <c r="CI101" s="21">
        <f t="shared" si="60"/>
        <v>0</v>
      </c>
      <c r="CJ101" s="21">
        <f t="shared" si="60"/>
        <v>0</v>
      </c>
      <c r="CK101" s="21">
        <f t="shared" si="60"/>
        <v>0</v>
      </c>
      <c r="CL101" s="21">
        <f t="shared" si="60"/>
        <v>0</v>
      </c>
      <c r="CM101" s="21">
        <f t="shared" si="60"/>
        <v>0</v>
      </c>
      <c r="CN101" s="21">
        <f t="shared" si="60"/>
        <v>0</v>
      </c>
      <c r="CO101" s="21">
        <f t="shared" si="60"/>
        <v>0</v>
      </c>
      <c r="CP101" s="21">
        <f t="shared" si="60"/>
        <v>0</v>
      </c>
      <c r="CQ101" s="21">
        <f t="shared" si="60"/>
        <v>0</v>
      </c>
      <c r="CR101" s="21">
        <f t="shared" si="60"/>
        <v>0</v>
      </c>
      <c r="CS101" s="21">
        <f t="shared" si="71"/>
        <v>0</v>
      </c>
      <c r="CT101" s="21">
        <f t="shared" si="71"/>
        <v>0</v>
      </c>
      <c r="CU101" s="21">
        <f t="shared" si="71"/>
        <v>0</v>
      </c>
      <c r="CV101" s="21">
        <f t="shared" si="71"/>
        <v>0</v>
      </c>
      <c r="CW101" s="21">
        <f t="shared" si="71"/>
        <v>0</v>
      </c>
      <c r="CX101" s="21">
        <f t="shared" si="71"/>
        <v>0</v>
      </c>
      <c r="CY101" s="21">
        <f t="shared" si="71"/>
        <v>0</v>
      </c>
      <c r="CZ101" s="21">
        <f t="shared" si="71"/>
        <v>0</v>
      </c>
      <c r="DA101" s="21">
        <f t="shared" si="71"/>
        <v>0</v>
      </c>
      <c r="DB101" s="21">
        <f t="shared" si="71"/>
        <v>0</v>
      </c>
      <c r="DC101" s="21">
        <f t="shared" si="71"/>
        <v>0</v>
      </c>
      <c r="DD101" s="21">
        <f t="shared" si="71"/>
        <v>0</v>
      </c>
      <c r="DE101" s="21">
        <f t="shared" si="71"/>
        <v>0</v>
      </c>
      <c r="DF101" s="21">
        <f t="shared" si="71"/>
        <v>0</v>
      </c>
      <c r="DG101" s="21">
        <f t="shared" si="71"/>
        <v>0</v>
      </c>
      <c r="DH101" s="21">
        <f t="shared" si="71"/>
        <v>0</v>
      </c>
      <c r="DI101" s="21">
        <f t="shared" si="68"/>
        <v>0</v>
      </c>
      <c r="DJ101" s="21">
        <f t="shared" si="68"/>
        <v>0</v>
      </c>
      <c r="DK101" s="21">
        <f t="shared" si="68"/>
        <v>0</v>
      </c>
      <c r="DL101" s="21">
        <f t="shared" si="68"/>
        <v>0</v>
      </c>
      <c r="DM101" s="21">
        <f t="shared" si="68"/>
        <v>0</v>
      </c>
      <c r="DN101" s="21">
        <f t="shared" si="68"/>
        <v>0</v>
      </c>
      <c r="DO101" s="21">
        <f t="shared" si="68"/>
        <v>0</v>
      </c>
      <c r="DP101" s="21">
        <f t="shared" si="68"/>
        <v>0</v>
      </c>
      <c r="DQ101" s="21">
        <f t="shared" si="68"/>
        <v>0</v>
      </c>
      <c r="DR101" s="21">
        <f t="shared" si="68"/>
        <v>0</v>
      </c>
      <c r="DS101" s="21">
        <f t="shared" si="68"/>
        <v>0</v>
      </c>
      <c r="DT101" s="21">
        <f t="shared" si="68"/>
        <v>0</v>
      </c>
      <c r="DU101" s="21">
        <f t="shared" si="68"/>
        <v>0</v>
      </c>
      <c r="DV101" s="21">
        <f t="shared" si="68"/>
        <v>0</v>
      </c>
      <c r="DW101" s="21">
        <f t="shared" si="68"/>
        <v>0</v>
      </c>
      <c r="DX101" s="21">
        <f t="shared" si="68"/>
        <v>0</v>
      </c>
      <c r="DY101" s="21">
        <f t="shared" si="69"/>
        <v>0</v>
      </c>
      <c r="DZ101" s="21">
        <f t="shared" si="69"/>
        <v>0</v>
      </c>
      <c r="EA101" s="21"/>
    </row>
    <row r="102" spans="1:131" x14ac:dyDescent="0.35">
      <c r="A102" s="14">
        <v>12</v>
      </c>
      <c r="B102" s="15" t="s">
        <v>34</v>
      </c>
      <c r="C102" s="17" t="s">
        <v>37</v>
      </c>
      <c r="D102" s="14" t="s">
        <v>27</v>
      </c>
      <c r="E102" s="50" t="s">
        <v>63</v>
      </c>
      <c r="F102" s="50" t="s">
        <v>77</v>
      </c>
      <c r="G102" s="50">
        <v>4</v>
      </c>
      <c r="H102" s="14" t="s">
        <v>116</v>
      </c>
      <c r="I102" s="112">
        <f>VLOOKUP(H102,'Represenative Instruments_FX'!$H$5:$I$13,2,FALSE)</f>
        <v>0.13309505886900933</v>
      </c>
      <c r="J102" s="16">
        <v>12644075.318</v>
      </c>
      <c r="K102" s="16">
        <v>868967.19649999996</v>
      </c>
      <c r="L102" s="16">
        <v>0</v>
      </c>
      <c r="M102" s="16">
        <v>0</v>
      </c>
      <c r="N102" s="122">
        <v>38719</v>
      </c>
      <c r="O102" s="122">
        <v>44256</v>
      </c>
      <c r="P102" s="14">
        <v>5</v>
      </c>
      <c r="Q102" s="17">
        <v>20</v>
      </c>
      <c r="R102" s="50">
        <f t="shared" si="56"/>
        <v>0</v>
      </c>
      <c r="S102" s="50">
        <f t="shared" si="57"/>
        <v>4</v>
      </c>
      <c r="T102" s="14" t="s">
        <v>38</v>
      </c>
      <c r="U102" s="46">
        <v>6.4199999999999993E-2</v>
      </c>
      <c r="V102" s="14" t="s">
        <v>39</v>
      </c>
      <c r="W102" s="46">
        <v>5.0000000000000001E-3</v>
      </c>
      <c r="X102" s="16">
        <v>4638479.6210000003</v>
      </c>
      <c r="Y102" s="19"/>
      <c r="Z102" s="16">
        <f t="shared" si="58"/>
        <v>4344.8359824999998</v>
      </c>
      <c r="AA102" s="16">
        <f t="shared" si="58"/>
        <v>194.02317099999985</v>
      </c>
      <c r="AB102" s="16">
        <f t="shared" ref="AB102:BW102" si="73">IF($T102="Fixed",$U102,$W102)*AA59</f>
        <v>116.41385499999986</v>
      </c>
      <c r="AC102" s="16">
        <f t="shared" si="73"/>
        <v>38.804538999999856</v>
      </c>
      <c r="AD102" s="16">
        <f t="shared" si="73"/>
        <v>-9.0949470177292829E-14</v>
      </c>
      <c r="AE102" s="16">
        <f t="shared" si="73"/>
        <v>-9.0949470177292829E-14</v>
      </c>
      <c r="AF102" s="16">
        <f t="shared" si="73"/>
        <v>-9.0949470177292829E-14</v>
      </c>
      <c r="AG102" s="16">
        <f t="shared" si="73"/>
        <v>-9.0949470177292829E-14</v>
      </c>
      <c r="AH102" s="16">
        <f t="shared" si="73"/>
        <v>-9.0949470177292829E-14</v>
      </c>
      <c r="AI102" s="16">
        <f t="shared" si="73"/>
        <v>-9.0949470177292829E-14</v>
      </c>
      <c r="AJ102" s="16">
        <f t="shared" si="73"/>
        <v>-9.0949470177292829E-14</v>
      </c>
      <c r="AK102" s="16">
        <f t="shared" si="73"/>
        <v>-9.0949470177292829E-14</v>
      </c>
      <c r="AL102" s="16">
        <f t="shared" si="73"/>
        <v>-9.0949470177292829E-14</v>
      </c>
      <c r="AM102" s="16">
        <f t="shared" si="73"/>
        <v>-9.0949470177292829E-14</v>
      </c>
      <c r="AN102" s="16">
        <f t="shared" si="73"/>
        <v>-9.0949470177292829E-14</v>
      </c>
      <c r="AO102" s="16">
        <f t="shared" si="73"/>
        <v>-9.0949470177292829E-14</v>
      </c>
      <c r="AP102" s="16">
        <f t="shared" si="73"/>
        <v>-9.0949470177292829E-14</v>
      </c>
      <c r="AQ102" s="16">
        <f t="shared" si="73"/>
        <v>-9.0949470177292829E-14</v>
      </c>
      <c r="AR102" s="16">
        <f t="shared" si="73"/>
        <v>-9.0949470177292829E-14</v>
      </c>
      <c r="AS102" s="16">
        <f t="shared" si="73"/>
        <v>-9.0949470177292829E-14</v>
      </c>
      <c r="AT102" s="16">
        <f t="shared" si="73"/>
        <v>-9.0949470177292829E-14</v>
      </c>
      <c r="AU102" s="16">
        <f t="shared" si="73"/>
        <v>-9.0949470177292829E-14</v>
      </c>
      <c r="AV102" s="16">
        <f t="shared" si="73"/>
        <v>-9.0949470177292829E-14</v>
      </c>
      <c r="AW102" s="16">
        <f t="shared" si="73"/>
        <v>-9.0949470177292829E-14</v>
      </c>
      <c r="AX102" s="16">
        <f t="shared" si="73"/>
        <v>-9.0949470177292829E-14</v>
      </c>
      <c r="AY102" s="16">
        <f t="shared" si="73"/>
        <v>-9.0949470177292829E-14</v>
      </c>
      <c r="AZ102" s="16">
        <f t="shared" si="73"/>
        <v>-9.0949470177292829E-14</v>
      </c>
      <c r="BA102" s="16">
        <f t="shared" si="73"/>
        <v>-9.0949470177292829E-14</v>
      </c>
      <c r="BB102" s="16">
        <f t="shared" si="73"/>
        <v>-9.0949470177292829E-14</v>
      </c>
      <c r="BC102" s="16">
        <f t="shared" si="73"/>
        <v>-9.0949470177292829E-14</v>
      </c>
      <c r="BD102" s="16">
        <f t="shared" si="73"/>
        <v>-9.0949470177292829E-14</v>
      </c>
      <c r="BE102" s="16">
        <f t="shared" si="73"/>
        <v>-9.0949470177292829E-14</v>
      </c>
      <c r="BF102" s="16">
        <f t="shared" si="73"/>
        <v>-9.0949470177292829E-14</v>
      </c>
      <c r="BG102" s="16">
        <f t="shared" si="73"/>
        <v>-9.0949470177292829E-14</v>
      </c>
      <c r="BH102" s="16">
        <f t="shared" si="73"/>
        <v>-9.0949470177292829E-14</v>
      </c>
      <c r="BI102" s="16">
        <f t="shared" si="73"/>
        <v>-9.0949470177292829E-14</v>
      </c>
      <c r="BJ102" s="16">
        <f t="shared" si="73"/>
        <v>-9.0949470177292829E-14</v>
      </c>
      <c r="BK102" s="16">
        <f t="shared" si="73"/>
        <v>-9.0949470177292829E-14</v>
      </c>
      <c r="BL102" s="16">
        <f t="shared" si="73"/>
        <v>-9.0949470177292829E-14</v>
      </c>
      <c r="BM102" s="16">
        <f t="shared" si="73"/>
        <v>-9.0949470177292829E-14</v>
      </c>
      <c r="BN102" s="16">
        <f t="shared" si="73"/>
        <v>-9.0949470177292829E-14</v>
      </c>
      <c r="BO102" s="16">
        <f t="shared" si="73"/>
        <v>-9.0949470177292829E-14</v>
      </c>
      <c r="BP102" s="16">
        <f t="shared" si="73"/>
        <v>-9.0949470177292829E-14</v>
      </c>
      <c r="BQ102" s="16">
        <f t="shared" si="73"/>
        <v>-9.0949470177292829E-14</v>
      </c>
      <c r="BR102" s="16">
        <f t="shared" si="73"/>
        <v>-9.0949470177292829E-14</v>
      </c>
      <c r="BS102" s="16">
        <f t="shared" si="73"/>
        <v>-9.0949470177292829E-14</v>
      </c>
      <c r="BT102" s="16">
        <f t="shared" si="73"/>
        <v>-9.0949470177292829E-14</v>
      </c>
      <c r="BU102" s="16">
        <f t="shared" si="73"/>
        <v>-9.0949470177292829E-14</v>
      </c>
      <c r="BV102" s="16">
        <f t="shared" si="73"/>
        <v>-9.0949470177292829E-14</v>
      </c>
      <c r="BW102" s="16">
        <f t="shared" si="73"/>
        <v>-9.0949470177292829E-14</v>
      </c>
      <c r="CA102" s="21"/>
      <c r="CB102" s="23"/>
      <c r="CC102" s="21">
        <f t="shared" si="60"/>
        <v>4344.8359824999998</v>
      </c>
      <c r="CD102" s="21">
        <f t="shared" si="60"/>
        <v>3258.6269868749996</v>
      </c>
      <c r="CE102" s="21">
        <f t="shared" si="60"/>
        <v>2172.4179912499994</v>
      </c>
      <c r="CF102" s="21">
        <f t="shared" si="60"/>
        <v>1086.2089956249997</v>
      </c>
      <c r="CG102" s="21">
        <f t="shared" si="60"/>
        <v>0</v>
      </c>
      <c r="CH102" s="21">
        <f t="shared" si="60"/>
        <v>0</v>
      </c>
      <c r="CI102" s="21">
        <f t="shared" si="60"/>
        <v>0</v>
      </c>
      <c r="CJ102" s="21">
        <f t="shared" si="60"/>
        <v>0</v>
      </c>
      <c r="CK102" s="21">
        <f t="shared" si="60"/>
        <v>0</v>
      </c>
      <c r="CL102" s="21">
        <f t="shared" si="60"/>
        <v>0</v>
      </c>
      <c r="CM102" s="21">
        <f t="shared" si="60"/>
        <v>0</v>
      </c>
      <c r="CN102" s="21">
        <f t="shared" si="60"/>
        <v>0</v>
      </c>
      <c r="CO102" s="21">
        <f t="shared" si="60"/>
        <v>0</v>
      </c>
      <c r="CP102" s="21">
        <f t="shared" si="60"/>
        <v>0</v>
      </c>
      <c r="CQ102" s="21">
        <f t="shared" si="60"/>
        <v>0</v>
      </c>
      <c r="CR102" s="21">
        <f t="shared" si="60"/>
        <v>0</v>
      </c>
      <c r="CS102" s="21">
        <f t="shared" si="71"/>
        <v>0</v>
      </c>
      <c r="CT102" s="21">
        <f t="shared" si="71"/>
        <v>0</v>
      </c>
      <c r="CU102" s="21">
        <f t="shared" si="71"/>
        <v>0</v>
      </c>
      <c r="CV102" s="21">
        <f t="shared" si="71"/>
        <v>0</v>
      </c>
      <c r="CW102" s="21">
        <f t="shared" si="71"/>
        <v>0</v>
      </c>
      <c r="CX102" s="21">
        <f t="shared" si="71"/>
        <v>0</v>
      </c>
      <c r="CY102" s="21">
        <f t="shared" si="71"/>
        <v>0</v>
      </c>
      <c r="CZ102" s="21">
        <f t="shared" si="71"/>
        <v>0</v>
      </c>
      <c r="DA102" s="21">
        <f t="shared" si="71"/>
        <v>0</v>
      </c>
      <c r="DB102" s="21">
        <f t="shared" si="71"/>
        <v>0</v>
      </c>
      <c r="DC102" s="21">
        <f t="shared" si="71"/>
        <v>0</v>
      </c>
      <c r="DD102" s="21">
        <f t="shared" si="71"/>
        <v>0</v>
      </c>
      <c r="DE102" s="21">
        <f t="shared" si="71"/>
        <v>0</v>
      </c>
      <c r="DF102" s="21">
        <f t="shared" si="71"/>
        <v>0</v>
      </c>
      <c r="DG102" s="21">
        <f t="shared" si="71"/>
        <v>0</v>
      </c>
      <c r="DH102" s="21">
        <f t="shared" si="71"/>
        <v>0</v>
      </c>
      <c r="DI102" s="21">
        <f t="shared" si="68"/>
        <v>0</v>
      </c>
      <c r="DJ102" s="21">
        <f t="shared" si="68"/>
        <v>0</v>
      </c>
      <c r="DK102" s="21">
        <f t="shared" si="68"/>
        <v>0</v>
      </c>
      <c r="DL102" s="21">
        <f t="shared" si="68"/>
        <v>0</v>
      </c>
      <c r="DM102" s="21">
        <f t="shared" si="68"/>
        <v>0</v>
      </c>
      <c r="DN102" s="21">
        <f t="shared" si="68"/>
        <v>0</v>
      </c>
      <c r="DO102" s="21">
        <f t="shared" si="68"/>
        <v>0</v>
      </c>
      <c r="DP102" s="21">
        <f t="shared" si="68"/>
        <v>0</v>
      </c>
      <c r="DQ102" s="21">
        <f t="shared" si="68"/>
        <v>0</v>
      </c>
      <c r="DR102" s="21">
        <f t="shared" si="68"/>
        <v>0</v>
      </c>
      <c r="DS102" s="21">
        <f t="shared" si="68"/>
        <v>0</v>
      </c>
      <c r="DT102" s="21">
        <f t="shared" si="68"/>
        <v>0</v>
      </c>
      <c r="DU102" s="21">
        <f t="shared" si="68"/>
        <v>0</v>
      </c>
      <c r="DV102" s="21">
        <f t="shared" si="68"/>
        <v>0</v>
      </c>
      <c r="DW102" s="21">
        <f t="shared" si="68"/>
        <v>0</v>
      </c>
      <c r="DX102" s="21">
        <f t="shared" si="68"/>
        <v>0</v>
      </c>
      <c r="DY102" s="21">
        <f t="shared" si="69"/>
        <v>0</v>
      </c>
      <c r="DZ102" s="21">
        <f t="shared" si="69"/>
        <v>0</v>
      </c>
      <c r="EA102" s="21"/>
    </row>
    <row r="103" spans="1:131" x14ac:dyDescent="0.35">
      <c r="A103" s="14">
        <v>13</v>
      </c>
      <c r="B103" s="15" t="s">
        <v>34</v>
      </c>
      <c r="C103" s="17" t="s">
        <v>37</v>
      </c>
      <c r="D103" s="14" t="s">
        <v>27</v>
      </c>
      <c r="E103" s="50" t="s">
        <v>63</v>
      </c>
      <c r="F103" s="50" t="s">
        <v>77</v>
      </c>
      <c r="G103" s="50">
        <v>4</v>
      </c>
      <c r="H103" s="14" t="s">
        <v>32</v>
      </c>
      <c r="I103" s="112">
        <f>VLOOKUP(H103,'Represenative Instruments_FX'!$H$5:$I$13,2,FALSE)</f>
        <v>18.031499999999998</v>
      </c>
      <c r="J103" s="16">
        <v>47880390.994000003</v>
      </c>
      <c r="K103" s="16">
        <v>8134907.8258000016</v>
      </c>
      <c r="L103" s="16">
        <v>0</v>
      </c>
      <c r="M103" s="16">
        <v>0</v>
      </c>
      <c r="N103" s="122">
        <v>41463</v>
      </c>
      <c r="O103" s="122">
        <v>46966</v>
      </c>
      <c r="P103" s="14">
        <v>5</v>
      </c>
      <c r="Q103" s="17">
        <v>20</v>
      </c>
      <c r="R103" s="50">
        <f t="shared" si="56"/>
        <v>0</v>
      </c>
      <c r="S103" s="50">
        <f t="shared" si="57"/>
        <v>11</v>
      </c>
      <c r="T103" s="14" t="s">
        <v>38</v>
      </c>
      <c r="U103" s="46">
        <v>6.4199999999999993E-2</v>
      </c>
      <c r="V103" s="14" t="s">
        <v>39</v>
      </c>
      <c r="W103" s="46">
        <v>5.0000000000000001E-3</v>
      </c>
      <c r="X103" s="16">
        <v>16087679.33</v>
      </c>
      <c r="Y103" s="19"/>
      <c r="Z103" s="16">
        <f t="shared" si="58"/>
        <v>40674.539129000012</v>
      </c>
      <c r="AA103" s="16">
        <f t="shared" si="58"/>
        <v>31332.069029000009</v>
      </c>
      <c r="AB103" s="16">
        <f t="shared" ref="AB103:BW103" si="74">IF($T103="Fixed",$U103,$W103)*AA60</f>
        <v>24489.598929000014</v>
      </c>
      <c r="AC103" s="16">
        <f t="shared" si="74"/>
        <v>19147.128829000012</v>
      </c>
      <c r="AD103" s="16">
        <f t="shared" si="74"/>
        <v>14475.893429000007</v>
      </c>
      <c r="AE103" s="16">
        <f t="shared" si="74"/>
        <v>9804.658029000002</v>
      </c>
      <c r="AF103" s="16">
        <f t="shared" si="74"/>
        <v>7936.1640090000028</v>
      </c>
      <c r="AG103" s="16">
        <f t="shared" si="74"/>
        <v>6067.6699890000027</v>
      </c>
      <c r="AH103" s="16">
        <f t="shared" si="74"/>
        <v>4199.1759690000026</v>
      </c>
      <c r="AI103" s="16">
        <f t="shared" si="74"/>
        <v>2330.6819490000025</v>
      </c>
      <c r="AJ103" s="16">
        <f t="shared" si="74"/>
        <v>462.18792900000233</v>
      </c>
      <c r="AK103" s="16">
        <f t="shared" si="74"/>
        <v>2.3283064365386963E-12</v>
      </c>
      <c r="AL103" s="16">
        <f t="shared" si="74"/>
        <v>2.3283064365386963E-12</v>
      </c>
      <c r="AM103" s="16">
        <f t="shared" si="74"/>
        <v>2.3283064365386963E-12</v>
      </c>
      <c r="AN103" s="16">
        <f t="shared" si="74"/>
        <v>2.3283064365386963E-12</v>
      </c>
      <c r="AO103" s="16">
        <f t="shared" si="74"/>
        <v>2.3283064365386963E-12</v>
      </c>
      <c r="AP103" s="16">
        <f t="shared" si="74"/>
        <v>2.3283064365386963E-12</v>
      </c>
      <c r="AQ103" s="16">
        <f t="shared" si="74"/>
        <v>2.3283064365386963E-12</v>
      </c>
      <c r="AR103" s="16">
        <f t="shared" si="74"/>
        <v>2.3283064365386963E-12</v>
      </c>
      <c r="AS103" s="16">
        <f t="shared" si="74"/>
        <v>2.3283064365386963E-12</v>
      </c>
      <c r="AT103" s="16">
        <f t="shared" si="74"/>
        <v>2.3283064365386963E-12</v>
      </c>
      <c r="AU103" s="16">
        <f t="shared" si="74"/>
        <v>2.3283064365386963E-12</v>
      </c>
      <c r="AV103" s="16">
        <f t="shared" si="74"/>
        <v>2.3283064365386963E-12</v>
      </c>
      <c r="AW103" s="16">
        <f t="shared" si="74"/>
        <v>2.3283064365386963E-12</v>
      </c>
      <c r="AX103" s="16">
        <f t="shared" si="74"/>
        <v>2.3283064365386963E-12</v>
      </c>
      <c r="AY103" s="16">
        <f t="shared" si="74"/>
        <v>2.3283064365386963E-12</v>
      </c>
      <c r="AZ103" s="16">
        <f t="shared" si="74"/>
        <v>2.3283064365386963E-12</v>
      </c>
      <c r="BA103" s="16">
        <f t="shared" si="74"/>
        <v>2.3283064365386963E-12</v>
      </c>
      <c r="BB103" s="16">
        <f t="shared" si="74"/>
        <v>2.3283064365386963E-12</v>
      </c>
      <c r="BC103" s="16">
        <f t="shared" si="74"/>
        <v>2.3283064365386963E-12</v>
      </c>
      <c r="BD103" s="16">
        <f t="shared" si="74"/>
        <v>2.3283064365386963E-12</v>
      </c>
      <c r="BE103" s="16">
        <f t="shared" si="74"/>
        <v>2.3283064365386963E-12</v>
      </c>
      <c r="BF103" s="16">
        <f t="shared" si="74"/>
        <v>2.3283064365386963E-12</v>
      </c>
      <c r="BG103" s="16">
        <f t="shared" si="74"/>
        <v>2.3283064365386963E-12</v>
      </c>
      <c r="BH103" s="16">
        <f t="shared" si="74"/>
        <v>2.3283064365386963E-12</v>
      </c>
      <c r="BI103" s="16">
        <f t="shared" si="74"/>
        <v>2.3283064365386963E-12</v>
      </c>
      <c r="BJ103" s="16">
        <f t="shared" si="74"/>
        <v>2.3283064365386963E-12</v>
      </c>
      <c r="BK103" s="16">
        <f t="shared" si="74"/>
        <v>2.3283064365386963E-12</v>
      </c>
      <c r="BL103" s="16">
        <f t="shared" si="74"/>
        <v>2.3283064365386963E-12</v>
      </c>
      <c r="BM103" s="16">
        <f t="shared" si="74"/>
        <v>2.3283064365386963E-12</v>
      </c>
      <c r="BN103" s="16">
        <f t="shared" si="74"/>
        <v>2.3283064365386963E-12</v>
      </c>
      <c r="BO103" s="16">
        <f t="shared" si="74"/>
        <v>2.3283064365386963E-12</v>
      </c>
      <c r="BP103" s="16">
        <f t="shared" si="74"/>
        <v>2.3283064365386963E-12</v>
      </c>
      <c r="BQ103" s="16">
        <f t="shared" si="74"/>
        <v>2.3283064365386963E-12</v>
      </c>
      <c r="BR103" s="16">
        <f t="shared" si="74"/>
        <v>2.3283064365386963E-12</v>
      </c>
      <c r="BS103" s="16">
        <f t="shared" si="74"/>
        <v>2.3283064365386963E-12</v>
      </c>
      <c r="BT103" s="16">
        <f t="shared" si="74"/>
        <v>2.3283064365386963E-12</v>
      </c>
      <c r="BU103" s="16">
        <f t="shared" si="74"/>
        <v>2.3283064365386963E-12</v>
      </c>
      <c r="BV103" s="16">
        <f t="shared" si="74"/>
        <v>2.3283064365386963E-12</v>
      </c>
      <c r="BW103" s="16">
        <f t="shared" si="74"/>
        <v>2.3283064365386963E-12</v>
      </c>
      <c r="CA103" s="21"/>
      <c r="CB103" s="23"/>
      <c r="CC103" s="21">
        <f t="shared" si="60"/>
        <v>40674.539129000012</v>
      </c>
      <c r="CD103" s="21">
        <f t="shared" si="60"/>
        <v>36976.853753636373</v>
      </c>
      <c r="CE103" s="21">
        <f t="shared" si="60"/>
        <v>33279.168378272734</v>
      </c>
      <c r="CF103" s="21">
        <f t="shared" si="60"/>
        <v>29581.483002909103</v>
      </c>
      <c r="CG103" s="21">
        <f t="shared" si="60"/>
        <v>25883.797627545464</v>
      </c>
      <c r="CH103" s="21">
        <f t="shared" si="60"/>
        <v>22186.112252181829</v>
      </c>
      <c r="CI103" s="21">
        <f t="shared" si="60"/>
        <v>18488.426876818194</v>
      </c>
      <c r="CJ103" s="21">
        <f t="shared" si="60"/>
        <v>14790.741501454557</v>
      </c>
      <c r="CK103" s="21">
        <f t="shared" si="60"/>
        <v>11093.056126090922</v>
      </c>
      <c r="CL103" s="21">
        <f t="shared" si="60"/>
        <v>7395.3707507272848</v>
      </c>
      <c r="CM103" s="21">
        <f t="shared" si="60"/>
        <v>3697.6853753636474</v>
      </c>
      <c r="CN103" s="21">
        <f t="shared" si="60"/>
        <v>1.0477378964424133E-11</v>
      </c>
      <c r="CO103" s="21">
        <f t="shared" si="60"/>
        <v>1.0477378964424133E-11</v>
      </c>
      <c r="CP103" s="21">
        <f t="shared" si="60"/>
        <v>1.0477378964424133E-11</v>
      </c>
      <c r="CQ103" s="21">
        <f t="shared" si="60"/>
        <v>1.0477378964424133E-11</v>
      </c>
      <c r="CR103" s="21">
        <f t="shared" si="60"/>
        <v>1.0477378964424133E-11</v>
      </c>
      <c r="CS103" s="21">
        <f t="shared" si="71"/>
        <v>1.0477378964424133E-11</v>
      </c>
      <c r="CT103" s="21">
        <f t="shared" si="71"/>
        <v>1.0477378964424133E-11</v>
      </c>
      <c r="CU103" s="21">
        <f t="shared" si="71"/>
        <v>1.0477378964424133E-11</v>
      </c>
      <c r="CV103" s="21">
        <f t="shared" si="71"/>
        <v>1.0477378964424133E-11</v>
      </c>
      <c r="CW103" s="21">
        <f t="shared" si="71"/>
        <v>1.0477378964424133E-11</v>
      </c>
      <c r="CX103" s="21">
        <f t="shared" si="71"/>
        <v>1.0477378964424133E-11</v>
      </c>
      <c r="CY103" s="21">
        <f t="shared" si="71"/>
        <v>1.0477378964424133E-11</v>
      </c>
      <c r="CZ103" s="21">
        <f t="shared" si="71"/>
        <v>1.0477378964424133E-11</v>
      </c>
      <c r="DA103" s="21">
        <f t="shared" si="71"/>
        <v>1.0477378964424133E-11</v>
      </c>
      <c r="DB103" s="21">
        <f t="shared" si="71"/>
        <v>1.0477378964424133E-11</v>
      </c>
      <c r="DC103" s="21">
        <f t="shared" si="71"/>
        <v>1.0477378964424133E-11</v>
      </c>
      <c r="DD103" s="21">
        <f t="shared" si="71"/>
        <v>1.0477378964424133E-11</v>
      </c>
      <c r="DE103" s="21">
        <f t="shared" si="71"/>
        <v>1.0477378964424133E-11</v>
      </c>
      <c r="DF103" s="21">
        <f t="shared" si="71"/>
        <v>1.0477378964424133E-11</v>
      </c>
      <c r="DG103" s="21">
        <f t="shared" si="71"/>
        <v>1.0477378964424133E-11</v>
      </c>
      <c r="DH103" s="21">
        <f t="shared" si="71"/>
        <v>1.0477378964424133E-11</v>
      </c>
      <c r="DI103" s="21">
        <f t="shared" si="68"/>
        <v>1.0477378964424133E-11</v>
      </c>
      <c r="DJ103" s="21">
        <f t="shared" si="68"/>
        <v>1.0477378964424133E-11</v>
      </c>
      <c r="DK103" s="21">
        <f t="shared" si="68"/>
        <v>1.0477378964424133E-11</v>
      </c>
      <c r="DL103" s="21">
        <f t="shared" si="68"/>
        <v>1.0477378964424133E-11</v>
      </c>
      <c r="DM103" s="21">
        <f t="shared" si="68"/>
        <v>1.0477378964424133E-11</v>
      </c>
      <c r="DN103" s="21">
        <f t="shared" si="68"/>
        <v>1.0477378964424133E-11</v>
      </c>
      <c r="DO103" s="21">
        <f t="shared" si="68"/>
        <v>1.0477378964424133E-11</v>
      </c>
      <c r="DP103" s="21">
        <f t="shared" si="68"/>
        <v>1.0477378964424133E-11</v>
      </c>
      <c r="DQ103" s="21">
        <f t="shared" si="68"/>
        <v>1.0477378964424133E-11</v>
      </c>
      <c r="DR103" s="21">
        <f t="shared" si="68"/>
        <v>1.0477378964424133E-11</v>
      </c>
      <c r="DS103" s="21">
        <f t="shared" si="68"/>
        <v>1.0477378964424133E-11</v>
      </c>
      <c r="DT103" s="21">
        <f t="shared" si="68"/>
        <v>1.0477378964424133E-11</v>
      </c>
      <c r="DU103" s="21">
        <f t="shared" si="68"/>
        <v>1.0477378964424133E-11</v>
      </c>
      <c r="DV103" s="21">
        <f t="shared" si="68"/>
        <v>1.0477378964424133E-11</v>
      </c>
      <c r="DW103" s="21">
        <f t="shared" si="68"/>
        <v>1.0477378964424133E-11</v>
      </c>
      <c r="DX103" s="21">
        <f t="shared" si="68"/>
        <v>1.0477378964424133E-11</v>
      </c>
      <c r="DY103" s="21">
        <f t="shared" si="69"/>
        <v>1.0477378964424133E-11</v>
      </c>
      <c r="DZ103" s="21">
        <f t="shared" si="69"/>
        <v>1.0477378964424133E-11</v>
      </c>
      <c r="EA103" s="21"/>
    </row>
    <row r="104" spans="1:131" x14ac:dyDescent="0.35">
      <c r="A104" s="14">
        <v>14</v>
      </c>
      <c r="B104" s="15" t="s">
        <v>34</v>
      </c>
      <c r="C104" s="17" t="s">
        <v>37</v>
      </c>
      <c r="D104" s="14" t="s">
        <v>27</v>
      </c>
      <c r="E104" s="50" t="s">
        <v>63</v>
      </c>
      <c r="F104" s="50" t="s">
        <v>77</v>
      </c>
      <c r="G104" s="50">
        <v>4</v>
      </c>
      <c r="H104" s="14" t="s">
        <v>117</v>
      </c>
      <c r="I104" s="112">
        <f>VLOOKUP(H104,'Represenative Instruments_FX'!$H$5:$I$13,2,FALSE)</f>
        <v>2.4213888053061345</v>
      </c>
      <c r="J104" s="16">
        <v>20757852.184</v>
      </c>
      <c r="K104" s="16">
        <v>2406928.9948</v>
      </c>
      <c r="L104" s="16">
        <v>0</v>
      </c>
      <c r="M104" s="16">
        <v>0</v>
      </c>
      <c r="N104" s="122">
        <v>37289</v>
      </c>
      <c r="O104" s="122">
        <v>43160</v>
      </c>
      <c r="P104" s="14">
        <v>5</v>
      </c>
      <c r="Q104" s="17">
        <v>20</v>
      </c>
      <c r="R104" s="50">
        <f t="shared" si="56"/>
        <v>0</v>
      </c>
      <c r="S104" s="50">
        <f t="shared" si="57"/>
        <v>1</v>
      </c>
      <c r="T104" s="14" t="s">
        <v>38</v>
      </c>
      <c r="U104" s="46">
        <v>6.4199999999999993E-2</v>
      </c>
      <c r="V104" s="14" t="s">
        <v>39</v>
      </c>
      <c r="W104" s="46">
        <v>5.0000000000000001E-3</v>
      </c>
      <c r="X104" s="16">
        <v>2983421.5240000002</v>
      </c>
      <c r="Y104" s="19"/>
      <c r="Z104" s="16">
        <f t="shared" si="58"/>
        <v>12034.644974000001</v>
      </c>
      <c r="AA104" s="16">
        <f t="shared" si="58"/>
        <v>0</v>
      </c>
      <c r="AB104" s="16">
        <f t="shared" ref="AB104:BW104" si="75">IF($T104="Fixed",$U104,$W104)*AA61</f>
        <v>0</v>
      </c>
      <c r="AC104" s="16">
        <f t="shared" si="75"/>
        <v>0</v>
      </c>
      <c r="AD104" s="16">
        <f t="shared" si="75"/>
        <v>0</v>
      </c>
      <c r="AE104" s="16">
        <f t="shared" si="75"/>
        <v>0</v>
      </c>
      <c r="AF104" s="16">
        <f t="shared" si="75"/>
        <v>0</v>
      </c>
      <c r="AG104" s="16">
        <f t="shared" si="75"/>
        <v>0</v>
      </c>
      <c r="AH104" s="16">
        <f t="shared" si="75"/>
        <v>0</v>
      </c>
      <c r="AI104" s="16">
        <f t="shared" si="75"/>
        <v>0</v>
      </c>
      <c r="AJ104" s="16">
        <f t="shared" si="75"/>
        <v>0</v>
      </c>
      <c r="AK104" s="16">
        <f t="shared" si="75"/>
        <v>0</v>
      </c>
      <c r="AL104" s="16">
        <f t="shared" si="75"/>
        <v>0</v>
      </c>
      <c r="AM104" s="16">
        <f t="shared" si="75"/>
        <v>0</v>
      </c>
      <c r="AN104" s="16">
        <f t="shared" si="75"/>
        <v>0</v>
      </c>
      <c r="AO104" s="16">
        <f t="shared" si="75"/>
        <v>0</v>
      </c>
      <c r="AP104" s="16">
        <f t="shared" si="75"/>
        <v>0</v>
      </c>
      <c r="AQ104" s="16">
        <f t="shared" si="75"/>
        <v>0</v>
      </c>
      <c r="AR104" s="16">
        <f t="shared" si="75"/>
        <v>0</v>
      </c>
      <c r="AS104" s="16">
        <f t="shared" si="75"/>
        <v>0</v>
      </c>
      <c r="AT104" s="16">
        <f t="shared" si="75"/>
        <v>0</v>
      </c>
      <c r="AU104" s="16">
        <f t="shared" si="75"/>
        <v>0</v>
      </c>
      <c r="AV104" s="16">
        <f t="shared" si="75"/>
        <v>0</v>
      </c>
      <c r="AW104" s="16">
        <f t="shared" si="75"/>
        <v>0</v>
      </c>
      <c r="AX104" s="16">
        <f t="shared" si="75"/>
        <v>0</v>
      </c>
      <c r="AY104" s="16">
        <f t="shared" si="75"/>
        <v>0</v>
      </c>
      <c r="AZ104" s="16">
        <f t="shared" si="75"/>
        <v>0</v>
      </c>
      <c r="BA104" s="16">
        <f t="shared" si="75"/>
        <v>0</v>
      </c>
      <c r="BB104" s="16">
        <f t="shared" si="75"/>
        <v>0</v>
      </c>
      <c r="BC104" s="16">
        <f t="shared" si="75"/>
        <v>0</v>
      </c>
      <c r="BD104" s="16">
        <f t="shared" si="75"/>
        <v>0</v>
      </c>
      <c r="BE104" s="16">
        <f t="shared" si="75"/>
        <v>0</v>
      </c>
      <c r="BF104" s="16">
        <f t="shared" si="75"/>
        <v>0</v>
      </c>
      <c r="BG104" s="16">
        <f t="shared" si="75"/>
        <v>0</v>
      </c>
      <c r="BH104" s="16">
        <f t="shared" si="75"/>
        <v>0</v>
      </c>
      <c r="BI104" s="16">
        <f t="shared" si="75"/>
        <v>0</v>
      </c>
      <c r="BJ104" s="16">
        <f t="shared" si="75"/>
        <v>0</v>
      </c>
      <c r="BK104" s="16">
        <f t="shared" si="75"/>
        <v>0</v>
      </c>
      <c r="BL104" s="16">
        <f t="shared" si="75"/>
        <v>0</v>
      </c>
      <c r="BM104" s="16">
        <f t="shared" si="75"/>
        <v>0</v>
      </c>
      <c r="BN104" s="16">
        <f t="shared" si="75"/>
        <v>0</v>
      </c>
      <c r="BO104" s="16">
        <f t="shared" si="75"/>
        <v>0</v>
      </c>
      <c r="BP104" s="16">
        <f t="shared" si="75"/>
        <v>0</v>
      </c>
      <c r="BQ104" s="16">
        <f t="shared" si="75"/>
        <v>0</v>
      </c>
      <c r="BR104" s="16">
        <f t="shared" si="75"/>
        <v>0</v>
      </c>
      <c r="BS104" s="16">
        <f t="shared" si="75"/>
        <v>0</v>
      </c>
      <c r="BT104" s="16">
        <f t="shared" si="75"/>
        <v>0</v>
      </c>
      <c r="BU104" s="16">
        <f t="shared" si="75"/>
        <v>0</v>
      </c>
      <c r="BV104" s="16">
        <f t="shared" si="75"/>
        <v>0</v>
      </c>
      <c r="BW104" s="16">
        <f t="shared" si="75"/>
        <v>0</v>
      </c>
      <c r="CA104" s="21"/>
      <c r="CB104" s="23"/>
      <c r="CC104" s="21">
        <f t="shared" si="60"/>
        <v>12034.644974000001</v>
      </c>
      <c r="CD104" s="21">
        <f t="shared" si="60"/>
        <v>0</v>
      </c>
      <c r="CE104" s="21">
        <f t="shared" si="60"/>
        <v>0</v>
      </c>
      <c r="CF104" s="21">
        <f t="shared" si="60"/>
        <v>0</v>
      </c>
      <c r="CG104" s="21">
        <f t="shared" si="60"/>
        <v>0</v>
      </c>
      <c r="CH104" s="21">
        <f t="shared" si="60"/>
        <v>0</v>
      </c>
      <c r="CI104" s="21">
        <f t="shared" si="60"/>
        <v>0</v>
      </c>
      <c r="CJ104" s="21">
        <f t="shared" si="60"/>
        <v>0</v>
      </c>
      <c r="CK104" s="21">
        <f t="shared" si="60"/>
        <v>0</v>
      </c>
      <c r="CL104" s="21">
        <f t="shared" si="60"/>
        <v>0</v>
      </c>
      <c r="CM104" s="21">
        <f t="shared" si="60"/>
        <v>0</v>
      </c>
      <c r="CN104" s="21">
        <f t="shared" si="60"/>
        <v>0</v>
      </c>
      <c r="CO104" s="21">
        <f t="shared" si="60"/>
        <v>0</v>
      </c>
      <c r="CP104" s="21">
        <f t="shared" si="60"/>
        <v>0</v>
      </c>
      <c r="CQ104" s="21">
        <f t="shared" si="60"/>
        <v>0</v>
      </c>
      <c r="CR104" s="21">
        <f t="shared" si="60"/>
        <v>0</v>
      </c>
      <c r="CS104" s="21">
        <f t="shared" si="71"/>
        <v>0</v>
      </c>
      <c r="CT104" s="21">
        <f t="shared" si="71"/>
        <v>0</v>
      </c>
      <c r="CU104" s="21">
        <f t="shared" si="71"/>
        <v>0</v>
      </c>
      <c r="CV104" s="21">
        <f t="shared" si="71"/>
        <v>0</v>
      </c>
      <c r="CW104" s="21">
        <f t="shared" si="71"/>
        <v>0</v>
      </c>
      <c r="CX104" s="21">
        <f t="shared" si="71"/>
        <v>0</v>
      </c>
      <c r="CY104" s="21">
        <f t="shared" si="71"/>
        <v>0</v>
      </c>
      <c r="CZ104" s="21">
        <f t="shared" si="71"/>
        <v>0</v>
      </c>
      <c r="DA104" s="21">
        <f t="shared" si="71"/>
        <v>0</v>
      </c>
      <c r="DB104" s="21">
        <f t="shared" si="71"/>
        <v>0</v>
      </c>
      <c r="DC104" s="21">
        <f t="shared" si="71"/>
        <v>0</v>
      </c>
      <c r="DD104" s="21">
        <f t="shared" si="71"/>
        <v>0</v>
      </c>
      <c r="DE104" s="21">
        <f t="shared" si="71"/>
        <v>0</v>
      </c>
      <c r="DF104" s="21">
        <f t="shared" si="71"/>
        <v>0</v>
      </c>
      <c r="DG104" s="21">
        <f t="shared" si="71"/>
        <v>0</v>
      </c>
      <c r="DH104" s="21">
        <f t="shared" si="71"/>
        <v>0</v>
      </c>
      <c r="DI104" s="21">
        <f t="shared" si="68"/>
        <v>0</v>
      </c>
      <c r="DJ104" s="21">
        <f t="shared" si="68"/>
        <v>0</v>
      </c>
      <c r="DK104" s="21">
        <f t="shared" si="68"/>
        <v>0</v>
      </c>
      <c r="DL104" s="21">
        <f t="shared" si="68"/>
        <v>0</v>
      </c>
      <c r="DM104" s="21">
        <f t="shared" si="68"/>
        <v>0</v>
      </c>
      <c r="DN104" s="21">
        <f t="shared" si="68"/>
        <v>0</v>
      </c>
      <c r="DO104" s="21">
        <f t="shared" si="68"/>
        <v>0</v>
      </c>
      <c r="DP104" s="21">
        <f t="shared" si="68"/>
        <v>0</v>
      </c>
      <c r="DQ104" s="21">
        <f t="shared" si="68"/>
        <v>0</v>
      </c>
      <c r="DR104" s="21">
        <f t="shared" si="68"/>
        <v>0</v>
      </c>
      <c r="DS104" s="21">
        <f t="shared" si="68"/>
        <v>0</v>
      </c>
      <c r="DT104" s="21">
        <f t="shared" si="68"/>
        <v>0</v>
      </c>
      <c r="DU104" s="21">
        <f t="shared" si="68"/>
        <v>0</v>
      </c>
      <c r="DV104" s="21">
        <f t="shared" si="68"/>
        <v>0</v>
      </c>
      <c r="DW104" s="21">
        <f t="shared" si="68"/>
        <v>0</v>
      </c>
      <c r="DX104" s="21">
        <f t="shared" si="68"/>
        <v>0</v>
      </c>
      <c r="DY104" s="21">
        <f t="shared" si="69"/>
        <v>0</v>
      </c>
      <c r="DZ104" s="21">
        <f t="shared" si="69"/>
        <v>0</v>
      </c>
      <c r="EA104" s="21"/>
    </row>
    <row r="105" spans="1:131" x14ac:dyDescent="0.35">
      <c r="A105" s="14">
        <v>15</v>
      </c>
      <c r="B105" s="15" t="s">
        <v>34</v>
      </c>
      <c r="C105" s="17" t="s">
        <v>37</v>
      </c>
      <c r="D105" s="14" t="s">
        <v>27</v>
      </c>
      <c r="E105" s="50" t="s">
        <v>63</v>
      </c>
      <c r="F105" s="50" t="s">
        <v>77</v>
      </c>
      <c r="G105" s="50">
        <v>4</v>
      </c>
      <c r="H105" s="14" t="s">
        <v>36</v>
      </c>
      <c r="I105" s="112">
        <f>VLOOKUP(H105,'Represenative Instruments_FX'!$H$5:$I$13,2,FALSE)</f>
        <v>15.39495</v>
      </c>
      <c r="J105" s="16">
        <v>4084732.63</v>
      </c>
      <c r="K105" s="16">
        <v>267499.54070000001</v>
      </c>
      <c r="L105" s="16">
        <v>0</v>
      </c>
      <c r="M105" s="16">
        <v>0</v>
      </c>
      <c r="N105" s="122">
        <v>37697</v>
      </c>
      <c r="O105" s="122">
        <v>43344</v>
      </c>
      <c r="P105" s="14">
        <v>5</v>
      </c>
      <c r="Q105" s="17">
        <v>20</v>
      </c>
      <c r="R105" s="50">
        <f t="shared" si="56"/>
        <v>0</v>
      </c>
      <c r="S105" s="50">
        <f t="shared" si="57"/>
        <v>1</v>
      </c>
      <c r="T105" s="14" t="s">
        <v>38</v>
      </c>
      <c r="U105" s="46">
        <v>6.4199999999999993E-2</v>
      </c>
      <c r="V105" s="14" t="s">
        <v>39</v>
      </c>
      <c r="W105" s="46">
        <v>5.0000000000000001E-3</v>
      </c>
      <c r="X105" s="16">
        <v>2100407.35</v>
      </c>
      <c r="Y105" s="19"/>
      <c r="Z105" s="16">
        <f t="shared" si="58"/>
        <v>1337.4977035000002</v>
      </c>
      <c r="AA105" s="16">
        <f t="shared" si="58"/>
        <v>0</v>
      </c>
      <c r="AB105" s="16">
        <f t="shared" ref="AB105:BW105" si="76">IF($T105="Fixed",$U105,$W105)*AA62</f>
        <v>0</v>
      </c>
      <c r="AC105" s="16">
        <f t="shared" si="76"/>
        <v>0</v>
      </c>
      <c r="AD105" s="16">
        <f t="shared" si="76"/>
        <v>0</v>
      </c>
      <c r="AE105" s="16">
        <f t="shared" si="76"/>
        <v>0</v>
      </c>
      <c r="AF105" s="16">
        <f t="shared" si="76"/>
        <v>0</v>
      </c>
      <c r="AG105" s="16">
        <f t="shared" si="76"/>
        <v>0</v>
      </c>
      <c r="AH105" s="16">
        <f t="shared" si="76"/>
        <v>0</v>
      </c>
      <c r="AI105" s="16">
        <f t="shared" si="76"/>
        <v>0</v>
      </c>
      <c r="AJ105" s="16">
        <f t="shared" si="76"/>
        <v>0</v>
      </c>
      <c r="AK105" s="16">
        <f t="shared" si="76"/>
        <v>0</v>
      </c>
      <c r="AL105" s="16">
        <f t="shared" si="76"/>
        <v>0</v>
      </c>
      <c r="AM105" s="16">
        <f t="shared" si="76"/>
        <v>0</v>
      </c>
      <c r="AN105" s="16">
        <f t="shared" si="76"/>
        <v>0</v>
      </c>
      <c r="AO105" s="16">
        <f t="shared" si="76"/>
        <v>0</v>
      </c>
      <c r="AP105" s="16">
        <f t="shared" si="76"/>
        <v>0</v>
      </c>
      <c r="AQ105" s="16">
        <f t="shared" si="76"/>
        <v>0</v>
      </c>
      <c r="AR105" s="16">
        <f t="shared" si="76"/>
        <v>0</v>
      </c>
      <c r="AS105" s="16">
        <f t="shared" si="76"/>
        <v>0</v>
      </c>
      <c r="AT105" s="16">
        <f t="shared" si="76"/>
        <v>0</v>
      </c>
      <c r="AU105" s="16">
        <f t="shared" si="76"/>
        <v>0</v>
      </c>
      <c r="AV105" s="16">
        <f t="shared" si="76"/>
        <v>0</v>
      </c>
      <c r="AW105" s="16">
        <f t="shared" si="76"/>
        <v>0</v>
      </c>
      <c r="AX105" s="16">
        <f t="shared" si="76"/>
        <v>0</v>
      </c>
      <c r="AY105" s="16">
        <f t="shared" si="76"/>
        <v>0</v>
      </c>
      <c r="AZ105" s="16">
        <f t="shared" si="76"/>
        <v>0</v>
      </c>
      <c r="BA105" s="16">
        <f t="shared" si="76"/>
        <v>0</v>
      </c>
      <c r="BB105" s="16">
        <f t="shared" si="76"/>
        <v>0</v>
      </c>
      <c r="BC105" s="16">
        <f t="shared" si="76"/>
        <v>0</v>
      </c>
      <c r="BD105" s="16">
        <f t="shared" si="76"/>
        <v>0</v>
      </c>
      <c r="BE105" s="16">
        <f t="shared" si="76"/>
        <v>0</v>
      </c>
      <c r="BF105" s="16">
        <f t="shared" si="76"/>
        <v>0</v>
      </c>
      <c r="BG105" s="16">
        <f t="shared" si="76"/>
        <v>0</v>
      </c>
      <c r="BH105" s="16">
        <f t="shared" si="76"/>
        <v>0</v>
      </c>
      <c r="BI105" s="16">
        <f t="shared" si="76"/>
        <v>0</v>
      </c>
      <c r="BJ105" s="16">
        <f t="shared" si="76"/>
        <v>0</v>
      </c>
      <c r="BK105" s="16">
        <f t="shared" si="76"/>
        <v>0</v>
      </c>
      <c r="BL105" s="16">
        <f t="shared" si="76"/>
        <v>0</v>
      </c>
      <c r="BM105" s="16">
        <f t="shared" si="76"/>
        <v>0</v>
      </c>
      <c r="BN105" s="16">
        <f t="shared" si="76"/>
        <v>0</v>
      </c>
      <c r="BO105" s="16">
        <f t="shared" si="76"/>
        <v>0</v>
      </c>
      <c r="BP105" s="16">
        <f t="shared" si="76"/>
        <v>0</v>
      </c>
      <c r="BQ105" s="16">
        <f t="shared" si="76"/>
        <v>0</v>
      </c>
      <c r="BR105" s="16">
        <f t="shared" si="76"/>
        <v>0</v>
      </c>
      <c r="BS105" s="16">
        <f t="shared" si="76"/>
        <v>0</v>
      </c>
      <c r="BT105" s="16">
        <f t="shared" si="76"/>
        <v>0</v>
      </c>
      <c r="BU105" s="16">
        <f t="shared" si="76"/>
        <v>0</v>
      </c>
      <c r="BV105" s="16">
        <f t="shared" si="76"/>
        <v>0</v>
      </c>
      <c r="BW105" s="16">
        <f t="shared" si="76"/>
        <v>0</v>
      </c>
      <c r="CA105" s="21"/>
      <c r="CB105" s="23"/>
      <c r="CC105" s="21">
        <f t="shared" si="60"/>
        <v>1337.4977035000002</v>
      </c>
      <c r="CD105" s="21">
        <f t="shared" si="60"/>
        <v>0</v>
      </c>
      <c r="CE105" s="21">
        <f t="shared" si="60"/>
        <v>0</v>
      </c>
      <c r="CF105" s="21">
        <f t="shared" si="60"/>
        <v>0</v>
      </c>
      <c r="CG105" s="21">
        <f t="shared" si="60"/>
        <v>0</v>
      </c>
      <c r="CH105" s="21">
        <f t="shared" si="60"/>
        <v>0</v>
      </c>
      <c r="CI105" s="21">
        <f t="shared" si="60"/>
        <v>0</v>
      </c>
      <c r="CJ105" s="21">
        <f t="shared" si="60"/>
        <v>0</v>
      </c>
      <c r="CK105" s="21">
        <f t="shared" si="60"/>
        <v>0</v>
      </c>
      <c r="CL105" s="21">
        <f t="shared" si="60"/>
        <v>0</v>
      </c>
      <c r="CM105" s="21">
        <f t="shared" si="60"/>
        <v>0</v>
      </c>
      <c r="CN105" s="21">
        <f t="shared" si="60"/>
        <v>0</v>
      </c>
      <c r="CO105" s="21">
        <f t="shared" si="60"/>
        <v>0</v>
      </c>
      <c r="CP105" s="21">
        <f t="shared" si="60"/>
        <v>0</v>
      </c>
      <c r="CQ105" s="21">
        <f t="shared" si="60"/>
        <v>0</v>
      </c>
      <c r="CR105" s="21">
        <f t="shared" si="60"/>
        <v>0</v>
      </c>
      <c r="CS105" s="21">
        <f t="shared" si="71"/>
        <v>0</v>
      </c>
      <c r="CT105" s="21">
        <f t="shared" si="71"/>
        <v>0</v>
      </c>
      <c r="CU105" s="21">
        <f t="shared" si="71"/>
        <v>0</v>
      </c>
      <c r="CV105" s="21">
        <f t="shared" si="71"/>
        <v>0</v>
      </c>
      <c r="CW105" s="21">
        <f t="shared" si="71"/>
        <v>0</v>
      </c>
      <c r="CX105" s="21">
        <f t="shared" si="71"/>
        <v>0</v>
      </c>
      <c r="CY105" s="21">
        <f t="shared" si="71"/>
        <v>0</v>
      </c>
      <c r="CZ105" s="21">
        <f t="shared" si="71"/>
        <v>0</v>
      </c>
      <c r="DA105" s="21">
        <f t="shared" si="71"/>
        <v>0</v>
      </c>
      <c r="DB105" s="21">
        <f t="shared" si="71"/>
        <v>0</v>
      </c>
      <c r="DC105" s="21">
        <f t="shared" si="71"/>
        <v>0</v>
      </c>
      <c r="DD105" s="21">
        <f t="shared" si="71"/>
        <v>0</v>
      </c>
      <c r="DE105" s="21">
        <f t="shared" si="71"/>
        <v>0</v>
      </c>
      <c r="DF105" s="21">
        <f t="shared" si="71"/>
        <v>0</v>
      </c>
      <c r="DG105" s="21">
        <f t="shared" si="71"/>
        <v>0</v>
      </c>
      <c r="DH105" s="21">
        <f t="shared" si="71"/>
        <v>0</v>
      </c>
      <c r="DI105" s="21">
        <f t="shared" si="68"/>
        <v>0</v>
      </c>
      <c r="DJ105" s="21">
        <f t="shared" si="68"/>
        <v>0</v>
      </c>
      <c r="DK105" s="21">
        <f t="shared" si="68"/>
        <v>0</v>
      </c>
      <c r="DL105" s="21">
        <f t="shared" si="68"/>
        <v>0</v>
      </c>
      <c r="DM105" s="21">
        <f t="shared" si="68"/>
        <v>0</v>
      </c>
      <c r="DN105" s="21">
        <f t="shared" si="68"/>
        <v>0</v>
      </c>
      <c r="DO105" s="21">
        <f t="shared" si="68"/>
        <v>0</v>
      </c>
      <c r="DP105" s="21">
        <f t="shared" si="68"/>
        <v>0</v>
      </c>
      <c r="DQ105" s="21">
        <f t="shared" si="68"/>
        <v>0</v>
      </c>
      <c r="DR105" s="21">
        <f t="shared" si="68"/>
        <v>0</v>
      </c>
      <c r="DS105" s="21">
        <f t="shared" si="68"/>
        <v>0</v>
      </c>
      <c r="DT105" s="21">
        <f t="shared" si="68"/>
        <v>0</v>
      </c>
      <c r="DU105" s="21">
        <f t="shared" si="68"/>
        <v>0</v>
      </c>
      <c r="DV105" s="21">
        <f t="shared" si="68"/>
        <v>0</v>
      </c>
      <c r="DW105" s="21">
        <f t="shared" si="68"/>
        <v>0</v>
      </c>
      <c r="DX105" s="21">
        <f t="shared" si="68"/>
        <v>0</v>
      </c>
      <c r="DY105" s="21">
        <f t="shared" si="69"/>
        <v>0</v>
      </c>
      <c r="DZ105" s="21">
        <f t="shared" si="69"/>
        <v>0</v>
      </c>
      <c r="EA105" s="21"/>
    </row>
    <row r="106" spans="1:131" x14ac:dyDescent="0.35">
      <c r="A106" s="14">
        <v>16</v>
      </c>
      <c r="B106" s="15" t="s">
        <v>25</v>
      </c>
      <c r="C106" s="15" t="s">
        <v>40</v>
      </c>
      <c r="D106" s="14" t="s">
        <v>27</v>
      </c>
      <c r="E106" s="50" t="s">
        <v>63</v>
      </c>
      <c r="F106" s="50" t="s">
        <v>77</v>
      </c>
      <c r="G106" s="50">
        <v>4</v>
      </c>
      <c r="H106" s="14" t="s">
        <v>116</v>
      </c>
      <c r="I106" s="112">
        <f>VLOOKUP(H106,'Represenative Instruments_FX'!$H$5:$I$13,2,FALSE)</f>
        <v>0.13309505886900933</v>
      </c>
      <c r="J106" s="16">
        <v>2670593.0320000001</v>
      </c>
      <c r="K106" s="16">
        <v>275090.25959999999</v>
      </c>
      <c r="L106" s="16">
        <v>0</v>
      </c>
      <c r="M106" s="16">
        <v>0</v>
      </c>
      <c r="N106" s="121">
        <v>38820</v>
      </c>
      <c r="O106" s="121">
        <v>44256</v>
      </c>
      <c r="P106" s="14">
        <v>5</v>
      </c>
      <c r="Q106" s="17">
        <v>20</v>
      </c>
      <c r="R106" s="50">
        <f t="shared" si="56"/>
        <v>0</v>
      </c>
      <c r="S106" s="50">
        <f t="shared" si="57"/>
        <v>4</v>
      </c>
      <c r="T106" s="14" t="s">
        <v>38</v>
      </c>
      <c r="U106" s="46">
        <v>6.4199999999999993E-2</v>
      </c>
      <c r="V106" s="14" t="s">
        <v>39</v>
      </c>
      <c r="W106" s="46">
        <v>5.0000000000000001E-3</v>
      </c>
      <c r="X106" s="16">
        <v>1838757.024</v>
      </c>
      <c r="Y106" s="19"/>
      <c r="Z106" s="16">
        <f t="shared" si="58"/>
        <v>1375.451298</v>
      </c>
      <c r="AA106" s="16">
        <f t="shared" si="58"/>
        <v>753.46293500000002</v>
      </c>
      <c r="AB106" s="16">
        <f t="shared" ref="AB106:BW106" si="77">IF($T106="Fixed",$U106,$W106)*AA63</f>
        <v>452.07778500000001</v>
      </c>
      <c r="AC106" s="16">
        <f t="shared" si="77"/>
        <v>150.69263500000002</v>
      </c>
      <c r="AD106" s="16">
        <f t="shared" si="77"/>
        <v>0</v>
      </c>
      <c r="AE106" s="16">
        <f t="shared" si="77"/>
        <v>0</v>
      </c>
      <c r="AF106" s="16">
        <f t="shared" si="77"/>
        <v>0</v>
      </c>
      <c r="AG106" s="16">
        <f t="shared" si="77"/>
        <v>0</v>
      </c>
      <c r="AH106" s="16">
        <f t="shared" si="77"/>
        <v>0</v>
      </c>
      <c r="AI106" s="16">
        <f t="shared" si="77"/>
        <v>0</v>
      </c>
      <c r="AJ106" s="16">
        <f t="shared" si="77"/>
        <v>0</v>
      </c>
      <c r="AK106" s="16">
        <f t="shared" si="77"/>
        <v>0</v>
      </c>
      <c r="AL106" s="16">
        <f t="shared" si="77"/>
        <v>0</v>
      </c>
      <c r="AM106" s="16">
        <f t="shared" si="77"/>
        <v>0</v>
      </c>
      <c r="AN106" s="16">
        <f t="shared" si="77"/>
        <v>0</v>
      </c>
      <c r="AO106" s="16">
        <f t="shared" si="77"/>
        <v>0</v>
      </c>
      <c r="AP106" s="16">
        <f t="shared" si="77"/>
        <v>0</v>
      </c>
      <c r="AQ106" s="16">
        <f t="shared" si="77"/>
        <v>0</v>
      </c>
      <c r="AR106" s="16">
        <f t="shared" si="77"/>
        <v>0</v>
      </c>
      <c r="AS106" s="16">
        <f t="shared" si="77"/>
        <v>0</v>
      </c>
      <c r="AT106" s="16">
        <f t="shared" si="77"/>
        <v>0</v>
      </c>
      <c r="AU106" s="16">
        <f t="shared" si="77"/>
        <v>0</v>
      </c>
      <c r="AV106" s="16">
        <f t="shared" si="77"/>
        <v>0</v>
      </c>
      <c r="AW106" s="16">
        <f t="shared" si="77"/>
        <v>0</v>
      </c>
      <c r="AX106" s="16">
        <f t="shared" si="77"/>
        <v>0</v>
      </c>
      <c r="AY106" s="16">
        <f t="shared" si="77"/>
        <v>0</v>
      </c>
      <c r="AZ106" s="16">
        <f t="shared" si="77"/>
        <v>0</v>
      </c>
      <c r="BA106" s="16">
        <f t="shared" si="77"/>
        <v>0</v>
      </c>
      <c r="BB106" s="16">
        <f t="shared" si="77"/>
        <v>0</v>
      </c>
      <c r="BC106" s="16">
        <f t="shared" si="77"/>
        <v>0</v>
      </c>
      <c r="BD106" s="16">
        <f t="shared" si="77"/>
        <v>0</v>
      </c>
      <c r="BE106" s="16">
        <f t="shared" si="77"/>
        <v>0</v>
      </c>
      <c r="BF106" s="16">
        <f t="shared" si="77"/>
        <v>0</v>
      </c>
      <c r="BG106" s="16">
        <f t="shared" si="77"/>
        <v>0</v>
      </c>
      <c r="BH106" s="16">
        <f t="shared" si="77"/>
        <v>0</v>
      </c>
      <c r="BI106" s="16">
        <f t="shared" si="77"/>
        <v>0</v>
      </c>
      <c r="BJ106" s="16">
        <f t="shared" si="77"/>
        <v>0</v>
      </c>
      <c r="BK106" s="16">
        <f t="shared" si="77"/>
        <v>0</v>
      </c>
      <c r="BL106" s="16">
        <f t="shared" si="77"/>
        <v>0</v>
      </c>
      <c r="BM106" s="16">
        <f t="shared" si="77"/>
        <v>0</v>
      </c>
      <c r="BN106" s="16">
        <f t="shared" si="77"/>
        <v>0</v>
      </c>
      <c r="BO106" s="16">
        <f t="shared" si="77"/>
        <v>0</v>
      </c>
      <c r="BP106" s="16">
        <f t="shared" si="77"/>
        <v>0</v>
      </c>
      <c r="BQ106" s="16">
        <f t="shared" si="77"/>
        <v>0</v>
      </c>
      <c r="BR106" s="16">
        <f t="shared" si="77"/>
        <v>0</v>
      </c>
      <c r="BS106" s="16">
        <f t="shared" si="77"/>
        <v>0</v>
      </c>
      <c r="BT106" s="16">
        <f t="shared" si="77"/>
        <v>0</v>
      </c>
      <c r="BU106" s="16">
        <f t="shared" si="77"/>
        <v>0</v>
      </c>
      <c r="BV106" s="16">
        <f t="shared" si="77"/>
        <v>0</v>
      </c>
      <c r="BW106" s="16">
        <f t="shared" si="77"/>
        <v>0</v>
      </c>
      <c r="CA106" s="21"/>
      <c r="CB106" s="23"/>
      <c r="CC106" s="21">
        <f t="shared" si="60"/>
        <v>1375.451298</v>
      </c>
      <c r="CD106" s="21">
        <f t="shared" si="60"/>
        <v>1031.5884735</v>
      </c>
      <c r="CE106" s="21">
        <f t="shared" si="60"/>
        <v>687.72564899999998</v>
      </c>
      <c r="CF106" s="21">
        <f t="shared" si="60"/>
        <v>343.86282449999999</v>
      </c>
      <c r="CG106" s="21">
        <f t="shared" si="60"/>
        <v>0</v>
      </c>
      <c r="CH106" s="21">
        <f t="shared" si="60"/>
        <v>0</v>
      </c>
      <c r="CI106" s="21">
        <f t="shared" si="60"/>
        <v>0</v>
      </c>
      <c r="CJ106" s="21">
        <f t="shared" si="60"/>
        <v>0</v>
      </c>
      <c r="CK106" s="21">
        <f t="shared" si="60"/>
        <v>0</v>
      </c>
      <c r="CL106" s="21">
        <f t="shared" si="60"/>
        <v>0</v>
      </c>
      <c r="CM106" s="21">
        <f t="shared" si="60"/>
        <v>0</v>
      </c>
      <c r="CN106" s="21">
        <f t="shared" si="60"/>
        <v>0</v>
      </c>
      <c r="CO106" s="21">
        <f t="shared" si="60"/>
        <v>0</v>
      </c>
      <c r="CP106" s="21">
        <f t="shared" si="60"/>
        <v>0</v>
      </c>
      <c r="CQ106" s="21">
        <f t="shared" si="60"/>
        <v>0</v>
      </c>
      <c r="CR106" s="21">
        <f t="shared" si="60"/>
        <v>0</v>
      </c>
      <c r="CS106" s="21">
        <f t="shared" si="71"/>
        <v>0</v>
      </c>
      <c r="CT106" s="21">
        <f t="shared" si="71"/>
        <v>0</v>
      </c>
      <c r="CU106" s="21">
        <f t="shared" si="71"/>
        <v>0</v>
      </c>
      <c r="CV106" s="21">
        <f t="shared" si="71"/>
        <v>0</v>
      </c>
      <c r="CW106" s="21">
        <f t="shared" si="71"/>
        <v>0</v>
      </c>
      <c r="CX106" s="21">
        <f t="shared" si="71"/>
        <v>0</v>
      </c>
      <c r="CY106" s="21">
        <f t="shared" si="71"/>
        <v>0</v>
      </c>
      <c r="CZ106" s="21">
        <f t="shared" si="71"/>
        <v>0</v>
      </c>
      <c r="DA106" s="21">
        <f t="shared" si="71"/>
        <v>0</v>
      </c>
      <c r="DB106" s="21">
        <f t="shared" si="71"/>
        <v>0</v>
      </c>
      <c r="DC106" s="21">
        <f t="shared" si="71"/>
        <v>0</v>
      </c>
      <c r="DD106" s="21">
        <f t="shared" si="71"/>
        <v>0</v>
      </c>
      <c r="DE106" s="21">
        <f t="shared" si="71"/>
        <v>0</v>
      </c>
      <c r="DF106" s="21">
        <f t="shared" si="71"/>
        <v>0</v>
      </c>
      <c r="DG106" s="21">
        <f t="shared" si="71"/>
        <v>0</v>
      </c>
      <c r="DH106" s="21">
        <f t="shared" si="71"/>
        <v>0</v>
      </c>
      <c r="DI106" s="21">
        <f t="shared" si="68"/>
        <v>0</v>
      </c>
      <c r="DJ106" s="21">
        <f t="shared" si="68"/>
        <v>0</v>
      </c>
      <c r="DK106" s="21">
        <f t="shared" si="68"/>
        <v>0</v>
      </c>
      <c r="DL106" s="21">
        <f t="shared" si="68"/>
        <v>0</v>
      </c>
      <c r="DM106" s="21">
        <f t="shared" si="68"/>
        <v>0</v>
      </c>
      <c r="DN106" s="21">
        <f t="shared" si="68"/>
        <v>0</v>
      </c>
      <c r="DO106" s="21">
        <f t="shared" si="68"/>
        <v>0</v>
      </c>
      <c r="DP106" s="21">
        <f t="shared" si="68"/>
        <v>0</v>
      </c>
      <c r="DQ106" s="21">
        <f t="shared" si="68"/>
        <v>0</v>
      </c>
      <c r="DR106" s="21">
        <f t="shared" si="68"/>
        <v>0</v>
      </c>
      <c r="DS106" s="21">
        <f t="shared" si="68"/>
        <v>0</v>
      </c>
      <c r="DT106" s="21">
        <f t="shared" si="68"/>
        <v>0</v>
      </c>
      <c r="DU106" s="21">
        <f t="shared" si="68"/>
        <v>0</v>
      </c>
      <c r="DV106" s="21">
        <f t="shared" si="68"/>
        <v>0</v>
      </c>
      <c r="DW106" s="21">
        <f t="shared" si="68"/>
        <v>0</v>
      </c>
      <c r="DX106" s="21">
        <f t="shared" si="68"/>
        <v>0</v>
      </c>
      <c r="DY106" s="21">
        <f t="shared" si="69"/>
        <v>0</v>
      </c>
      <c r="DZ106" s="21">
        <f t="shared" si="69"/>
        <v>0</v>
      </c>
      <c r="EA106" s="21"/>
    </row>
    <row r="107" spans="1:131" x14ac:dyDescent="0.35">
      <c r="A107" s="14">
        <v>17</v>
      </c>
      <c r="B107" s="15" t="s">
        <v>34</v>
      </c>
      <c r="C107" s="17" t="s">
        <v>35</v>
      </c>
      <c r="D107" s="14" t="s">
        <v>27</v>
      </c>
      <c r="E107" s="50" t="s">
        <v>35</v>
      </c>
      <c r="F107" s="50" t="s">
        <v>76</v>
      </c>
      <c r="G107" s="50">
        <v>1</v>
      </c>
      <c r="H107" s="14" t="s">
        <v>32</v>
      </c>
      <c r="I107" s="112">
        <f>VLOOKUP(H107,'Represenative Instruments_FX'!$H$5:$I$13,2,FALSE)</f>
        <v>18.031499999999998</v>
      </c>
      <c r="J107" s="16">
        <v>1050144.9000000001</v>
      </c>
      <c r="K107" s="16">
        <v>545679.36380000052</v>
      </c>
      <c r="L107" s="16">
        <v>0</v>
      </c>
      <c r="M107" s="16">
        <v>0</v>
      </c>
      <c r="N107" s="122">
        <v>39698</v>
      </c>
      <c r="O107" s="122">
        <v>54118</v>
      </c>
      <c r="P107" s="14">
        <v>10</v>
      </c>
      <c r="Q107" s="17">
        <v>50</v>
      </c>
      <c r="R107" s="50">
        <f t="shared" si="56"/>
        <v>0</v>
      </c>
      <c r="S107" s="50">
        <f t="shared" si="57"/>
        <v>31</v>
      </c>
      <c r="T107" s="14" t="s">
        <v>29</v>
      </c>
      <c r="U107" s="46">
        <v>7.4999999999999997E-3</v>
      </c>
      <c r="V107" s="14"/>
      <c r="W107" s="24"/>
      <c r="X107" s="16">
        <v>1050144.9000000001</v>
      </c>
      <c r="Y107" s="19"/>
      <c r="Z107" s="16">
        <f t="shared" si="58"/>
        <v>4092.5952285000039</v>
      </c>
      <c r="AA107" s="16">
        <f t="shared" si="58"/>
        <v>4052.7843045000036</v>
      </c>
      <c r="AB107" s="16">
        <f t="shared" ref="AB107:BW107" si="78">IF($T107="Fixed",$U107,$W107)*AA64</f>
        <v>4012.8242565000037</v>
      </c>
      <c r="AC107" s="16">
        <f t="shared" si="78"/>
        <v>3887.3743305000039</v>
      </c>
      <c r="AD107" s="16">
        <f t="shared" si="78"/>
        <v>3761.9244045000037</v>
      </c>
      <c r="AE107" s="16">
        <f t="shared" si="78"/>
        <v>3636.4745565000039</v>
      </c>
      <c r="AF107" s="16">
        <f t="shared" si="78"/>
        <v>3511.0247085000042</v>
      </c>
      <c r="AG107" s="16">
        <f t="shared" si="78"/>
        <v>3385.5748605000044</v>
      </c>
      <c r="AH107" s="16">
        <f t="shared" si="78"/>
        <v>3260.1250125000047</v>
      </c>
      <c r="AI107" s="16">
        <f t="shared" si="78"/>
        <v>3134.6751645000049</v>
      </c>
      <c r="AJ107" s="16">
        <f t="shared" si="78"/>
        <v>3009.2253165000052</v>
      </c>
      <c r="AK107" s="16">
        <f t="shared" si="78"/>
        <v>2883.7754685000054</v>
      </c>
      <c r="AL107" s="16">
        <f t="shared" si="78"/>
        <v>2758.3256205000057</v>
      </c>
      <c r="AM107" s="16">
        <f t="shared" si="78"/>
        <v>2632.875772500006</v>
      </c>
      <c r="AN107" s="16">
        <f t="shared" si="78"/>
        <v>2507.4259245000062</v>
      </c>
      <c r="AO107" s="16">
        <f t="shared" si="78"/>
        <v>2381.9760765000065</v>
      </c>
      <c r="AP107" s="16">
        <f t="shared" si="78"/>
        <v>2256.5262285000067</v>
      </c>
      <c r="AQ107" s="16">
        <f t="shared" si="78"/>
        <v>2131.076380500007</v>
      </c>
      <c r="AR107" s="16">
        <f t="shared" si="78"/>
        <v>2005.6265325000072</v>
      </c>
      <c r="AS107" s="16">
        <f t="shared" si="78"/>
        <v>1880.1766845000072</v>
      </c>
      <c r="AT107" s="16">
        <f t="shared" si="78"/>
        <v>1754.7268365000073</v>
      </c>
      <c r="AU107" s="16">
        <f t="shared" si="78"/>
        <v>1591.7769885000073</v>
      </c>
      <c r="AV107" s="16">
        <f t="shared" si="78"/>
        <v>1428.8271405000073</v>
      </c>
      <c r="AW107" s="16">
        <f t="shared" si="78"/>
        <v>1265.8772925000073</v>
      </c>
      <c r="AX107" s="16">
        <f t="shared" si="78"/>
        <v>1102.9274445000074</v>
      </c>
      <c r="AY107" s="16">
        <f t="shared" si="78"/>
        <v>939.97759650000739</v>
      </c>
      <c r="AZ107" s="16">
        <f t="shared" si="78"/>
        <v>777.02774850000742</v>
      </c>
      <c r="BA107" s="16">
        <f t="shared" si="78"/>
        <v>614.07790050000744</v>
      </c>
      <c r="BB107" s="16">
        <f t="shared" si="78"/>
        <v>451.12805250000747</v>
      </c>
      <c r="BC107" s="16">
        <f t="shared" si="78"/>
        <v>288.1782045000075</v>
      </c>
      <c r="BD107" s="16">
        <f t="shared" si="78"/>
        <v>125.22835650000746</v>
      </c>
      <c r="BE107" s="16">
        <f t="shared" si="78"/>
        <v>4.9658410716801881E-12</v>
      </c>
      <c r="BF107" s="16">
        <f t="shared" si="78"/>
        <v>4.9658410716801881E-12</v>
      </c>
      <c r="BG107" s="16">
        <f t="shared" si="78"/>
        <v>4.9658410716801881E-12</v>
      </c>
      <c r="BH107" s="16">
        <f t="shared" si="78"/>
        <v>4.9658410716801881E-12</v>
      </c>
      <c r="BI107" s="16">
        <f t="shared" si="78"/>
        <v>4.9658410716801881E-12</v>
      </c>
      <c r="BJ107" s="16">
        <f t="shared" si="78"/>
        <v>4.9658410716801881E-12</v>
      </c>
      <c r="BK107" s="16">
        <f t="shared" si="78"/>
        <v>4.9658410716801881E-12</v>
      </c>
      <c r="BL107" s="16">
        <f t="shared" si="78"/>
        <v>4.9658410716801881E-12</v>
      </c>
      <c r="BM107" s="16">
        <f t="shared" si="78"/>
        <v>4.9658410716801881E-12</v>
      </c>
      <c r="BN107" s="16">
        <f t="shared" si="78"/>
        <v>4.9658410716801881E-12</v>
      </c>
      <c r="BO107" s="16">
        <f t="shared" si="78"/>
        <v>4.9658410716801881E-12</v>
      </c>
      <c r="BP107" s="16">
        <f t="shared" si="78"/>
        <v>4.9658410716801881E-12</v>
      </c>
      <c r="BQ107" s="16">
        <f t="shared" si="78"/>
        <v>4.9658410716801881E-12</v>
      </c>
      <c r="BR107" s="16">
        <f t="shared" si="78"/>
        <v>4.9658410716801881E-12</v>
      </c>
      <c r="BS107" s="16">
        <f t="shared" si="78"/>
        <v>4.9658410716801881E-12</v>
      </c>
      <c r="BT107" s="16">
        <f t="shared" si="78"/>
        <v>4.9658410716801881E-12</v>
      </c>
      <c r="BU107" s="16">
        <f t="shared" si="78"/>
        <v>4.9658410716801881E-12</v>
      </c>
      <c r="BV107" s="16">
        <f t="shared" si="78"/>
        <v>4.9658410716801881E-12</v>
      </c>
      <c r="BW107" s="16">
        <f t="shared" si="78"/>
        <v>4.9658410716801881E-12</v>
      </c>
      <c r="CA107" s="21"/>
      <c r="CB107" s="23"/>
      <c r="CC107" s="21">
        <f t="shared" si="60"/>
        <v>4092.5952285000039</v>
      </c>
      <c r="CD107" s="21">
        <f t="shared" si="60"/>
        <v>3960.5760275806492</v>
      </c>
      <c r="CE107" s="21">
        <f t="shared" si="60"/>
        <v>3828.5568266612941</v>
      </c>
      <c r="CF107" s="21">
        <f t="shared" si="60"/>
        <v>3696.5376257419389</v>
      </c>
      <c r="CG107" s="21">
        <f t="shared" si="60"/>
        <v>3564.5184248225837</v>
      </c>
      <c r="CH107" s="21">
        <f t="shared" si="60"/>
        <v>3432.499223903229</v>
      </c>
      <c r="CI107" s="21">
        <f t="shared" si="60"/>
        <v>3300.4800229838738</v>
      </c>
      <c r="CJ107" s="21">
        <f t="shared" si="60"/>
        <v>3168.4608220645187</v>
      </c>
      <c r="CK107" s="21">
        <f t="shared" si="60"/>
        <v>3036.4416211451635</v>
      </c>
      <c r="CL107" s="21">
        <f t="shared" si="60"/>
        <v>2904.4224202258088</v>
      </c>
      <c r="CM107" s="21">
        <f t="shared" si="60"/>
        <v>2772.4032193064536</v>
      </c>
      <c r="CN107" s="21">
        <f t="shared" si="60"/>
        <v>2640.3840183870984</v>
      </c>
      <c r="CO107" s="21">
        <f t="shared" si="60"/>
        <v>2508.3648174677433</v>
      </c>
      <c r="CP107" s="21">
        <f t="shared" si="60"/>
        <v>2376.3456165483885</v>
      </c>
      <c r="CQ107" s="21">
        <f t="shared" si="60"/>
        <v>2244.3264156290334</v>
      </c>
      <c r="CR107" s="21">
        <f t="shared" ref="CR107:DG122" si="79">IF($T107="Fixed",$U107,$W107)*CQ64</f>
        <v>2112.3072147096782</v>
      </c>
      <c r="CS107" s="21">
        <f t="shared" si="79"/>
        <v>1980.2880137903232</v>
      </c>
      <c r="CT107" s="21">
        <f t="shared" si="79"/>
        <v>1848.2688128709681</v>
      </c>
      <c r="CU107" s="21">
        <f t="shared" si="79"/>
        <v>1716.2496119516131</v>
      </c>
      <c r="CV107" s="21">
        <f t="shared" si="79"/>
        <v>1584.230411032258</v>
      </c>
      <c r="CW107" s="21">
        <f t="shared" si="79"/>
        <v>1452.211210112903</v>
      </c>
      <c r="CX107" s="21">
        <f t="shared" si="79"/>
        <v>1320.1920091935478</v>
      </c>
      <c r="CY107" s="21">
        <f t="shared" si="79"/>
        <v>1188.1728082741929</v>
      </c>
      <c r="CZ107" s="21">
        <f t="shared" si="79"/>
        <v>1056.1536073548377</v>
      </c>
      <c r="DA107" s="21">
        <f t="shared" si="79"/>
        <v>924.1344064354829</v>
      </c>
      <c r="DB107" s="21">
        <f t="shared" si="79"/>
        <v>792.11520551612796</v>
      </c>
      <c r="DC107" s="21">
        <f t="shared" si="79"/>
        <v>660.09600459677301</v>
      </c>
      <c r="DD107" s="21">
        <f t="shared" si="79"/>
        <v>528.07680367741807</v>
      </c>
      <c r="DE107" s="21">
        <f t="shared" si="79"/>
        <v>396.05760275806313</v>
      </c>
      <c r="DF107" s="21">
        <f t="shared" si="79"/>
        <v>264.03840183870813</v>
      </c>
      <c r="DG107" s="21">
        <f t="shared" si="79"/>
        <v>132.01920091935321</v>
      </c>
      <c r="DH107" s="21">
        <f t="shared" si="71"/>
        <v>-1.7462298274040222E-12</v>
      </c>
      <c r="DI107" s="21">
        <f t="shared" si="68"/>
        <v>-1.7462298274040222E-12</v>
      </c>
      <c r="DJ107" s="21">
        <f t="shared" si="68"/>
        <v>-1.7462298274040222E-12</v>
      </c>
      <c r="DK107" s="21">
        <f t="shared" si="68"/>
        <v>-1.7462298274040222E-12</v>
      </c>
      <c r="DL107" s="21">
        <f t="shared" si="68"/>
        <v>-1.7462298274040222E-12</v>
      </c>
      <c r="DM107" s="21">
        <f t="shared" si="68"/>
        <v>-1.7462298274040222E-12</v>
      </c>
      <c r="DN107" s="21">
        <f t="shared" si="68"/>
        <v>-1.7462298274040222E-12</v>
      </c>
      <c r="DO107" s="21">
        <f t="shared" si="68"/>
        <v>-1.7462298274040222E-12</v>
      </c>
      <c r="DP107" s="21">
        <f t="shared" si="68"/>
        <v>-1.7462298274040222E-12</v>
      </c>
      <c r="DQ107" s="21">
        <f t="shared" si="68"/>
        <v>-1.7462298274040222E-12</v>
      </c>
      <c r="DR107" s="21">
        <f t="shared" si="68"/>
        <v>-1.7462298274040222E-12</v>
      </c>
      <c r="DS107" s="21">
        <f t="shared" si="68"/>
        <v>-1.7462298274040222E-12</v>
      </c>
      <c r="DT107" s="21">
        <f t="shared" si="68"/>
        <v>-1.7462298274040222E-12</v>
      </c>
      <c r="DU107" s="21">
        <f t="shared" si="68"/>
        <v>-1.7462298274040222E-12</v>
      </c>
      <c r="DV107" s="21">
        <f t="shared" si="68"/>
        <v>-1.7462298274040222E-12</v>
      </c>
      <c r="DW107" s="21">
        <f t="shared" si="68"/>
        <v>-1.7462298274040222E-12</v>
      </c>
      <c r="DX107" s="21">
        <f t="shared" si="68"/>
        <v>-1.7462298274040222E-12</v>
      </c>
      <c r="DY107" s="21">
        <f t="shared" si="69"/>
        <v>-1.7462298274040222E-12</v>
      </c>
      <c r="DZ107" s="21">
        <f t="shared" si="69"/>
        <v>-1.7462298274040222E-12</v>
      </c>
      <c r="EA107" s="21"/>
    </row>
    <row r="108" spans="1:131" x14ac:dyDescent="0.35">
      <c r="A108" s="14">
        <v>18</v>
      </c>
      <c r="B108" s="15" t="s">
        <v>25</v>
      </c>
      <c r="C108" s="15" t="s">
        <v>40</v>
      </c>
      <c r="D108" s="14" t="s">
        <v>27</v>
      </c>
      <c r="E108" s="50" t="s">
        <v>63</v>
      </c>
      <c r="F108" s="50" t="s">
        <v>77</v>
      </c>
      <c r="G108" s="50">
        <v>4</v>
      </c>
      <c r="H108" s="14" t="s">
        <v>28</v>
      </c>
      <c r="I108" s="112">
        <f>VLOOKUP(H108,'Represenative Instruments_FX'!$H$5:$I$13,2,FALSE)</f>
        <v>15</v>
      </c>
      <c r="J108" s="16">
        <v>134849591.25999999</v>
      </c>
      <c r="K108" s="16">
        <v>6745271.6160000004</v>
      </c>
      <c r="L108" s="16">
        <v>0</v>
      </c>
      <c r="M108" s="16">
        <v>0</v>
      </c>
      <c r="N108" s="121">
        <v>38725</v>
      </c>
      <c r="O108" s="121">
        <v>44256</v>
      </c>
      <c r="P108" s="14">
        <v>5</v>
      </c>
      <c r="Q108" s="17">
        <v>20</v>
      </c>
      <c r="R108" s="50">
        <f t="shared" si="56"/>
        <v>0</v>
      </c>
      <c r="S108" s="50">
        <f t="shared" si="57"/>
        <v>4</v>
      </c>
      <c r="T108" s="14" t="s">
        <v>38</v>
      </c>
      <c r="U108" s="46">
        <v>6.4199999999999993E-2</v>
      </c>
      <c r="V108" s="14" t="s">
        <v>39</v>
      </c>
      <c r="W108" s="46">
        <v>5.0000000000000001E-3</v>
      </c>
      <c r="X108" s="16">
        <v>127195177.31</v>
      </c>
      <c r="Y108" s="19"/>
      <c r="Z108" s="16">
        <f t="shared" si="58"/>
        <v>33726.358080000005</v>
      </c>
      <c r="AA108" s="16">
        <f t="shared" si="58"/>
        <v>8249.1267000000043</v>
      </c>
      <c r="AB108" s="16">
        <f t="shared" ref="AB108:BW108" si="80">IF($T108="Fixed",$U108,$W108)*AA65</f>
        <v>4949.4760000000042</v>
      </c>
      <c r="AC108" s="16">
        <f t="shared" si="80"/>
        <v>1649.8253000000038</v>
      </c>
      <c r="AD108" s="16">
        <f t="shared" si="80"/>
        <v>3.7834979593753816E-12</v>
      </c>
      <c r="AE108" s="16">
        <f t="shared" si="80"/>
        <v>3.7834979593753816E-12</v>
      </c>
      <c r="AF108" s="16">
        <f t="shared" si="80"/>
        <v>3.7834979593753816E-12</v>
      </c>
      <c r="AG108" s="16">
        <f t="shared" si="80"/>
        <v>3.7834979593753816E-12</v>
      </c>
      <c r="AH108" s="16">
        <f t="shared" si="80"/>
        <v>3.7834979593753816E-12</v>
      </c>
      <c r="AI108" s="16">
        <f t="shared" si="80"/>
        <v>3.7834979593753816E-12</v>
      </c>
      <c r="AJ108" s="16">
        <f t="shared" si="80"/>
        <v>3.7834979593753816E-12</v>
      </c>
      <c r="AK108" s="16">
        <f t="shared" si="80"/>
        <v>3.7834979593753816E-12</v>
      </c>
      <c r="AL108" s="16">
        <f t="shared" si="80"/>
        <v>3.7834979593753816E-12</v>
      </c>
      <c r="AM108" s="16">
        <f t="shared" si="80"/>
        <v>3.7834979593753816E-12</v>
      </c>
      <c r="AN108" s="16">
        <f t="shared" si="80"/>
        <v>3.7834979593753816E-12</v>
      </c>
      <c r="AO108" s="16">
        <f t="shared" si="80"/>
        <v>3.7834979593753816E-12</v>
      </c>
      <c r="AP108" s="16">
        <f t="shared" si="80"/>
        <v>3.7834979593753816E-12</v>
      </c>
      <c r="AQ108" s="16">
        <f t="shared" si="80"/>
        <v>3.7834979593753816E-12</v>
      </c>
      <c r="AR108" s="16">
        <f t="shared" si="80"/>
        <v>3.7834979593753816E-12</v>
      </c>
      <c r="AS108" s="16">
        <f t="shared" si="80"/>
        <v>3.7834979593753816E-12</v>
      </c>
      <c r="AT108" s="16">
        <f t="shared" si="80"/>
        <v>3.7834979593753816E-12</v>
      </c>
      <c r="AU108" s="16">
        <f t="shared" si="80"/>
        <v>3.7834979593753816E-12</v>
      </c>
      <c r="AV108" s="16">
        <f t="shared" si="80"/>
        <v>3.7834979593753816E-12</v>
      </c>
      <c r="AW108" s="16">
        <f t="shared" si="80"/>
        <v>3.7834979593753816E-12</v>
      </c>
      <c r="AX108" s="16">
        <f t="shared" si="80"/>
        <v>3.7834979593753816E-12</v>
      </c>
      <c r="AY108" s="16">
        <f t="shared" si="80"/>
        <v>3.7834979593753816E-12</v>
      </c>
      <c r="AZ108" s="16">
        <f t="shared" si="80"/>
        <v>3.7834979593753816E-12</v>
      </c>
      <c r="BA108" s="16">
        <f t="shared" si="80"/>
        <v>3.7834979593753816E-12</v>
      </c>
      <c r="BB108" s="16">
        <f t="shared" si="80"/>
        <v>3.7834979593753816E-12</v>
      </c>
      <c r="BC108" s="16">
        <f t="shared" si="80"/>
        <v>3.7834979593753816E-12</v>
      </c>
      <c r="BD108" s="16">
        <f t="shared" si="80"/>
        <v>3.7834979593753816E-12</v>
      </c>
      <c r="BE108" s="16">
        <f t="shared" si="80"/>
        <v>3.7834979593753816E-12</v>
      </c>
      <c r="BF108" s="16">
        <f t="shared" si="80"/>
        <v>3.7834979593753816E-12</v>
      </c>
      <c r="BG108" s="16">
        <f t="shared" si="80"/>
        <v>3.7834979593753816E-12</v>
      </c>
      <c r="BH108" s="16">
        <f t="shared" si="80"/>
        <v>3.7834979593753816E-12</v>
      </c>
      <c r="BI108" s="16">
        <f t="shared" si="80"/>
        <v>3.7834979593753816E-12</v>
      </c>
      <c r="BJ108" s="16">
        <f t="shared" si="80"/>
        <v>3.7834979593753816E-12</v>
      </c>
      <c r="BK108" s="16">
        <f t="shared" si="80"/>
        <v>3.7834979593753816E-12</v>
      </c>
      <c r="BL108" s="16">
        <f t="shared" si="80"/>
        <v>3.7834979593753816E-12</v>
      </c>
      <c r="BM108" s="16">
        <f t="shared" si="80"/>
        <v>3.7834979593753816E-12</v>
      </c>
      <c r="BN108" s="16">
        <f t="shared" si="80"/>
        <v>3.7834979593753816E-12</v>
      </c>
      <c r="BO108" s="16">
        <f t="shared" si="80"/>
        <v>3.7834979593753816E-12</v>
      </c>
      <c r="BP108" s="16">
        <f t="shared" si="80"/>
        <v>3.7834979593753816E-12</v>
      </c>
      <c r="BQ108" s="16">
        <f t="shared" si="80"/>
        <v>3.7834979593753816E-12</v>
      </c>
      <c r="BR108" s="16">
        <f t="shared" si="80"/>
        <v>3.7834979593753816E-12</v>
      </c>
      <c r="BS108" s="16">
        <f t="shared" si="80"/>
        <v>3.7834979593753816E-12</v>
      </c>
      <c r="BT108" s="16">
        <f t="shared" si="80"/>
        <v>3.7834979593753816E-12</v>
      </c>
      <c r="BU108" s="16">
        <f t="shared" si="80"/>
        <v>3.7834979593753816E-12</v>
      </c>
      <c r="BV108" s="16">
        <f t="shared" si="80"/>
        <v>3.7834979593753816E-12</v>
      </c>
      <c r="BW108" s="16">
        <f t="shared" si="80"/>
        <v>3.7834979593753816E-12</v>
      </c>
      <c r="CA108" s="21"/>
      <c r="CB108" s="23"/>
      <c r="CC108" s="21">
        <f t="shared" ref="CC108:CR123" si="81">IF($T108="Fixed",$U108,$W108)*CB65</f>
        <v>33726.358080000005</v>
      </c>
      <c r="CD108" s="21">
        <f t="shared" si="81"/>
        <v>25294.76856</v>
      </c>
      <c r="CE108" s="21">
        <f t="shared" si="81"/>
        <v>16863.179040000003</v>
      </c>
      <c r="CF108" s="21">
        <f t="shared" si="81"/>
        <v>8431.5895200000014</v>
      </c>
      <c r="CG108" s="21">
        <f t="shared" si="81"/>
        <v>0</v>
      </c>
      <c r="CH108" s="21">
        <f t="shared" si="81"/>
        <v>0</v>
      </c>
      <c r="CI108" s="21">
        <f t="shared" si="81"/>
        <v>0</v>
      </c>
      <c r="CJ108" s="21">
        <f t="shared" si="81"/>
        <v>0</v>
      </c>
      <c r="CK108" s="21">
        <f t="shared" si="81"/>
        <v>0</v>
      </c>
      <c r="CL108" s="21">
        <f t="shared" si="81"/>
        <v>0</v>
      </c>
      <c r="CM108" s="21">
        <f t="shared" si="81"/>
        <v>0</v>
      </c>
      <c r="CN108" s="21">
        <f t="shared" si="81"/>
        <v>0</v>
      </c>
      <c r="CO108" s="21">
        <f t="shared" si="81"/>
        <v>0</v>
      </c>
      <c r="CP108" s="21">
        <f t="shared" si="81"/>
        <v>0</v>
      </c>
      <c r="CQ108" s="21">
        <f t="shared" si="81"/>
        <v>0</v>
      </c>
      <c r="CR108" s="21">
        <f t="shared" si="81"/>
        <v>0</v>
      </c>
      <c r="CS108" s="21">
        <f t="shared" si="79"/>
        <v>0</v>
      </c>
      <c r="CT108" s="21">
        <f t="shared" si="79"/>
        <v>0</v>
      </c>
      <c r="CU108" s="21">
        <f t="shared" si="79"/>
        <v>0</v>
      </c>
      <c r="CV108" s="21">
        <f t="shared" si="79"/>
        <v>0</v>
      </c>
      <c r="CW108" s="21">
        <f t="shared" si="79"/>
        <v>0</v>
      </c>
      <c r="CX108" s="21">
        <f t="shared" si="79"/>
        <v>0</v>
      </c>
      <c r="CY108" s="21">
        <f t="shared" si="79"/>
        <v>0</v>
      </c>
      <c r="CZ108" s="21">
        <f t="shared" si="79"/>
        <v>0</v>
      </c>
      <c r="DA108" s="21">
        <f t="shared" si="79"/>
        <v>0</v>
      </c>
      <c r="DB108" s="21">
        <f t="shared" si="79"/>
        <v>0</v>
      </c>
      <c r="DC108" s="21">
        <f t="shared" si="79"/>
        <v>0</v>
      </c>
      <c r="DD108" s="21">
        <f t="shared" si="79"/>
        <v>0</v>
      </c>
      <c r="DE108" s="21">
        <f t="shared" si="79"/>
        <v>0</v>
      </c>
      <c r="DF108" s="21">
        <f t="shared" si="79"/>
        <v>0</v>
      </c>
      <c r="DG108" s="21">
        <f t="shared" si="79"/>
        <v>0</v>
      </c>
      <c r="DH108" s="21">
        <f t="shared" si="71"/>
        <v>0</v>
      </c>
      <c r="DI108" s="21">
        <f t="shared" si="68"/>
        <v>0</v>
      </c>
      <c r="DJ108" s="21">
        <f t="shared" si="68"/>
        <v>0</v>
      </c>
      <c r="DK108" s="21">
        <f t="shared" si="68"/>
        <v>0</v>
      </c>
      <c r="DL108" s="21">
        <f t="shared" si="68"/>
        <v>0</v>
      </c>
      <c r="DM108" s="21">
        <f t="shared" si="68"/>
        <v>0</v>
      </c>
      <c r="DN108" s="21">
        <f t="shared" si="68"/>
        <v>0</v>
      </c>
      <c r="DO108" s="21">
        <f t="shared" si="68"/>
        <v>0</v>
      </c>
      <c r="DP108" s="21">
        <f t="shared" si="68"/>
        <v>0</v>
      </c>
      <c r="DQ108" s="21">
        <f t="shared" si="68"/>
        <v>0</v>
      </c>
      <c r="DR108" s="21">
        <f t="shared" si="68"/>
        <v>0</v>
      </c>
      <c r="DS108" s="21">
        <f t="shared" si="68"/>
        <v>0</v>
      </c>
      <c r="DT108" s="21">
        <f t="shared" si="68"/>
        <v>0</v>
      </c>
      <c r="DU108" s="21">
        <f t="shared" si="68"/>
        <v>0</v>
      </c>
      <c r="DV108" s="21">
        <f t="shared" si="68"/>
        <v>0</v>
      </c>
      <c r="DW108" s="21">
        <f t="shared" si="68"/>
        <v>0</v>
      </c>
      <c r="DX108" s="21">
        <f t="shared" si="68"/>
        <v>0</v>
      </c>
      <c r="DY108" s="21">
        <f t="shared" si="69"/>
        <v>0</v>
      </c>
      <c r="DZ108" s="21">
        <f t="shared" si="69"/>
        <v>0</v>
      </c>
      <c r="EA108" s="21"/>
    </row>
    <row r="109" spans="1:131" x14ac:dyDescent="0.35">
      <c r="A109" s="14">
        <v>19</v>
      </c>
      <c r="B109" s="15" t="s">
        <v>25</v>
      </c>
      <c r="C109" s="15" t="s">
        <v>41</v>
      </c>
      <c r="D109" s="14" t="s">
        <v>27</v>
      </c>
      <c r="E109" s="50" t="s">
        <v>35</v>
      </c>
      <c r="F109" s="50" t="s">
        <v>76</v>
      </c>
      <c r="G109" s="50">
        <v>1</v>
      </c>
      <c r="H109" s="14" t="s">
        <v>116</v>
      </c>
      <c r="I109" s="112">
        <f>VLOOKUP(H109,'Represenative Instruments_FX'!$H$5:$I$13,2,FALSE)</f>
        <v>0.13309505886900933</v>
      </c>
      <c r="J109" s="16">
        <v>41181941.375</v>
      </c>
      <c r="K109" s="16">
        <v>9656593.9880999997</v>
      </c>
      <c r="L109" s="16">
        <v>0</v>
      </c>
      <c r="M109" s="16">
        <v>0</v>
      </c>
      <c r="N109" s="121">
        <v>41357</v>
      </c>
      <c r="O109" s="121">
        <v>55944</v>
      </c>
      <c r="P109" s="14">
        <v>10</v>
      </c>
      <c r="Q109" s="17">
        <v>50</v>
      </c>
      <c r="R109" s="50">
        <f t="shared" si="56"/>
        <v>0</v>
      </c>
      <c r="S109" s="50">
        <f t="shared" si="57"/>
        <v>36</v>
      </c>
      <c r="T109" s="14" t="s">
        <v>29</v>
      </c>
      <c r="U109" s="46">
        <v>7.4999999999999997E-3</v>
      </c>
      <c r="V109" s="14"/>
      <c r="W109" s="24"/>
      <c r="X109" s="16">
        <v>41181941.375</v>
      </c>
      <c r="Y109" s="19"/>
      <c r="Z109" s="16">
        <f t="shared" si="58"/>
        <v>72424.454910749992</v>
      </c>
      <c r="AA109" s="16">
        <f t="shared" si="58"/>
        <v>67849.914156979998</v>
      </c>
      <c r="AB109" s="16">
        <f t="shared" ref="AB109:BW109" si="82">IF($T109="Fixed",$U109,$W109)*AA66</f>
        <v>63545.234669868711</v>
      </c>
      <c r="AC109" s="16">
        <f t="shared" si="82"/>
        <v>60950.175301368712</v>
      </c>
      <c r="AD109" s="16">
        <f t="shared" si="82"/>
        <v>59139.563928599964</v>
      </c>
      <c r="AE109" s="16">
        <f t="shared" si="82"/>
        <v>57328.952555831216</v>
      </c>
      <c r="AF109" s="16">
        <f t="shared" si="82"/>
        <v>55518.341183062468</v>
      </c>
      <c r="AG109" s="16">
        <f t="shared" si="82"/>
        <v>53707.72981029372</v>
      </c>
      <c r="AH109" s="16">
        <f t="shared" si="82"/>
        <v>51897.118437524972</v>
      </c>
      <c r="AI109" s="16">
        <f t="shared" si="82"/>
        <v>50086.507064756224</v>
      </c>
      <c r="AJ109" s="16">
        <f t="shared" si="82"/>
        <v>48125.895691987476</v>
      </c>
      <c r="AK109" s="16">
        <f t="shared" si="82"/>
        <v>46165.284319218728</v>
      </c>
      <c r="AL109" s="16">
        <f t="shared" si="82"/>
        <v>44204.67294644998</v>
      </c>
      <c r="AM109" s="16">
        <f t="shared" si="82"/>
        <v>42244.061573681232</v>
      </c>
      <c r="AN109" s="16">
        <f t="shared" si="82"/>
        <v>40283.450200912477</v>
      </c>
      <c r="AO109" s="16">
        <f t="shared" si="82"/>
        <v>38322.838828143729</v>
      </c>
      <c r="AP109" s="16">
        <f t="shared" si="82"/>
        <v>36362.227455374981</v>
      </c>
      <c r="AQ109" s="16">
        <f t="shared" si="82"/>
        <v>34401.616082606233</v>
      </c>
      <c r="AR109" s="16">
        <f t="shared" si="82"/>
        <v>32591.004709837485</v>
      </c>
      <c r="AS109" s="16">
        <f t="shared" si="82"/>
        <v>30780.393337068737</v>
      </c>
      <c r="AT109" s="16">
        <f t="shared" si="82"/>
        <v>28969.781964299989</v>
      </c>
      <c r="AU109" s="16">
        <f t="shared" si="82"/>
        <v>27159.170591531241</v>
      </c>
      <c r="AV109" s="16">
        <f t="shared" si="82"/>
        <v>25348.559218762493</v>
      </c>
      <c r="AW109" s="16">
        <f t="shared" si="82"/>
        <v>23537.947845993745</v>
      </c>
      <c r="AX109" s="16">
        <f t="shared" si="82"/>
        <v>21727.336473224997</v>
      </c>
      <c r="AY109" s="16">
        <f t="shared" si="82"/>
        <v>19916.725100456246</v>
      </c>
      <c r="AZ109" s="16">
        <f t="shared" si="82"/>
        <v>18106.113727687498</v>
      </c>
      <c r="BA109" s="16">
        <f t="shared" si="82"/>
        <v>16295.50235491875</v>
      </c>
      <c r="BB109" s="16">
        <f t="shared" si="82"/>
        <v>14484.89098215</v>
      </c>
      <c r="BC109" s="16">
        <f t="shared" si="82"/>
        <v>12674.27960938125</v>
      </c>
      <c r="BD109" s="16">
        <f t="shared" si="82"/>
        <v>10863.668236612499</v>
      </c>
      <c r="BE109" s="16">
        <f t="shared" si="82"/>
        <v>9053.0568638437489</v>
      </c>
      <c r="BF109" s="16">
        <f t="shared" si="82"/>
        <v>7242.4454910749992</v>
      </c>
      <c r="BG109" s="16">
        <f t="shared" si="82"/>
        <v>5431.8341183062494</v>
      </c>
      <c r="BH109" s="16">
        <f t="shared" si="82"/>
        <v>3621.2227455374991</v>
      </c>
      <c r="BI109" s="16">
        <f t="shared" si="82"/>
        <v>1810.6113727687493</v>
      </c>
      <c r="BJ109" s="16">
        <f t="shared" si="82"/>
        <v>0</v>
      </c>
      <c r="BK109" s="16">
        <f t="shared" si="82"/>
        <v>0</v>
      </c>
      <c r="BL109" s="16">
        <f t="shared" si="82"/>
        <v>0</v>
      </c>
      <c r="BM109" s="16">
        <f t="shared" si="82"/>
        <v>0</v>
      </c>
      <c r="BN109" s="16">
        <f t="shared" si="82"/>
        <v>0</v>
      </c>
      <c r="BO109" s="16">
        <f t="shared" si="82"/>
        <v>0</v>
      </c>
      <c r="BP109" s="16">
        <f t="shared" si="82"/>
        <v>0</v>
      </c>
      <c r="BQ109" s="16">
        <f t="shared" si="82"/>
        <v>0</v>
      </c>
      <c r="BR109" s="16">
        <f t="shared" si="82"/>
        <v>0</v>
      </c>
      <c r="BS109" s="16">
        <f t="shared" si="82"/>
        <v>0</v>
      </c>
      <c r="BT109" s="16">
        <f t="shared" si="82"/>
        <v>0</v>
      </c>
      <c r="BU109" s="16">
        <f t="shared" si="82"/>
        <v>0</v>
      </c>
      <c r="BV109" s="16">
        <f t="shared" si="82"/>
        <v>0</v>
      </c>
      <c r="BW109" s="16">
        <f t="shared" si="82"/>
        <v>0</v>
      </c>
      <c r="CA109" s="21"/>
      <c r="CB109" s="23"/>
      <c r="CC109" s="21">
        <f t="shared" si="81"/>
        <v>72424.454910749992</v>
      </c>
      <c r="CD109" s="21">
        <f t="shared" si="81"/>
        <v>70412.664496562502</v>
      </c>
      <c r="CE109" s="21">
        <f t="shared" si="81"/>
        <v>68400.874082375012</v>
      </c>
      <c r="CF109" s="21">
        <f t="shared" si="81"/>
        <v>66389.083668187508</v>
      </c>
      <c r="CG109" s="21">
        <f t="shared" si="81"/>
        <v>64377.293254000018</v>
      </c>
      <c r="CH109" s="21">
        <f t="shared" si="81"/>
        <v>62365.502839812521</v>
      </c>
      <c r="CI109" s="21">
        <f t="shared" si="81"/>
        <v>60353.712425625017</v>
      </c>
      <c r="CJ109" s="21">
        <f t="shared" si="81"/>
        <v>58341.92201143752</v>
      </c>
      <c r="CK109" s="21">
        <f t="shared" si="81"/>
        <v>56330.131597250016</v>
      </c>
      <c r="CL109" s="21">
        <f t="shared" si="81"/>
        <v>54318.341183062519</v>
      </c>
      <c r="CM109" s="21">
        <f t="shared" si="81"/>
        <v>52306.550768875015</v>
      </c>
      <c r="CN109" s="21">
        <f t="shared" si="81"/>
        <v>50294.760354687518</v>
      </c>
      <c r="CO109" s="21">
        <f t="shared" si="81"/>
        <v>48282.969940500014</v>
      </c>
      <c r="CP109" s="21">
        <f t="shared" si="81"/>
        <v>46271.179526312517</v>
      </c>
      <c r="CQ109" s="21">
        <f t="shared" si="81"/>
        <v>44259.389112125013</v>
      </c>
      <c r="CR109" s="21">
        <f t="shared" si="81"/>
        <v>42247.598697937516</v>
      </c>
      <c r="CS109" s="21">
        <f t="shared" si="79"/>
        <v>40235.808283750011</v>
      </c>
      <c r="CT109" s="21">
        <f t="shared" si="79"/>
        <v>38224.017869562515</v>
      </c>
      <c r="CU109" s="21">
        <f t="shared" si="79"/>
        <v>36212.22745537501</v>
      </c>
      <c r="CV109" s="21">
        <f t="shared" si="79"/>
        <v>34200.437041187513</v>
      </c>
      <c r="CW109" s="21">
        <f t="shared" si="79"/>
        <v>32188.646627000009</v>
      </c>
      <c r="CX109" s="21">
        <f t="shared" si="79"/>
        <v>30176.856212812509</v>
      </c>
      <c r="CY109" s="21">
        <f t="shared" si="79"/>
        <v>28165.065798625008</v>
      </c>
      <c r="CZ109" s="21">
        <f t="shared" si="79"/>
        <v>26153.275384437507</v>
      </c>
      <c r="DA109" s="21">
        <f t="shared" si="79"/>
        <v>24141.484970250007</v>
      </c>
      <c r="DB109" s="21">
        <f t="shared" si="79"/>
        <v>22129.694556062506</v>
      </c>
      <c r="DC109" s="21">
        <f t="shared" si="79"/>
        <v>20117.904141875006</v>
      </c>
      <c r="DD109" s="21">
        <f t="shared" si="79"/>
        <v>18106.113727687505</v>
      </c>
      <c r="DE109" s="21">
        <f t="shared" si="79"/>
        <v>16094.323313500005</v>
      </c>
      <c r="DF109" s="21">
        <f t="shared" si="79"/>
        <v>14082.532899312504</v>
      </c>
      <c r="DG109" s="21">
        <f t="shared" si="79"/>
        <v>12070.742485125003</v>
      </c>
      <c r="DH109" s="21">
        <f t="shared" si="71"/>
        <v>10058.952070937503</v>
      </c>
      <c r="DI109" s="21">
        <f t="shared" si="68"/>
        <v>8047.1616567500023</v>
      </c>
      <c r="DJ109" s="21">
        <f t="shared" si="68"/>
        <v>6035.3712425625026</v>
      </c>
      <c r="DK109" s="21">
        <f t="shared" si="68"/>
        <v>4023.580828375003</v>
      </c>
      <c r="DL109" s="21">
        <f t="shared" si="68"/>
        <v>2011.7904141875033</v>
      </c>
      <c r="DM109" s="21">
        <f t="shared" si="68"/>
        <v>3.4924596548080443E-12</v>
      </c>
      <c r="DN109" s="21">
        <f t="shared" si="68"/>
        <v>3.4924596548080443E-12</v>
      </c>
      <c r="DO109" s="21">
        <f t="shared" si="68"/>
        <v>3.4924596548080443E-12</v>
      </c>
      <c r="DP109" s="21">
        <f t="shared" si="68"/>
        <v>3.4924596548080443E-12</v>
      </c>
      <c r="DQ109" s="21">
        <f t="shared" si="68"/>
        <v>3.4924596548080443E-12</v>
      </c>
      <c r="DR109" s="21">
        <f t="shared" si="68"/>
        <v>3.4924596548080443E-12</v>
      </c>
      <c r="DS109" s="21">
        <f t="shared" si="68"/>
        <v>3.4924596548080443E-12</v>
      </c>
      <c r="DT109" s="21">
        <f t="shared" si="68"/>
        <v>3.4924596548080443E-12</v>
      </c>
      <c r="DU109" s="21">
        <f t="shared" si="68"/>
        <v>3.4924596548080443E-12</v>
      </c>
      <c r="DV109" s="21">
        <f t="shared" si="68"/>
        <v>3.4924596548080443E-12</v>
      </c>
      <c r="DW109" s="21">
        <f t="shared" si="68"/>
        <v>3.4924596548080443E-12</v>
      </c>
      <c r="DX109" s="21">
        <f t="shared" si="68"/>
        <v>3.4924596548080443E-12</v>
      </c>
      <c r="DY109" s="21">
        <f t="shared" si="69"/>
        <v>3.4924596548080443E-12</v>
      </c>
      <c r="DZ109" s="21">
        <f t="shared" si="69"/>
        <v>3.4924596548080443E-12</v>
      </c>
      <c r="EA109" s="21"/>
    </row>
    <row r="110" spans="1:131" x14ac:dyDescent="0.35">
      <c r="A110" s="14">
        <v>20</v>
      </c>
      <c r="B110" s="15" t="s">
        <v>25</v>
      </c>
      <c r="C110" s="15" t="s">
        <v>42</v>
      </c>
      <c r="D110" s="14" t="s">
        <v>43</v>
      </c>
      <c r="E110" s="50" t="s">
        <v>43</v>
      </c>
      <c r="F110" s="50" t="s">
        <v>78</v>
      </c>
      <c r="G110" s="50">
        <v>5</v>
      </c>
      <c r="H110" s="14" t="s">
        <v>118</v>
      </c>
      <c r="I110" s="112">
        <f>VLOOKUP(H110,'Represenative Instruments_FX'!$H$5:$I$13,2,FALSE)</f>
        <v>1.4040983027194193E-2</v>
      </c>
      <c r="J110" s="16">
        <v>10929990.99</v>
      </c>
      <c r="K110" s="16">
        <v>1457323</v>
      </c>
      <c r="L110" s="18">
        <v>0</v>
      </c>
      <c r="M110" s="18">
        <v>0</v>
      </c>
      <c r="N110" s="121">
        <v>40653</v>
      </c>
      <c r="O110" s="121">
        <v>46315</v>
      </c>
      <c r="P110" s="14">
        <v>5</v>
      </c>
      <c r="Q110" s="17">
        <v>20</v>
      </c>
      <c r="R110" s="50">
        <f t="shared" si="56"/>
        <v>0</v>
      </c>
      <c r="S110" s="50">
        <f t="shared" si="57"/>
        <v>9</v>
      </c>
      <c r="T110" s="14" t="s">
        <v>29</v>
      </c>
      <c r="U110" s="46">
        <v>3.5000000000000003E-2</v>
      </c>
      <c r="V110" s="14"/>
      <c r="W110" s="24"/>
      <c r="X110" s="16">
        <v>10929990.99</v>
      </c>
      <c r="Y110" s="19"/>
      <c r="Z110" s="16">
        <f t="shared" si="58"/>
        <v>51006.305000000008</v>
      </c>
      <c r="AA110" s="16">
        <f t="shared" si="58"/>
        <v>45338.937777777785</v>
      </c>
      <c r="AB110" s="16">
        <f t="shared" ref="AB110:BW110" si="83">IF($T110="Fixed",$U110,$W110)*AA67</f>
        <v>39671.570555555561</v>
      </c>
      <c r="AC110" s="16">
        <f t="shared" si="83"/>
        <v>34004.203333333338</v>
      </c>
      <c r="AD110" s="16">
        <f t="shared" si="83"/>
        <v>28336.836111111119</v>
      </c>
      <c r="AE110" s="16">
        <f t="shared" si="83"/>
        <v>22669.468888888896</v>
      </c>
      <c r="AF110" s="16">
        <f t="shared" si="83"/>
        <v>17002.101666666673</v>
      </c>
      <c r="AG110" s="16">
        <f t="shared" si="83"/>
        <v>11334.734444444452</v>
      </c>
      <c r="AH110" s="16">
        <f t="shared" si="83"/>
        <v>5667.3672222222294</v>
      </c>
      <c r="AI110" s="16">
        <f t="shared" si="83"/>
        <v>0</v>
      </c>
      <c r="AJ110" s="16">
        <f t="shared" si="83"/>
        <v>0</v>
      </c>
      <c r="AK110" s="16">
        <f t="shared" si="83"/>
        <v>0</v>
      </c>
      <c r="AL110" s="16">
        <f t="shared" si="83"/>
        <v>0</v>
      </c>
      <c r="AM110" s="16">
        <f t="shared" si="83"/>
        <v>0</v>
      </c>
      <c r="AN110" s="16">
        <f t="shared" si="83"/>
        <v>0</v>
      </c>
      <c r="AO110" s="16">
        <f t="shared" si="83"/>
        <v>0</v>
      </c>
      <c r="AP110" s="16">
        <f t="shared" si="83"/>
        <v>0</v>
      </c>
      <c r="AQ110" s="16">
        <f t="shared" si="83"/>
        <v>0</v>
      </c>
      <c r="AR110" s="16">
        <f t="shared" si="83"/>
        <v>0</v>
      </c>
      <c r="AS110" s="16">
        <f t="shared" si="83"/>
        <v>0</v>
      </c>
      <c r="AT110" s="16">
        <f t="shared" si="83"/>
        <v>0</v>
      </c>
      <c r="AU110" s="16">
        <f t="shared" si="83"/>
        <v>0</v>
      </c>
      <c r="AV110" s="16">
        <f t="shared" si="83"/>
        <v>0</v>
      </c>
      <c r="AW110" s="16">
        <f t="shared" si="83"/>
        <v>0</v>
      </c>
      <c r="AX110" s="16">
        <f t="shared" si="83"/>
        <v>0</v>
      </c>
      <c r="AY110" s="16">
        <f t="shared" si="83"/>
        <v>0</v>
      </c>
      <c r="AZ110" s="16">
        <f t="shared" si="83"/>
        <v>0</v>
      </c>
      <c r="BA110" s="16">
        <f t="shared" si="83"/>
        <v>0</v>
      </c>
      <c r="BB110" s="16">
        <f t="shared" si="83"/>
        <v>0</v>
      </c>
      <c r="BC110" s="16">
        <f t="shared" si="83"/>
        <v>0</v>
      </c>
      <c r="BD110" s="16">
        <f t="shared" si="83"/>
        <v>0</v>
      </c>
      <c r="BE110" s="16">
        <f t="shared" si="83"/>
        <v>0</v>
      </c>
      <c r="BF110" s="16">
        <f t="shared" si="83"/>
        <v>0</v>
      </c>
      <c r="BG110" s="16">
        <f t="shared" si="83"/>
        <v>0</v>
      </c>
      <c r="BH110" s="16">
        <f t="shared" si="83"/>
        <v>0</v>
      </c>
      <c r="BI110" s="16">
        <f t="shared" si="83"/>
        <v>0</v>
      </c>
      <c r="BJ110" s="16">
        <f t="shared" si="83"/>
        <v>0</v>
      </c>
      <c r="BK110" s="16">
        <f t="shared" si="83"/>
        <v>0</v>
      </c>
      <c r="BL110" s="16">
        <f t="shared" si="83"/>
        <v>0</v>
      </c>
      <c r="BM110" s="16">
        <f t="shared" si="83"/>
        <v>0</v>
      </c>
      <c r="BN110" s="16">
        <f t="shared" si="83"/>
        <v>0</v>
      </c>
      <c r="BO110" s="16">
        <f t="shared" si="83"/>
        <v>0</v>
      </c>
      <c r="BP110" s="16">
        <f t="shared" si="83"/>
        <v>0</v>
      </c>
      <c r="BQ110" s="16">
        <f t="shared" si="83"/>
        <v>0</v>
      </c>
      <c r="BR110" s="16">
        <f t="shared" si="83"/>
        <v>0</v>
      </c>
      <c r="BS110" s="16">
        <f t="shared" si="83"/>
        <v>0</v>
      </c>
      <c r="BT110" s="16">
        <f t="shared" si="83"/>
        <v>0</v>
      </c>
      <c r="BU110" s="16">
        <f t="shared" si="83"/>
        <v>0</v>
      </c>
      <c r="BV110" s="16">
        <f t="shared" si="83"/>
        <v>0</v>
      </c>
      <c r="BW110" s="16">
        <f t="shared" si="83"/>
        <v>0</v>
      </c>
      <c r="CA110" s="21"/>
      <c r="CB110" s="26"/>
      <c r="CC110" s="21">
        <f t="shared" si="81"/>
        <v>51006.305000000008</v>
      </c>
      <c r="CD110" s="21">
        <f t="shared" si="81"/>
        <v>45338.937777777785</v>
      </c>
      <c r="CE110" s="21">
        <f t="shared" si="81"/>
        <v>39671.570555555561</v>
      </c>
      <c r="CF110" s="21">
        <f t="shared" si="81"/>
        <v>34004.203333333338</v>
      </c>
      <c r="CG110" s="21">
        <f t="shared" si="81"/>
        <v>28336.836111111119</v>
      </c>
      <c r="CH110" s="21">
        <f t="shared" si="81"/>
        <v>22669.468888888896</v>
      </c>
      <c r="CI110" s="21">
        <f t="shared" si="81"/>
        <v>17002.101666666673</v>
      </c>
      <c r="CJ110" s="21">
        <f t="shared" si="81"/>
        <v>11334.734444444452</v>
      </c>
      <c r="CK110" s="21">
        <f t="shared" si="81"/>
        <v>5667.3672222222294</v>
      </c>
      <c r="CL110" s="21">
        <f t="shared" si="81"/>
        <v>0</v>
      </c>
      <c r="CM110" s="21">
        <f t="shared" si="81"/>
        <v>0</v>
      </c>
      <c r="CN110" s="21">
        <f t="shared" si="81"/>
        <v>0</v>
      </c>
      <c r="CO110" s="21">
        <f t="shared" si="81"/>
        <v>0</v>
      </c>
      <c r="CP110" s="21">
        <f t="shared" si="81"/>
        <v>0</v>
      </c>
      <c r="CQ110" s="21">
        <f t="shared" si="81"/>
        <v>0</v>
      </c>
      <c r="CR110" s="21">
        <f t="shared" si="81"/>
        <v>0</v>
      </c>
      <c r="CS110" s="21">
        <f t="shared" si="79"/>
        <v>0</v>
      </c>
      <c r="CT110" s="21">
        <f t="shared" si="79"/>
        <v>0</v>
      </c>
      <c r="CU110" s="21">
        <f t="shared" si="79"/>
        <v>0</v>
      </c>
      <c r="CV110" s="21">
        <f t="shared" si="79"/>
        <v>0</v>
      </c>
      <c r="CW110" s="21">
        <f t="shared" si="79"/>
        <v>0</v>
      </c>
      <c r="CX110" s="21">
        <f t="shared" si="79"/>
        <v>0</v>
      </c>
      <c r="CY110" s="21">
        <f t="shared" si="79"/>
        <v>0</v>
      </c>
      <c r="CZ110" s="21">
        <f t="shared" si="79"/>
        <v>0</v>
      </c>
      <c r="DA110" s="21">
        <f t="shared" si="79"/>
        <v>0</v>
      </c>
      <c r="DB110" s="21">
        <f t="shared" si="79"/>
        <v>0</v>
      </c>
      <c r="DC110" s="21">
        <f t="shared" si="79"/>
        <v>0</v>
      </c>
      <c r="DD110" s="21">
        <f t="shared" si="79"/>
        <v>0</v>
      </c>
      <c r="DE110" s="21">
        <f t="shared" si="79"/>
        <v>0</v>
      </c>
      <c r="DF110" s="21">
        <f t="shared" si="79"/>
        <v>0</v>
      </c>
      <c r="DG110" s="21">
        <f t="shared" si="79"/>
        <v>0</v>
      </c>
      <c r="DH110" s="21">
        <f t="shared" si="71"/>
        <v>0</v>
      </c>
      <c r="DI110" s="21">
        <f t="shared" si="68"/>
        <v>0</v>
      </c>
      <c r="DJ110" s="21">
        <f t="shared" si="68"/>
        <v>0</v>
      </c>
      <c r="DK110" s="21">
        <f t="shared" si="68"/>
        <v>0</v>
      </c>
      <c r="DL110" s="21">
        <f t="shared" si="68"/>
        <v>0</v>
      </c>
      <c r="DM110" s="21">
        <f t="shared" si="68"/>
        <v>0</v>
      </c>
      <c r="DN110" s="21">
        <f t="shared" si="68"/>
        <v>0</v>
      </c>
      <c r="DO110" s="21">
        <f t="shared" si="68"/>
        <v>0</v>
      </c>
      <c r="DP110" s="21">
        <f t="shared" si="68"/>
        <v>0</v>
      </c>
      <c r="DQ110" s="21">
        <f t="shared" si="68"/>
        <v>0</v>
      </c>
      <c r="DR110" s="21">
        <f t="shared" si="68"/>
        <v>0</v>
      </c>
      <c r="DS110" s="21">
        <f t="shared" si="68"/>
        <v>0</v>
      </c>
      <c r="DT110" s="21">
        <f t="shared" si="68"/>
        <v>0</v>
      </c>
      <c r="DU110" s="21">
        <f t="shared" si="68"/>
        <v>0</v>
      </c>
      <c r="DV110" s="21">
        <f t="shared" si="68"/>
        <v>0</v>
      </c>
      <c r="DW110" s="21">
        <f t="shared" si="68"/>
        <v>0</v>
      </c>
      <c r="DX110" s="21">
        <f t="shared" si="68"/>
        <v>0</v>
      </c>
      <c r="DY110" s="21">
        <f t="shared" si="69"/>
        <v>0</v>
      </c>
      <c r="DZ110" s="21">
        <f t="shared" si="69"/>
        <v>0</v>
      </c>
      <c r="EA110" s="21"/>
    </row>
    <row r="111" spans="1:131" x14ac:dyDescent="0.35">
      <c r="A111" s="14">
        <v>21</v>
      </c>
      <c r="B111" s="15" t="s">
        <v>34</v>
      </c>
      <c r="C111" s="17" t="s">
        <v>44</v>
      </c>
      <c r="D111" s="14" t="s">
        <v>27</v>
      </c>
      <c r="E111" s="50" t="s">
        <v>62</v>
      </c>
      <c r="F111" s="50" t="s">
        <v>74</v>
      </c>
      <c r="G111" s="50">
        <v>2</v>
      </c>
      <c r="H111" s="14" t="s">
        <v>30</v>
      </c>
      <c r="I111" s="112">
        <f>VLOOKUP(H111,'Represenative Instruments_FX'!$H$5:$I$13,2,FALSE)</f>
        <v>21.371550000000003</v>
      </c>
      <c r="J111" s="16">
        <v>230814958.44400001</v>
      </c>
      <c r="K111" s="16">
        <v>60337924.972826295</v>
      </c>
      <c r="L111" s="16">
        <v>0</v>
      </c>
      <c r="M111" s="16">
        <v>0</v>
      </c>
      <c r="N111" s="122">
        <v>43083</v>
      </c>
      <c r="O111" s="122">
        <v>53571</v>
      </c>
      <c r="P111" s="14">
        <v>10</v>
      </c>
      <c r="Q111" s="17">
        <v>40</v>
      </c>
      <c r="R111" s="50">
        <f t="shared" si="56"/>
        <v>0</v>
      </c>
      <c r="S111" s="50">
        <f t="shared" si="57"/>
        <v>29</v>
      </c>
      <c r="T111" s="14" t="s">
        <v>29</v>
      </c>
      <c r="U111" s="46">
        <v>7.4999999999999997E-3</v>
      </c>
      <c r="V111" s="14"/>
      <c r="W111" s="24"/>
      <c r="X111" s="16">
        <v>68005739.549366191</v>
      </c>
      <c r="Y111" s="19"/>
      <c r="Z111" s="16">
        <f t="shared" si="58"/>
        <v>452534.43729619717</v>
      </c>
      <c r="AA111" s="16">
        <f t="shared" si="58"/>
        <v>423031.12479619717</v>
      </c>
      <c r="AB111" s="16">
        <f t="shared" ref="AB111:BW111" si="84">IF($T111="Fixed",$U111,$W111)*AA68</f>
        <v>404777.81229619717</v>
      </c>
      <c r="AC111" s="16">
        <f t="shared" si="84"/>
        <v>389693.33229619719</v>
      </c>
      <c r="AD111" s="16">
        <f t="shared" si="84"/>
        <v>374608.8522961972</v>
      </c>
      <c r="AE111" s="16">
        <f t="shared" si="84"/>
        <v>359524.37229619722</v>
      </c>
      <c r="AF111" s="16">
        <f t="shared" si="84"/>
        <v>344439.89229619718</v>
      </c>
      <c r="AG111" s="16">
        <f t="shared" si="84"/>
        <v>329355.4122961972</v>
      </c>
      <c r="AH111" s="16">
        <f t="shared" si="84"/>
        <v>314270.93229619722</v>
      </c>
      <c r="AI111" s="16">
        <f t="shared" si="84"/>
        <v>299186.45229619718</v>
      </c>
      <c r="AJ111" s="16">
        <f t="shared" si="84"/>
        <v>284101.9722961972</v>
      </c>
      <c r="AK111" s="16">
        <f t="shared" si="84"/>
        <v>269017.49229619722</v>
      </c>
      <c r="AL111" s="16">
        <f t="shared" si="84"/>
        <v>253933.01229619721</v>
      </c>
      <c r="AM111" s="16">
        <f t="shared" si="84"/>
        <v>238848.5322961972</v>
      </c>
      <c r="AN111" s="16">
        <f t="shared" si="84"/>
        <v>223764.05229619719</v>
      </c>
      <c r="AO111" s="16">
        <f t="shared" si="84"/>
        <v>208679.57229619721</v>
      </c>
      <c r="AP111" s="16">
        <f t="shared" si="84"/>
        <v>193595.0922961972</v>
      </c>
      <c r="AQ111" s="16">
        <f t="shared" si="84"/>
        <v>178510.61229619721</v>
      </c>
      <c r="AR111" s="16">
        <f t="shared" si="84"/>
        <v>163426.1322961972</v>
      </c>
      <c r="AS111" s="16">
        <f t="shared" si="84"/>
        <v>148341.65229619719</v>
      </c>
      <c r="AT111" s="16">
        <f t="shared" si="84"/>
        <v>133257.17229619721</v>
      </c>
      <c r="AU111" s="16">
        <f t="shared" si="84"/>
        <v>118172.6922961972</v>
      </c>
      <c r="AV111" s="16">
        <f t="shared" si="84"/>
        <v>103088.21229619721</v>
      </c>
      <c r="AW111" s="16">
        <f t="shared" si="84"/>
        <v>88003.73229619721</v>
      </c>
      <c r="AX111" s="16">
        <f t="shared" si="84"/>
        <v>72919.252296197214</v>
      </c>
      <c r="AY111" s="16">
        <f t="shared" si="84"/>
        <v>52945.792296197207</v>
      </c>
      <c r="AZ111" s="16">
        <f t="shared" si="84"/>
        <v>38786.204796197206</v>
      </c>
      <c r="BA111" s="16">
        <f t="shared" si="84"/>
        <v>24626.617296197208</v>
      </c>
      <c r="BB111" s="16">
        <f t="shared" si="84"/>
        <v>10467.029796197208</v>
      </c>
      <c r="BC111" s="16">
        <f t="shared" si="84"/>
        <v>7.2961972095072266E-3</v>
      </c>
      <c r="BD111" s="16">
        <f t="shared" si="84"/>
        <v>7.2961972095072266E-3</v>
      </c>
      <c r="BE111" s="16">
        <f t="shared" si="84"/>
        <v>7.2961972095072266E-3</v>
      </c>
      <c r="BF111" s="16">
        <f t="shared" si="84"/>
        <v>7.2961972095072266E-3</v>
      </c>
      <c r="BG111" s="16">
        <f t="shared" si="84"/>
        <v>7.2961972095072266E-3</v>
      </c>
      <c r="BH111" s="16">
        <f t="shared" si="84"/>
        <v>7.2961972095072266E-3</v>
      </c>
      <c r="BI111" s="16">
        <f t="shared" si="84"/>
        <v>7.2961972095072266E-3</v>
      </c>
      <c r="BJ111" s="16">
        <f t="shared" si="84"/>
        <v>7.2961972095072266E-3</v>
      </c>
      <c r="BK111" s="16">
        <f t="shared" si="84"/>
        <v>7.2961972095072266E-3</v>
      </c>
      <c r="BL111" s="16">
        <f t="shared" si="84"/>
        <v>7.2961972095072266E-3</v>
      </c>
      <c r="BM111" s="16">
        <f t="shared" si="84"/>
        <v>7.2961972095072266E-3</v>
      </c>
      <c r="BN111" s="16">
        <f t="shared" si="84"/>
        <v>7.2961972095072266E-3</v>
      </c>
      <c r="BO111" s="16">
        <f t="shared" si="84"/>
        <v>7.2961972095072266E-3</v>
      </c>
      <c r="BP111" s="16">
        <f t="shared" si="84"/>
        <v>7.2961972095072266E-3</v>
      </c>
      <c r="BQ111" s="16">
        <f t="shared" si="84"/>
        <v>7.2961972095072266E-3</v>
      </c>
      <c r="BR111" s="16">
        <f t="shared" si="84"/>
        <v>7.2961972095072266E-3</v>
      </c>
      <c r="BS111" s="16">
        <f t="shared" si="84"/>
        <v>7.2961972095072266E-3</v>
      </c>
      <c r="BT111" s="16">
        <f t="shared" si="84"/>
        <v>7.2961972095072266E-3</v>
      </c>
      <c r="BU111" s="16">
        <f t="shared" si="84"/>
        <v>7.2961972095072266E-3</v>
      </c>
      <c r="BV111" s="16">
        <f t="shared" si="84"/>
        <v>7.2961972095072266E-3</v>
      </c>
      <c r="BW111" s="16">
        <f t="shared" si="84"/>
        <v>7.2961972095072266E-3</v>
      </c>
      <c r="CA111" s="21"/>
      <c r="CB111" s="23"/>
      <c r="CC111" s="21">
        <f t="shared" si="81"/>
        <v>452534.43729619717</v>
      </c>
      <c r="CD111" s="21">
        <f t="shared" si="81"/>
        <v>436929.80177895579</v>
      </c>
      <c r="CE111" s="21">
        <f t="shared" si="81"/>
        <v>421325.16626171442</v>
      </c>
      <c r="CF111" s="21">
        <f t="shared" si="81"/>
        <v>405720.53074447304</v>
      </c>
      <c r="CG111" s="21">
        <f t="shared" si="81"/>
        <v>390115.89522723167</v>
      </c>
      <c r="CH111" s="21">
        <f t="shared" si="81"/>
        <v>374511.25970999029</v>
      </c>
      <c r="CI111" s="21">
        <f t="shared" si="81"/>
        <v>358906.62419274892</v>
      </c>
      <c r="CJ111" s="21">
        <f t="shared" si="81"/>
        <v>343301.98867550754</v>
      </c>
      <c r="CK111" s="21">
        <f t="shared" si="81"/>
        <v>327697.35315826617</v>
      </c>
      <c r="CL111" s="21">
        <f t="shared" si="81"/>
        <v>312092.71764102479</v>
      </c>
      <c r="CM111" s="21">
        <f t="shared" si="81"/>
        <v>296488.08212378342</v>
      </c>
      <c r="CN111" s="21">
        <f t="shared" si="81"/>
        <v>280883.44660654204</v>
      </c>
      <c r="CO111" s="21">
        <f t="shared" si="81"/>
        <v>265278.81108930067</v>
      </c>
      <c r="CP111" s="21">
        <f t="shared" si="81"/>
        <v>249674.17557205929</v>
      </c>
      <c r="CQ111" s="21">
        <f t="shared" si="81"/>
        <v>234069.54005481792</v>
      </c>
      <c r="CR111" s="21">
        <f t="shared" si="81"/>
        <v>218464.90453757654</v>
      </c>
      <c r="CS111" s="21">
        <f t="shared" si="79"/>
        <v>202860.26902033517</v>
      </c>
      <c r="CT111" s="21">
        <f t="shared" si="79"/>
        <v>187255.63350309379</v>
      </c>
      <c r="CU111" s="21">
        <f t="shared" si="79"/>
        <v>171650.99798585242</v>
      </c>
      <c r="CV111" s="21">
        <f t="shared" si="79"/>
        <v>156046.36246861104</v>
      </c>
      <c r="CW111" s="21">
        <f t="shared" si="79"/>
        <v>140441.72695136967</v>
      </c>
      <c r="CX111" s="21">
        <f t="shared" si="79"/>
        <v>124837.09143412828</v>
      </c>
      <c r="CY111" s="21">
        <f t="shared" si="79"/>
        <v>109232.4559168869</v>
      </c>
      <c r="CZ111" s="21">
        <f t="shared" si="79"/>
        <v>93627.820399645527</v>
      </c>
      <c r="DA111" s="21">
        <f t="shared" si="79"/>
        <v>78023.184882404152</v>
      </c>
      <c r="DB111" s="21">
        <f t="shared" si="79"/>
        <v>62418.549365162769</v>
      </c>
      <c r="DC111" s="21">
        <f t="shared" si="79"/>
        <v>46813.913847921394</v>
      </c>
      <c r="DD111" s="21">
        <f t="shared" si="79"/>
        <v>31209.278330680019</v>
      </c>
      <c r="DE111" s="21">
        <f t="shared" si="79"/>
        <v>15604.642813438641</v>
      </c>
      <c r="DF111" s="21">
        <f t="shared" si="79"/>
        <v>7.2961972618941218E-3</v>
      </c>
      <c r="DG111" s="21">
        <f t="shared" si="79"/>
        <v>7.2961972618941218E-3</v>
      </c>
      <c r="DH111" s="21">
        <f t="shared" si="71"/>
        <v>7.2961972618941218E-3</v>
      </c>
      <c r="DI111" s="21">
        <f t="shared" si="68"/>
        <v>7.2961972618941218E-3</v>
      </c>
      <c r="DJ111" s="21">
        <f t="shared" si="68"/>
        <v>7.2961972618941218E-3</v>
      </c>
      <c r="DK111" s="21">
        <f t="shared" si="68"/>
        <v>7.2961972618941218E-3</v>
      </c>
      <c r="DL111" s="21">
        <f t="shared" si="68"/>
        <v>7.2961972618941218E-3</v>
      </c>
      <c r="DM111" s="21">
        <f t="shared" si="68"/>
        <v>7.2961972618941218E-3</v>
      </c>
      <c r="DN111" s="21">
        <f t="shared" si="68"/>
        <v>7.2961972618941218E-3</v>
      </c>
      <c r="DO111" s="21">
        <f t="shared" si="68"/>
        <v>7.2961972618941218E-3</v>
      </c>
      <c r="DP111" s="21">
        <f t="shared" si="68"/>
        <v>7.2961972618941218E-3</v>
      </c>
      <c r="DQ111" s="21">
        <f t="shared" si="68"/>
        <v>7.2961972618941218E-3</v>
      </c>
      <c r="DR111" s="21">
        <f t="shared" si="68"/>
        <v>7.2961972618941218E-3</v>
      </c>
      <c r="DS111" s="21">
        <f t="shared" si="68"/>
        <v>7.2961972618941218E-3</v>
      </c>
      <c r="DT111" s="21">
        <f t="shared" si="68"/>
        <v>7.2961972618941218E-3</v>
      </c>
      <c r="DU111" s="21">
        <f t="shared" si="68"/>
        <v>7.2961972618941218E-3</v>
      </c>
      <c r="DV111" s="21">
        <f t="shared" si="68"/>
        <v>7.2961972618941218E-3</v>
      </c>
      <c r="DW111" s="21">
        <f t="shared" si="68"/>
        <v>7.2961972618941218E-3</v>
      </c>
      <c r="DX111" s="21">
        <f t="shared" si="68"/>
        <v>7.2961972618941218E-3</v>
      </c>
      <c r="DY111" s="21">
        <f t="shared" si="69"/>
        <v>7.2961972618941218E-3</v>
      </c>
      <c r="DZ111" s="21">
        <f t="shared" si="69"/>
        <v>7.2961972618941218E-3</v>
      </c>
      <c r="EA111" s="21"/>
    </row>
    <row r="112" spans="1:131" x14ac:dyDescent="0.35">
      <c r="A112" s="14">
        <v>22</v>
      </c>
      <c r="B112" s="15" t="s">
        <v>25</v>
      </c>
      <c r="C112" s="15" t="s">
        <v>41</v>
      </c>
      <c r="D112" s="14" t="s">
        <v>27</v>
      </c>
      <c r="E112" s="50" t="s">
        <v>35</v>
      </c>
      <c r="F112" s="50" t="s">
        <v>76</v>
      </c>
      <c r="G112" s="50">
        <v>1</v>
      </c>
      <c r="H112" s="14" t="s">
        <v>36</v>
      </c>
      <c r="I112" s="112">
        <f>VLOOKUP(H112,'Represenative Instruments_FX'!$H$5:$I$13,2,FALSE)</f>
        <v>15.39495</v>
      </c>
      <c r="J112" s="16">
        <v>3958829.2</v>
      </c>
      <c r="K112" s="16">
        <v>3662983.2199999951</v>
      </c>
      <c r="L112" s="16">
        <v>0</v>
      </c>
      <c r="M112" s="16">
        <v>0</v>
      </c>
      <c r="N112" s="121">
        <v>40795</v>
      </c>
      <c r="O112" s="121">
        <v>55402</v>
      </c>
      <c r="P112" s="14">
        <v>10</v>
      </c>
      <c r="Q112" s="17">
        <v>50</v>
      </c>
      <c r="R112" s="50">
        <f t="shared" si="56"/>
        <v>0</v>
      </c>
      <c r="S112" s="50">
        <f t="shared" si="57"/>
        <v>34</v>
      </c>
      <c r="T112" s="14" t="s">
        <v>29</v>
      </c>
      <c r="U112" s="46">
        <v>7.4999999999999997E-3</v>
      </c>
      <c r="V112" s="14"/>
      <c r="W112" s="24"/>
      <c r="X112" s="16">
        <v>3852146.25</v>
      </c>
      <c r="Y112" s="19"/>
      <c r="Z112" s="16">
        <f t="shared" si="58"/>
        <v>27472.374149999963</v>
      </c>
      <c r="AA112" s="16">
        <f t="shared" si="58"/>
        <v>27175.462049999962</v>
      </c>
      <c r="AB112" s="16">
        <f t="shared" ref="AB112:BW112" si="85">IF($T112="Fixed",$U112,$W112)*AA69</f>
        <v>26878.549949999964</v>
      </c>
      <c r="AC112" s="16">
        <f t="shared" si="85"/>
        <v>26292.726899999965</v>
      </c>
      <c r="AD112" s="16">
        <f t="shared" si="85"/>
        <v>25409.991674999965</v>
      </c>
      <c r="AE112" s="16">
        <f t="shared" si="85"/>
        <v>24519.255224999964</v>
      </c>
      <c r="AF112" s="16">
        <f t="shared" si="85"/>
        <v>23628.518774999968</v>
      </c>
      <c r="AG112" s="16">
        <f t="shared" si="85"/>
        <v>22737.782324999967</v>
      </c>
      <c r="AH112" s="16">
        <f t="shared" si="85"/>
        <v>21847.045874999971</v>
      </c>
      <c r="AI112" s="16">
        <f t="shared" si="85"/>
        <v>20956.30942499997</v>
      </c>
      <c r="AJ112" s="16">
        <f t="shared" si="85"/>
        <v>20065.57297499997</v>
      </c>
      <c r="AK112" s="16">
        <f t="shared" si="85"/>
        <v>19174.836524999973</v>
      </c>
      <c r="AL112" s="16">
        <f t="shared" si="85"/>
        <v>18284.100074999973</v>
      </c>
      <c r="AM112" s="16">
        <f t="shared" si="85"/>
        <v>17393.363624999973</v>
      </c>
      <c r="AN112" s="16">
        <f t="shared" si="85"/>
        <v>16502.627174999976</v>
      </c>
      <c r="AO112" s="16">
        <f t="shared" si="85"/>
        <v>15611.890724999974</v>
      </c>
      <c r="AP112" s="16">
        <f t="shared" si="85"/>
        <v>14721.154274999973</v>
      </c>
      <c r="AQ112" s="16">
        <f t="shared" si="85"/>
        <v>13830.417824999973</v>
      </c>
      <c r="AR112" s="16">
        <f t="shared" si="85"/>
        <v>12939.681374999973</v>
      </c>
      <c r="AS112" s="16">
        <f t="shared" si="85"/>
        <v>12048.944924999971</v>
      </c>
      <c r="AT112" s="16">
        <f t="shared" si="85"/>
        <v>11158.20847499997</v>
      </c>
      <c r="AU112" s="16">
        <f t="shared" si="85"/>
        <v>10267.47202499997</v>
      </c>
      <c r="AV112" s="16">
        <f t="shared" si="85"/>
        <v>9376.7355749999697</v>
      </c>
      <c r="AW112" s="16">
        <f t="shared" si="85"/>
        <v>8485.9991249999694</v>
      </c>
      <c r="AX112" s="16">
        <f t="shared" si="85"/>
        <v>7595.262674999969</v>
      </c>
      <c r="AY112" s="16">
        <f t="shared" si="85"/>
        <v>6704.5262249999687</v>
      </c>
      <c r="AZ112" s="16">
        <f t="shared" si="85"/>
        <v>5813.7897749999693</v>
      </c>
      <c r="BA112" s="16">
        <f t="shared" si="85"/>
        <v>4923.0533249999689</v>
      </c>
      <c r="BB112" s="16">
        <f t="shared" si="85"/>
        <v>4032.3168749999695</v>
      </c>
      <c r="BC112" s="16">
        <f t="shared" si="85"/>
        <v>3141.5804249999696</v>
      </c>
      <c r="BD112" s="16">
        <f t="shared" si="85"/>
        <v>2250.8439749999698</v>
      </c>
      <c r="BE112" s="16">
        <f t="shared" si="85"/>
        <v>1360.1075249999697</v>
      </c>
      <c r="BF112" s="16">
        <f t="shared" si="85"/>
        <v>469.37107499996972</v>
      </c>
      <c r="BG112" s="16">
        <f t="shared" si="85"/>
        <v>11.999174999986954</v>
      </c>
      <c r="BH112" s="16">
        <f t="shared" si="85"/>
        <v>-1.2972236618224996E-11</v>
      </c>
      <c r="BI112" s="16">
        <f t="shared" si="85"/>
        <v>-1.2972236618224996E-11</v>
      </c>
      <c r="BJ112" s="16">
        <f t="shared" si="85"/>
        <v>-1.2972236618224996E-11</v>
      </c>
      <c r="BK112" s="16">
        <f t="shared" si="85"/>
        <v>-1.2972236618224996E-11</v>
      </c>
      <c r="BL112" s="16">
        <f t="shared" si="85"/>
        <v>-1.2972236618224996E-11</v>
      </c>
      <c r="BM112" s="16">
        <f t="shared" si="85"/>
        <v>-1.2972236618224996E-11</v>
      </c>
      <c r="BN112" s="16">
        <f t="shared" si="85"/>
        <v>-1.2972236618224996E-11</v>
      </c>
      <c r="BO112" s="16">
        <f t="shared" si="85"/>
        <v>-1.2972236618224996E-11</v>
      </c>
      <c r="BP112" s="16">
        <f t="shared" si="85"/>
        <v>-1.2972236618224996E-11</v>
      </c>
      <c r="BQ112" s="16">
        <f t="shared" si="85"/>
        <v>-1.2972236618224996E-11</v>
      </c>
      <c r="BR112" s="16">
        <f t="shared" si="85"/>
        <v>-1.2972236618224996E-11</v>
      </c>
      <c r="BS112" s="16">
        <f t="shared" si="85"/>
        <v>-1.2972236618224996E-11</v>
      </c>
      <c r="BT112" s="16">
        <f t="shared" si="85"/>
        <v>-1.2972236618224996E-11</v>
      </c>
      <c r="BU112" s="16">
        <f t="shared" si="85"/>
        <v>-1.2972236618224996E-11</v>
      </c>
      <c r="BV112" s="16">
        <f t="shared" si="85"/>
        <v>-1.2972236618224996E-11</v>
      </c>
      <c r="BW112" s="16">
        <f t="shared" si="85"/>
        <v>-1.2972236618224996E-11</v>
      </c>
      <c r="CA112" s="21"/>
      <c r="CB112" s="23"/>
      <c r="CC112" s="21">
        <f t="shared" si="81"/>
        <v>27472.374149999963</v>
      </c>
      <c r="CD112" s="21">
        <f t="shared" si="81"/>
        <v>26664.363145588199</v>
      </c>
      <c r="CE112" s="21">
        <f t="shared" si="81"/>
        <v>25856.352141176434</v>
      </c>
      <c r="CF112" s="21">
        <f t="shared" si="81"/>
        <v>25048.341136764669</v>
      </c>
      <c r="CG112" s="21">
        <f t="shared" si="81"/>
        <v>24240.330132352905</v>
      </c>
      <c r="CH112" s="21">
        <f t="shared" si="81"/>
        <v>23432.31912794114</v>
      </c>
      <c r="CI112" s="21">
        <f t="shared" si="81"/>
        <v>22624.308123529376</v>
      </c>
      <c r="CJ112" s="21">
        <f t="shared" si="81"/>
        <v>21816.297119117611</v>
      </c>
      <c r="CK112" s="21">
        <f t="shared" si="81"/>
        <v>21008.286114705847</v>
      </c>
      <c r="CL112" s="21">
        <f t="shared" si="81"/>
        <v>20200.275110294082</v>
      </c>
      <c r="CM112" s="21">
        <f t="shared" si="81"/>
        <v>19392.264105882317</v>
      </c>
      <c r="CN112" s="21">
        <f t="shared" si="81"/>
        <v>18584.253101470553</v>
      </c>
      <c r="CO112" s="21">
        <f t="shared" si="81"/>
        <v>17776.242097058788</v>
      </c>
      <c r="CP112" s="21">
        <f t="shared" si="81"/>
        <v>16968.231092647024</v>
      </c>
      <c r="CQ112" s="21">
        <f t="shared" si="81"/>
        <v>16160.220088235261</v>
      </c>
      <c r="CR112" s="21">
        <f t="shared" si="81"/>
        <v>15352.209083823496</v>
      </c>
      <c r="CS112" s="21">
        <f t="shared" si="79"/>
        <v>14544.198079411732</v>
      </c>
      <c r="CT112" s="21">
        <f t="shared" si="79"/>
        <v>13736.187074999967</v>
      </c>
      <c r="CU112" s="21">
        <f t="shared" si="79"/>
        <v>12928.176070588202</v>
      </c>
      <c r="CV112" s="21">
        <f t="shared" si="79"/>
        <v>12120.165066176438</v>
      </c>
      <c r="CW112" s="21">
        <f t="shared" si="79"/>
        <v>11312.154061764673</v>
      </c>
      <c r="CX112" s="21">
        <f t="shared" si="79"/>
        <v>10504.143057352909</v>
      </c>
      <c r="CY112" s="21">
        <f t="shared" si="79"/>
        <v>9696.1320529411441</v>
      </c>
      <c r="CZ112" s="21">
        <f t="shared" si="79"/>
        <v>8888.1210485293814</v>
      </c>
      <c r="DA112" s="21">
        <f t="shared" si="79"/>
        <v>8080.1100441176159</v>
      </c>
      <c r="DB112" s="21">
        <f t="shared" si="79"/>
        <v>7272.0990397058531</v>
      </c>
      <c r="DC112" s="21">
        <f t="shared" si="79"/>
        <v>6464.0880352940894</v>
      </c>
      <c r="DD112" s="21">
        <f t="shared" si="79"/>
        <v>5656.0770308823257</v>
      </c>
      <c r="DE112" s="21">
        <f t="shared" si="79"/>
        <v>4848.0660264705621</v>
      </c>
      <c r="DF112" s="21">
        <f t="shared" si="79"/>
        <v>4040.0550220587984</v>
      </c>
      <c r="DG112" s="21">
        <f t="shared" si="79"/>
        <v>3232.0440176470352</v>
      </c>
      <c r="DH112" s="21">
        <f t="shared" si="71"/>
        <v>2424.0330132352715</v>
      </c>
      <c r="DI112" s="21">
        <f t="shared" si="68"/>
        <v>1616.0220088235078</v>
      </c>
      <c r="DJ112" s="21">
        <f t="shared" si="68"/>
        <v>808.01100441174435</v>
      </c>
      <c r="DK112" s="21">
        <f t="shared" si="68"/>
        <v>-1.9208528101444242E-11</v>
      </c>
      <c r="DL112" s="21">
        <f t="shared" si="68"/>
        <v>-1.9208528101444242E-11</v>
      </c>
      <c r="DM112" s="21">
        <f t="shared" si="68"/>
        <v>-1.9208528101444242E-11</v>
      </c>
      <c r="DN112" s="21">
        <f t="shared" si="68"/>
        <v>-1.9208528101444242E-11</v>
      </c>
      <c r="DO112" s="21">
        <f t="shared" si="68"/>
        <v>-1.9208528101444242E-11</v>
      </c>
      <c r="DP112" s="21">
        <f t="shared" si="68"/>
        <v>-1.9208528101444242E-11</v>
      </c>
      <c r="DQ112" s="21">
        <f t="shared" si="68"/>
        <v>-1.9208528101444242E-11</v>
      </c>
      <c r="DR112" s="21">
        <f t="shared" si="68"/>
        <v>-1.9208528101444242E-11</v>
      </c>
      <c r="DS112" s="21">
        <f t="shared" si="68"/>
        <v>-1.9208528101444242E-11</v>
      </c>
      <c r="DT112" s="21">
        <f t="shared" si="68"/>
        <v>-1.9208528101444242E-11</v>
      </c>
      <c r="DU112" s="21">
        <f t="shared" si="68"/>
        <v>-1.9208528101444242E-11</v>
      </c>
      <c r="DV112" s="21">
        <f t="shared" si="68"/>
        <v>-1.9208528101444242E-11</v>
      </c>
      <c r="DW112" s="21">
        <f t="shared" si="68"/>
        <v>-1.9208528101444242E-11</v>
      </c>
      <c r="DX112" s="21">
        <f t="shared" si="68"/>
        <v>-1.9208528101444242E-11</v>
      </c>
      <c r="DY112" s="21">
        <f t="shared" si="69"/>
        <v>-1.9208528101444242E-11</v>
      </c>
      <c r="DZ112" s="21">
        <f t="shared" si="69"/>
        <v>-1.9208528101444242E-11</v>
      </c>
      <c r="EA112" s="21"/>
    </row>
    <row r="113" spans="1:131" x14ac:dyDescent="0.35">
      <c r="A113" s="14">
        <v>23</v>
      </c>
      <c r="B113" s="15" t="s">
        <v>25</v>
      </c>
      <c r="C113" s="15" t="s">
        <v>41</v>
      </c>
      <c r="D113" s="14" t="s">
        <v>27</v>
      </c>
      <c r="E113" s="50" t="s">
        <v>35</v>
      </c>
      <c r="F113" s="50" t="s">
        <v>76</v>
      </c>
      <c r="G113" s="50">
        <v>1</v>
      </c>
      <c r="H113" s="14" t="s">
        <v>117</v>
      </c>
      <c r="I113" s="112">
        <f>VLOOKUP(H113,'Represenative Instruments_FX'!$H$5:$I$13,2,FALSE)</f>
        <v>2.4213888053061345</v>
      </c>
      <c r="J113" s="16">
        <v>8597218.0523076914</v>
      </c>
      <c r="K113" s="16">
        <v>7503509.326399995</v>
      </c>
      <c r="L113" s="16">
        <v>0</v>
      </c>
      <c r="M113" s="16">
        <v>0</v>
      </c>
      <c r="N113" s="121">
        <v>40870</v>
      </c>
      <c r="O113" s="121">
        <v>55419</v>
      </c>
      <c r="P113" s="14">
        <v>10</v>
      </c>
      <c r="Q113" s="17">
        <v>50</v>
      </c>
      <c r="R113" s="50">
        <f t="shared" si="56"/>
        <v>0</v>
      </c>
      <c r="S113" s="50">
        <f t="shared" si="57"/>
        <v>34</v>
      </c>
      <c r="T113" s="14" t="s">
        <v>29</v>
      </c>
      <c r="U113" s="46">
        <v>7.4999999999999997E-3</v>
      </c>
      <c r="V113" s="14"/>
      <c r="W113" s="24"/>
      <c r="X113" s="16">
        <v>8597218.0523076914</v>
      </c>
      <c r="Y113" s="19"/>
      <c r="Z113" s="16">
        <f t="shared" si="58"/>
        <v>56276.31994799996</v>
      </c>
      <c r="AA113" s="16">
        <f t="shared" si="58"/>
        <v>55669.951696499957</v>
      </c>
      <c r="AB113" s="16">
        <f t="shared" ref="AB113:BW113" si="86">IF($T113="Fixed",$U113,$W113)*AA70</f>
        <v>55063.58344499996</v>
      </c>
      <c r="AC113" s="16">
        <f t="shared" si="86"/>
        <v>54038.100794249956</v>
      </c>
      <c r="AD113" s="16">
        <f t="shared" si="86"/>
        <v>52406.249819249955</v>
      </c>
      <c r="AE113" s="16">
        <f t="shared" si="86"/>
        <v>50587.144919249957</v>
      </c>
      <c r="AF113" s="16">
        <f t="shared" si="86"/>
        <v>48768.040019249951</v>
      </c>
      <c r="AG113" s="16">
        <f t="shared" si="86"/>
        <v>46948.935119249953</v>
      </c>
      <c r="AH113" s="16">
        <f t="shared" si="86"/>
        <v>45129.830219249947</v>
      </c>
      <c r="AI113" s="16">
        <f t="shared" si="86"/>
        <v>43310.725319249948</v>
      </c>
      <c r="AJ113" s="16">
        <f t="shared" si="86"/>
        <v>41491.620419249943</v>
      </c>
      <c r="AK113" s="16">
        <f t="shared" si="86"/>
        <v>39672.515519249944</v>
      </c>
      <c r="AL113" s="16">
        <f t="shared" si="86"/>
        <v>37853.410619249938</v>
      </c>
      <c r="AM113" s="16">
        <f t="shared" si="86"/>
        <v>36034.305719249933</v>
      </c>
      <c r="AN113" s="16">
        <f t="shared" si="86"/>
        <v>34215.200819249934</v>
      </c>
      <c r="AO113" s="16">
        <f t="shared" si="86"/>
        <v>32396.095919249932</v>
      </c>
      <c r="AP113" s="16">
        <f t="shared" si="86"/>
        <v>30576.991019249934</v>
      </c>
      <c r="AQ113" s="16">
        <f t="shared" si="86"/>
        <v>28757.886119249935</v>
      </c>
      <c r="AR113" s="16">
        <f t="shared" si="86"/>
        <v>26938.781219249937</v>
      </c>
      <c r="AS113" s="16">
        <f t="shared" si="86"/>
        <v>25119.676319249938</v>
      </c>
      <c r="AT113" s="16">
        <f t="shared" si="86"/>
        <v>23300.57141924994</v>
      </c>
      <c r="AU113" s="16">
        <f t="shared" si="86"/>
        <v>21481.466519249941</v>
      </c>
      <c r="AV113" s="16">
        <f t="shared" si="86"/>
        <v>19662.361619249943</v>
      </c>
      <c r="AW113" s="16">
        <f t="shared" si="86"/>
        <v>17843.256719249941</v>
      </c>
      <c r="AX113" s="16">
        <f t="shared" si="86"/>
        <v>16024.151819249944</v>
      </c>
      <c r="AY113" s="16">
        <f t="shared" si="86"/>
        <v>14205.046919249944</v>
      </c>
      <c r="AZ113" s="16">
        <f t="shared" si="86"/>
        <v>12385.942019249944</v>
      </c>
      <c r="BA113" s="16">
        <f t="shared" si="86"/>
        <v>10566.837119249943</v>
      </c>
      <c r="BB113" s="16">
        <f t="shared" si="86"/>
        <v>8747.7322192499414</v>
      </c>
      <c r="BC113" s="16">
        <f t="shared" si="86"/>
        <v>6928.627319249942</v>
      </c>
      <c r="BD113" s="16">
        <f t="shared" si="86"/>
        <v>5109.5224192499418</v>
      </c>
      <c r="BE113" s="16">
        <f t="shared" si="86"/>
        <v>3290.4175192499415</v>
      </c>
      <c r="BF113" s="16">
        <f t="shared" si="86"/>
        <v>1471.3126192499415</v>
      </c>
      <c r="BG113" s="16">
        <f t="shared" si="86"/>
        <v>280.8813599999707</v>
      </c>
      <c r="BH113" s="16">
        <f t="shared" si="86"/>
        <v>-4.0490704122930762E-11</v>
      </c>
      <c r="BI113" s="16">
        <f t="shared" si="86"/>
        <v>-4.0490704122930762E-11</v>
      </c>
      <c r="BJ113" s="16">
        <f t="shared" si="86"/>
        <v>-4.0490704122930762E-11</v>
      </c>
      <c r="BK113" s="16">
        <f t="shared" si="86"/>
        <v>-4.0490704122930762E-11</v>
      </c>
      <c r="BL113" s="16">
        <f t="shared" si="86"/>
        <v>-4.0490704122930762E-11</v>
      </c>
      <c r="BM113" s="16">
        <f t="shared" si="86"/>
        <v>-4.0490704122930762E-11</v>
      </c>
      <c r="BN113" s="16">
        <f t="shared" si="86"/>
        <v>-4.0490704122930762E-11</v>
      </c>
      <c r="BO113" s="16">
        <f t="shared" si="86"/>
        <v>-4.0490704122930762E-11</v>
      </c>
      <c r="BP113" s="16">
        <f t="shared" si="86"/>
        <v>-4.0490704122930762E-11</v>
      </c>
      <c r="BQ113" s="16">
        <f t="shared" si="86"/>
        <v>-4.0490704122930762E-11</v>
      </c>
      <c r="BR113" s="16">
        <f t="shared" si="86"/>
        <v>-4.0490704122930762E-11</v>
      </c>
      <c r="BS113" s="16">
        <f t="shared" si="86"/>
        <v>-4.0490704122930762E-11</v>
      </c>
      <c r="BT113" s="16">
        <f t="shared" si="86"/>
        <v>-4.0490704122930762E-11</v>
      </c>
      <c r="BU113" s="16">
        <f t="shared" si="86"/>
        <v>-4.0490704122930762E-11</v>
      </c>
      <c r="BV113" s="16">
        <f t="shared" si="86"/>
        <v>-4.0490704122930762E-11</v>
      </c>
      <c r="BW113" s="16">
        <f t="shared" si="86"/>
        <v>-4.0490704122930762E-11</v>
      </c>
      <c r="CA113" s="21"/>
      <c r="CB113" s="23"/>
      <c r="CC113" s="21">
        <f t="shared" si="81"/>
        <v>56276.31994799996</v>
      </c>
      <c r="CD113" s="21">
        <f t="shared" si="81"/>
        <v>54621.134067176426</v>
      </c>
      <c r="CE113" s="21">
        <f t="shared" si="81"/>
        <v>52965.9481863529</v>
      </c>
      <c r="CF113" s="21">
        <f t="shared" si="81"/>
        <v>51310.762305529366</v>
      </c>
      <c r="CG113" s="21">
        <f t="shared" si="81"/>
        <v>49655.57642470584</v>
      </c>
      <c r="CH113" s="21">
        <f t="shared" si="81"/>
        <v>48000.390543882306</v>
      </c>
      <c r="CI113" s="21">
        <f t="shared" si="81"/>
        <v>46345.204663058772</v>
      </c>
      <c r="CJ113" s="21">
        <f t="shared" si="81"/>
        <v>44690.018782235245</v>
      </c>
      <c r="CK113" s="21">
        <f t="shared" si="81"/>
        <v>43034.832901411712</v>
      </c>
      <c r="CL113" s="21">
        <f t="shared" si="81"/>
        <v>41379.647020588178</v>
      </c>
      <c r="CM113" s="21">
        <f t="shared" si="81"/>
        <v>39724.461139764651</v>
      </c>
      <c r="CN113" s="21">
        <f t="shared" si="81"/>
        <v>38069.275258941117</v>
      </c>
      <c r="CO113" s="21">
        <f t="shared" si="81"/>
        <v>36414.089378117584</v>
      </c>
      <c r="CP113" s="21">
        <f t="shared" si="81"/>
        <v>34758.903497294057</v>
      </c>
      <c r="CQ113" s="21">
        <f t="shared" si="81"/>
        <v>33103.717616470523</v>
      </c>
      <c r="CR113" s="21">
        <f t="shared" si="81"/>
        <v>31448.531735646997</v>
      </c>
      <c r="CS113" s="21">
        <f t="shared" si="79"/>
        <v>29793.34585482347</v>
      </c>
      <c r="CT113" s="21">
        <f t="shared" si="79"/>
        <v>28138.15997399994</v>
      </c>
      <c r="CU113" s="21">
        <f t="shared" si="79"/>
        <v>26482.974093176414</v>
      </c>
      <c r="CV113" s="21">
        <f t="shared" si="79"/>
        <v>24827.788212352887</v>
      </c>
      <c r="CW113" s="21">
        <f t="shared" si="79"/>
        <v>23172.602331529361</v>
      </c>
      <c r="CX113" s="21">
        <f t="shared" si="79"/>
        <v>21517.41645070583</v>
      </c>
      <c r="CY113" s="21">
        <f t="shared" si="79"/>
        <v>19862.230569882304</v>
      </c>
      <c r="CZ113" s="21">
        <f t="shared" si="79"/>
        <v>18207.044689058777</v>
      </c>
      <c r="DA113" s="21">
        <f t="shared" si="79"/>
        <v>16551.858808235247</v>
      </c>
      <c r="DB113" s="21">
        <f t="shared" si="79"/>
        <v>14896.672927411721</v>
      </c>
      <c r="DC113" s="21">
        <f t="shared" si="79"/>
        <v>13241.487046588192</v>
      </c>
      <c r="DD113" s="21">
        <f t="shared" si="79"/>
        <v>11586.301165764666</v>
      </c>
      <c r="DE113" s="21">
        <f t="shared" si="79"/>
        <v>9931.1152849411374</v>
      </c>
      <c r="DF113" s="21">
        <f t="shared" si="79"/>
        <v>8275.9294041176108</v>
      </c>
      <c r="DG113" s="21">
        <f t="shared" si="79"/>
        <v>6620.7435232940816</v>
      </c>
      <c r="DH113" s="21">
        <f t="shared" si="71"/>
        <v>4965.5576424705532</v>
      </c>
      <c r="DI113" s="21">
        <f t="shared" si="68"/>
        <v>3310.3717616470249</v>
      </c>
      <c r="DJ113" s="21">
        <f t="shared" si="68"/>
        <v>1655.1858808234965</v>
      </c>
      <c r="DK113" s="21">
        <f t="shared" si="68"/>
        <v>-3.1868694350123405E-11</v>
      </c>
      <c r="DL113" s="21">
        <f t="shared" si="68"/>
        <v>-3.1868694350123405E-11</v>
      </c>
      <c r="DM113" s="21">
        <f t="shared" si="68"/>
        <v>-3.1868694350123405E-11</v>
      </c>
      <c r="DN113" s="21">
        <f t="shared" si="68"/>
        <v>-3.1868694350123405E-11</v>
      </c>
      <c r="DO113" s="21">
        <f t="shared" si="68"/>
        <v>-3.1868694350123405E-11</v>
      </c>
      <c r="DP113" s="21">
        <f t="shared" si="68"/>
        <v>-3.1868694350123405E-11</v>
      </c>
      <c r="DQ113" s="21">
        <f t="shared" si="68"/>
        <v>-3.1868694350123405E-11</v>
      </c>
      <c r="DR113" s="21">
        <f t="shared" si="68"/>
        <v>-3.1868694350123405E-11</v>
      </c>
      <c r="DS113" s="21">
        <f t="shared" si="68"/>
        <v>-3.1868694350123405E-11</v>
      </c>
      <c r="DT113" s="21">
        <f t="shared" si="68"/>
        <v>-3.1868694350123405E-11</v>
      </c>
      <c r="DU113" s="21">
        <f t="shared" si="68"/>
        <v>-3.1868694350123405E-11</v>
      </c>
      <c r="DV113" s="21">
        <f t="shared" si="68"/>
        <v>-3.1868694350123405E-11</v>
      </c>
      <c r="DW113" s="21">
        <f t="shared" si="68"/>
        <v>-3.1868694350123405E-11</v>
      </c>
      <c r="DX113" s="21">
        <f t="shared" si="68"/>
        <v>-3.1868694350123405E-11</v>
      </c>
      <c r="DY113" s="21">
        <f t="shared" si="69"/>
        <v>-3.1868694350123405E-11</v>
      </c>
      <c r="DZ113" s="21">
        <f t="shared" si="69"/>
        <v>-3.1868694350123405E-11</v>
      </c>
      <c r="EA113" s="21"/>
    </row>
    <row r="114" spans="1:131" x14ac:dyDescent="0.35">
      <c r="A114" s="14">
        <v>24</v>
      </c>
      <c r="B114" s="15" t="s">
        <v>25</v>
      </c>
      <c r="C114" s="15" t="s">
        <v>41</v>
      </c>
      <c r="D114" s="14" t="s">
        <v>27</v>
      </c>
      <c r="E114" s="50" t="s">
        <v>35</v>
      </c>
      <c r="F114" s="50" t="s">
        <v>76</v>
      </c>
      <c r="G114" s="50">
        <v>1</v>
      </c>
      <c r="H114" s="14" t="s">
        <v>32</v>
      </c>
      <c r="I114" s="112">
        <f>VLOOKUP(H114,'Represenative Instruments_FX'!$H$5:$I$13,2,FALSE)</f>
        <v>18.031499999999998</v>
      </c>
      <c r="J114" s="16">
        <v>2758718.8846153845</v>
      </c>
      <c r="K114" s="16">
        <v>549605.777</v>
      </c>
      <c r="L114" s="16">
        <v>0</v>
      </c>
      <c r="M114" s="16">
        <v>0</v>
      </c>
      <c r="N114" s="121">
        <v>40802</v>
      </c>
      <c r="O114" s="121">
        <v>55412</v>
      </c>
      <c r="P114" s="14">
        <v>10</v>
      </c>
      <c r="Q114" s="17">
        <v>50</v>
      </c>
      <c r="R114" s="50">
        <f t="shared" si="56"/>
        <v>0</v>
      </c>
      <c r="S114" s="50">
        <f t="shared" si="57"/>
        <v>34</v>
      </c>
      <c r="T114" s="14" t="s">
        <v>29</v>
      </c>
      <c r="U114" s="46">
        <v>7.4999999999999997E-3</v>
      </c>
      <c r="V114" s="14"/>
      <c r="W114" s="24"/>
      <c r="X114" s="16">
        <v>2758718.8846153845</v>
      </c>
      <c r="Y114" s="19"/>
      <c r="Z114" s="16">
        <f t="shared" si="58"/>
        <v>4122.0433274999996</v>
      </c>
      <c r="AA114" s="16">
        <f t="shared" si="58"/>
        <v>4077.6707775</v>
      </c>
      <c r="AB114" s="16">
        <f t="shared" ref="AB114:BW114" si="87">IF($T114="Fixed",$U114,$W114)*AA71</f>
        <v>4033.2982275000004</v>
      </c>
      <c r="AC114" s="16">
        <f t="shared" si="87"/>
        <v>3962.0282025000001</v>
      </c>
      <c r="AD114" s="16">
        <f t="shared" si="87"/>
        <v>3846.3836025000001</v>
      </c>
      <c r="AE114" s="16">
        <f t="shared" si="87"/>
        <v>3713.2619024999999</v>
      </c>
      <c r="AF114" s="16">
        <f t="shared" si="87"/>
        <v>3580.1402024999998</v>
      </c>
      <c r="AG114" s="16">
        <f t="shared" si="87"/>
        <v>3447.0185025000001</v>
      </c>
      <c r="AH114" s="16">
        <f t="shared" si="87"/>
        <v>3313.8968024999999</v>
      </c>
      <c r="AI114" s="16">
        <f t="shared" si="87"/>
        <v>3180.7751024999998</v>
      </c>
      <c r="AJ114" s="16">
        <f t="shared" si="87"/>
        <v>3047.6534025000001</v>
      </c>
      <c r="AK114" s="16">
        <f t="shared" si="87"/>
        <v>2914.5317024999999</v>
      </c>
      <c r="AL114" s="16">
        <f t="shared" si="87"/>
        <v>2781.4100024999998</v>
      </c>
      <c r="AM114" s="16">
        <f t="shared" si="87"/>
        <v>2648.2883025000001</v>
      </c>
      <c r="AN114" s="16">
        <f t="shared" si="87"/>
        <v>2515.1666025</v>
      </c>
      <c r="AO114" s="16">
        <f t="shared" si="87"/>
        <v>2382.0449025000003</v>
      </c>
      <c r="AP114" s="16">
        <f t="shared" si="87"/>
        <v>2248.9232025000001</v>
      </c>
      <c r="AQ114" s="16">
        <f t="shared" si="87"/>
        <v>2115.8015025</v>
      </c>
      <c r="AR114" s="16">
        <f t="shared" si="87"/>
        <v>1982.6798025000001</v>
      </c>
      <c r="AS114" s="16">
        <f t="shared" si="87"/>
        <v>1849.5581025000001</v>
      </c>
      <c r="AT114" s="16">
        <f t="shared" si="87"/>
        <v>1716.4364025000002</v>
      </c>
      <c r="AU114" s="16">
        <f t="shared" si="87"/>
        <v>1583.3147025000003</v>
      </c>
      <c r="AV114" s="16">
        <f t="shared" si="87"/>
        <v>1450.1930025000001</v>
      </c>
      <c r="AW114" s="16">
        <f t="shared" si="87"/>
        <v>1317.0713025000002</v>
      </c>
      <c r="AX114" s="16">
        <f t="shared" si="87"/>
        <v>1183.9496025000003</v>
      </c>
      <c r="AY114" s="16">
        <f t="shared" si="87"/>
        <v>1050.8279025000004</v>
      </c>
      <c r="AZ114" s="16">
        <f t="shared" si="87"/>
        <v>917.70620250000036</v>
      </c>
      <c r="BA114" s="16">
        <f t="shared" si="87"/>
        <v>784.58450250000033</v>
      </c>
      <c r="BB114" s="16">
        <f t="shared" si="87"/>
        <v>651.46280250000041</v>
      </c>
      <c r="BC114" s="16">
        <f t="shared" si="87"/>
        <v>518.34110250000037</v>
      </c>
      <c r="BD114" s="16">
        <f t="shared" si="87"/>
        <v>385.2194025000004</v>
      </c>
      <c r="BE114" s="16">
        <f t="shared" si="87"/>
        <v>252.09770250000045</v>
      </c>
      <c r="BF114" s="16">
        <f t="shared" si="87"/>
        <v>118.97600250000043</v>
      </c>
      <c r="BG114" s="16">
        <f t="shared" si="87"/>
        <v>26.20041000000036</v>
      </c>
      <c r="BH114" s="16">
        <f t="shared" si="87"/>
        <v>5.1159076974727213E-13</v>
      </c>
      <c r="BI114" s="16">
        <f t="shared" si="87"/>
        <v>5.1159076974727213E-13</v>
      </c>
      <c r="BJ114" s="16">
        <f t="shared" si="87"/>
        <v>5.1159076974727213E-13</v>
      </c>
      <c r="BK114" s="16">
        <f t="shared" si="87"/>
        <v>5.1159076974727213E-13</v>
      </c>
      <c r="BL114" s="16">
        <f t="shared" si="87"/>
        <v>5.1159076974727213E-13</v>
      </c>
      <c r="BM114" s="16">
        <f t="shared" si="87"/>
        <v>5.1159076974727213E-13</v>
      </c>
      <c r="BN114" s="16">
        <f t="shared" si="87"/>
        <v>5.1159076974727213E-13</v>
      </c>
      <c r="BO114" s="16">
        <f t="shared" si="87"/>
        <v>5.1159076974727213E-13</v>
      </c>
      <c r="BP114" s="16">
        <f t="shared" si="87"/>
        <v>5.1159076974727213E-13</v>
      </c>
      <c r="BQ114" s="16">
        <f t="shared" si="87"/>
        <v>5.1159076974727213E-13</v>
      </c>
      <c r="BR114" s="16">
        <f t="shared" si="87"/>
        <v>5.1159076974727213E-13</v>
      </c>
      <c r="BS114" s="16">
        <f t="shared" si="87"/>
        <v>5.1159076974727213E-13</v>
      </c>
      <c r="BT114" s="16">
        <f t="shared" si="87"/>
        <v>5.1159076974727213E-13</v>
      </c>
      <c r="BU114" s="16">
        <f t="shared" si="87"/>
        <v>5.1159076974727213E-13</v>
      </c>
      <c r="BV114" s="16">
        <f t="shared" si="87"/>
        <v>5.1159076974727213E-13</v>
      </c>
      <c r="BW114" s="16">
        <f t="shared" si="87"/>
        <v>5.1159076974727213E-13</v>
      </c>
      <c r="CA114" s="21"/>
      <c r="CB114" s="23"/>
      <c r="CC114" s="21">
        <f t="shared" si="81"/>
        <v>4122.0433274999996</v>
      </c>
      <c r="CD114" s="21">
        <f t="shared" si="81"/>
        <v>4000.8067590441174</v>
      </c>
      <c r="CE114" s="21">
        <f t="shared" si="81"/>
        <v>3879.5701905882352</v>
      </c>
      <c r="CF114" s="21">
        <f t="shared" si="81"/>
        <v>3758.333622132353</v>
      </c>
      <c r="CG114" s="21">
        <f t="shared" si="81"/>
        <v>3637.0970536764708</v>
      </c>
      <c r="CH114" s="21">
        <f t="shared" si="81"/>
        <v>3515.8604852205885</v>
      </c>
      <c r="CI114" s="21">
        <f t="shared" si="81"/>
        <v>3394.6239167647059</v>
      </c>
      <c r="CJ114" s="21">
        <f t="shared" si="81"/>
        <v>3273.3873483088237</v>
      </c>
      <c r="CK114" s="21">
        <f t="shared" si="81"/>
        <v>3152.1507798529415</v>
      </c>
      <c r="CL114" s="21">
        <f t="shared" si="81"/>
        <v>3030.9142113970593</v>
      </c>
      <c r="CM114" s="21">
        <f t="shared" si="81"/>
        <v>2909.6776429411771</v>
      </c>
      <c r="CN114" s="21">
        <f t="shared" si="81"/>
        <v>2788.4410744852948</v>
      </c>
      <c r="CO114" s="21">
        <f t="shared" si="81"/>
        <v>2667.2045060294126</v>
      </c>
      <c r="CP114" s="21">
        <f t="shared" si="81"/>
        <v>2545.9679375735304</v>
      </c>
      <c r="CQ114" s="21">
        <f t="shared" si="81"/>
        <v>2424.7313691176482</v>
      </c>
      <c r="CR114" s="21">
        <f t="shared" si="81"/>
        <v>2303.494800661766</v>
      </c>
      <c r="CS114" s="21">
        <f t="shared" si="79"/>
        <v>2182.2582322058838</v>
      </c>
      <c r="CT114" s="21">
        <f t="shared" si="79"/>
        <v>2061.0216637500016</v>
      </c>
      <c r="CU114" s="21">
        <f t="shared" si="79"/>
        <v>1939.7850952941192</v>
      </c>
      <c r="CV114" s="21">
        <f t="shared" si="79"/>
        <v>1818.5485268382367</v>
      </c>
      <c r="CW114" s="21">
        <f t="shared" si="79"/>
        <v>1697.3119583823543</v>
      </c>
      <c r="CX114" s="21">
        <f t="shared" si="79"/>
        <v>1576.0753899264719</v>
      </c>
      <c r="CY114" s="21">
        <f t="shared" si="79"/>
        <v>1454.8388214705894</v>
      </c>
      <c r="CZ114" s="21">
        <f t="shared" si="79"/>
        <v>1333.602253014707</v>
      </c>
      <c r="DA114" s="21">
        <f t="shared" si="79"/>
        <v>1212.3656845588246</v>
      </c>
      <c r="DB114" s="21">
        <f t="shared" si="79"/>
        <v>1091.1291161029421</v>
      </c>
      <c r="DC114" s="21">
        <f t="shared" si="79"/>
        <v>969.89254764705981</v>
      </c>
      <c r="DD114" s="21">
        <f t="shared" si="79"/>
        <v>848.65597919117749</v>
      </c>
      <c r="DE114" s="21">
        <f t="shared" si="79"/>
        <v>727.41941073529517</v>
      </c>
      <c r="DF114" s="21">
        <f t="shared" si="79"/>
        <v>606.18284227941285</v>
      </c>
      <c r="DG114" s="21">
        <f t="shared" si="79"/>
        <v>484.94627382353053</v>
      </c>
      <c r="DH114" s="21">
        <f t="shared" si="71"/>
        <v>363.70970536764821</v>
      </c>
      <c r="DI114" s="21">
        <f t="shared" si="68"/>
        <v>242.47313691176586</v>
      </c>
      <c r="DJ114" s="21">
        <f t="shared" si="68"/>
        <v>121.23656845588351</v>
      </c>
      <c r="DK114" s="21">
        <f t="shared" si="68"/>
        <v>1.1732481652870775E-12</v>
      </c>
      <c r="DL114" s="21">
        <f t="shared" si="68"/>
        <v>1.1732481652870775E-12</v>
      </c>
      <c r="DM114" s="21">
        <f t="shared" si="68"/>
        <v>1.1732481652870775E-12</v>
      </c>
      <c r="DN114" s="21">
        <f t="shared" si="68"/>
        <v>1.1732481652870775E-12</v>
      </c>
      <c r="DO114" s="21">
        <f t="shared" si="68"/>
        <v>1.1732481652870775E-12</v>
      </c>
      <c r="DP114" s="21">
        <f t="shared" si="68"/>
        <v>1.1732481652870775E-12</v>
      </c>
      <c r="DQ114" s="21">
        <f t="shared" si="68"/>
        <v>1.1732481652870775E-12</v>
      </c>
      <c r="DR114" s="21">
        <f t="shared" si="68"/>
        <v>1.1732481652870775E-12</v>
      </c>
      <c r="DS114" s="21">
        <f t="shared" si="68"/>
        <v>1.1732481652870775E-12</v>
      </c>
      <c r="DT114" s="21">
        <f t="shared" si="68"/>
        <v>1.1732481652870775E-12</v>
      </c>
      <c r="DU114" s="21">
        <f t="shared" si="68"/>
        <v>1.1732481652870775E-12</v>
      </c>
      <c r="DV114" s="21">
        <f t="shared" si="68"/>
        <v>1.1732481652870775E-12</v>
      </c>
      <c r="DW114" s="21">
        <f t="shared" si="68"/>
        <v>1.1732481652870775E-12</v>
      </c>
      <c r="DX114" s="21">
        <f t="shared" ref="DX114:DZ129" si="88">IF($T114="Fixed",$U114,$W114)*DW71</f>
        <v>1.1732481652870775E-12</v>
      </c>
      <c r="DY114" s="21">
        <f t="shared" si="88"/>
        <v>1.1732481652870775E-12</v>
      </c>
      <c r="DZ114" s="21">
        <f t="shared" si="88"/>
        <v>1.1732481652870775E-12</v>
      </c>
      <c r="EA114" s="21"/>
    </row>
    <row r="115" spans="1:131" x14ac:dyDescent="0.35">
      <c r="A115" s="14">
        <v>25</v>
      </c>
      <c r="B115" s="15" t="s">
        <v>25</v>
      </c>
      <c r="C115" s="15" t="s">
        <v>41</v>
      </c>
      <c r="D115" s="14" t="s">
        <v>27</v>
      </c>
      <c r="E115" s="50" t="s">
        <v>35</v>
      </c>
      <c r="F115" s="50" t="s">
        <v>76</v>
      </c>
      <c r="G115" s="50">
        <v>1</v>
      </c>
      <c r="H115" s="14" t="s">
        <v>28</v>
      </c>
      <c r="I115" s="112">
        <f>VLOOKUP(H115,'Represenative Instruments_FX'!$H$5:$I$13,2,FALSE)</f>
        <v>15</v>
      </c>
      <c r="J115" s="16">
        <v>124297816.59999999</v>
      </c>
      <c r="K115" s="16">
        <v>69364726.070208043</v>
      </c>
      <c r="L115" s="16">
        <v>0</v>
      </c>
      <c r="M115" s="16">
        <v>0</v>
      </c>
      <c r="N115" s="121">
        <v>42446</v>
      </c>
      <c r="O115" s="121">
        <v>57058</v>
      </c>
      <c r="P115" s="14">
        <v>10</v>
      </c>
      <c r="Q115" s="17">
        <v>50</v>
      </c>
      <c r="R115" s="50">
        <f t="shared" si="56"/>
        <v>0</v>
      </c>
      <c r="S115" s="50">
        <f t="shared" si="57"/>
        <v>39</v>
      </c>
      <c r="T115" s="14" t="s">
        <v>29</v>
      </c>
      <c r="U115" s="46">
        <v>7.4999999999999997E-3</v>
      </c>
      <c r="V115" s="14"/>
      <c r="W115" s="24"/>
      <c r="X115" s="16">
        <v>124297816.59999999</v>
      </c>
      <c r="Y115" s="19"/>
      <c r="Z115" s="16">
        <f t="shared" si="58"/>
        <v>520235.4455265603</v>
      </c>
      <c r="AA115" s="16">
        <f t="shared" si="58"/>
        <v>517638.58708656032</v>
      </c>
      <c r="AB115" s="16">
        <f t="shared" ref="AB115:BW115" si="89">IF($T115="Fixed",$U115,$W115)*AA72</f>
        <v>512561.84952306031</v>
      </c>
      <c r="AC115" s="16">
        <f t="shared" si="89"/>
        <v>504473.21293206024</v>
      </c>
      <c r="AD115" s="16">
        <f t="shared" si="89"/>
        <v>494279.29895181028</v>
      </c>
      <c r="AE115" s="16">
        <f t="shared" si="89"/>
        <v>483581.36892681028</v>
      </c>
      <c r="AF115" s="16">
        <f t="shared" si="89"/>
        <v>472883.43890181027</v>
      </c>
      <c r="AG115" s="16">
        <f t="shared" si="89"/>
        <v>456067.95107705053</v>
      </c>
      <c r="AH115" s="16">
        <f t="shared" si="89"/>
        <v>444370.296802531</v>
      </c>
      <c r="AI115" s="16">
        <f t="shared" si="89"/>
        <v>431952.63808051147</v>
      </c>
      <c r="AJ115" s="16">
        <f t="shared" si="89"/>
        <v>418814.97491099196</v>
      </c>
      <c r="AK115" s="16">
        <f t="shared" si="89"/>
        <v>404604.30995097244</v>
      </c>
      <c r="AL115" s="16">
        <f t="shared" si="89"/>
        <v>390393.64499095298</v>
      </c>
      <c r="AM115" s="16">
        <f t="shared" si="89"/>
        <v>376182.98003093345</v>
      </c>
      <c r="AN115" s="16">
        <f t="shared" si="89"/>
        <v>361972.31507091393</v>
      </c>
      <c r="AO115" s="16">
        <f t="shared" si="89"/>
        <v>347761.65011089441</v>
      </c>
      <c r="AP115" s="16">
        <f t="shared" si="89"/>
        <v>333550.98515087488</v>
      </c>
      <c r="AQ115" s="16">
        <f t="shared" si="89"/>
        <v>317390.84262585541</v>
      </c>
      <c r="AR115" s="16">
        <f t="shared" si="89"/>
        <v>301230.70010083588</v>
      </c>
      <c r="AS115" s="16">
        <f t="shared" si="89"/>
        <v>285070.55757581635</v>
      </c>
      <c r="AT115" s="16">
        <f t="shared" si="89"/>
        <v>268910.41505079682</v>
      </c>
      <c r="AU115" s="16">
        <f t="shared" si="89"/>
        <v>252750.27252577731</v>
      </c>
      <c r="AV115" s="16">
        <f t="shared" si="89"/>
        <v>238539.60756575782</v>
      </c>
      <c r="AW115" s="16">
        <f t="shared" si="89"/>
        <v>224328.9426057383</v>
      </c>
      <c r="AX115" s="16">
        <f t="shared" si="89"/>
        <v>210118.27764571877</v>
      </c>
      <c r="AY115" s="16">
        <f t="shared" si="89"/>
        <v>195907.61268569928</v>
      </c>
      <c r="AZ115" s="16">
        <f t="shared" si="89"/>
        <v>181696.94772567975</v>
      </c>
      <c r="BA115" s="16">
        <f t="shared" si="89"/>
        <v>167486.28276566023</v>
      </c>
      <c r="BB115" s="16">
        <f t="shared" si="89"/>
        <v>153275.61780564074</v>
      </c>
      <c r="BC115" s="16">
        <f t="shared" si="89"/>
        <v>139064.95284562121</v>
      </c>
      <c r="BD115" s="16">
        <f t="shared" si="89"/>
        <v>124854.28788560171</v>
      </c>
      <c r="BE115" s="16">
        <f t="shared" si="89"/>
        <v>110643.62292558218</v>
      </c>
      <c r="BF115" s="16">
        <f t="shared" si="89"/>
        <v>96432.957965562673</v>
      </c>
      <c r="BG115" s="16">
        <f t="shared" si="89"/>
        <v>82656.821113339378</v>
      </c>
      <c r="BH115" s="16">
        <f t="shared" si="89"/>
        <v>68880.684261116083</v>
      </c>
      <c r="BI115" s="16">
        <f t="shared" si="89"/>
        <v>55104.547408892795</v>
      </c>
      <c r="BJ115" s="16">
        <f t="shared" si="89"/>
        <v>41328.410556669507</v>
      </c>
      <c r="BK115" s="16">
        <f t="shared" si="89"/>
        <v>27552.273704446219</v>
      </c>
      <c r="BL115" s="16">
        <f t="shared" si="89"/>
        <v>13776.13685222293</v>
      </c>
      <c r="BM115" s="16">
        <f t="shared" si="89"/>
        <v>-3.5972334444522856E-10</v>
      </c>
      <c r="BN115" s="16">
        <f t="shared" si="89"/>
        <v>-3.5972334444522856E-10</v>
      </c>
      <c r="BO115" s="16">
        <f t="shared" si="89"/>
        <v>-3.5972334444522856E-10</v>
      </c>
      <c r="BP115" s="16">
        <f t="shared" si="89"/>
        <v>-3.5972334444522856E-10</v>
      </c>
      <c r="BQ115" s="16">
        <f t="shared" si="89"/>
        <v>-3.5972334444522856E-10</v>
      </c>
      <c r="BR115" s="16">
        <f t="shared" si="89"/>
        <v>-3.5972334444522856E-10</v>
      </c>
      <c r="BS115" s="16">
        <f t="shared" si="89"/>
        <v>-3.5972334444522856E-10</v>
      </c>
      <c r="BT115" s="16">
        <f t="shared" si="89"/>
        <v>-3.5972334444522856E-10</v>
      </c>
      <c r="BU115" s="16">
        <f t="shared" si="89"/>
        <v>-3.5972334444522856E-10</v>
      </c>
      <c r="BV115" s="16">
        <f t="shared" si="89"/>
        <v>-3.5972334444522856E-10</v>
      </c>
      <c r="BW115" s="16">
        <f t="shared" si="89"/>
        <v>-3.5972334444522856E-10</v>
      </c>
      <c r="CA115" s="21"/>
      <c r="CB115" s="23"/>
      <c r="CC115" s="21">
        <f t="shared" si="81"/>
        <v>520235.4455265603</v>
      </c>
      <c r="CD115" s="21">
        <f t="shared" si="81"/>
        <v>506896.07512844331</v>
      </c>
      <c r="CE115" s="21">
        <f t="shared" si="81"/>
        <v>493556.70473032643</v>
      </c>
      <c r="CF115" s="21">
        <f t="shared" si="81"/>
        <v>480217.33433220949</v>
      </c>
      <c r="CG115" s="21">
        <f t="shared" si="81"/>
        <v>466877.96393409261</v>
      </c>
      <c r="CH115" s="21">
        <f t="shared" si="81"/>
        <v>453538.59353597567</v>
      </c>
      <c r="CI115" s="21">
        <f t="shared" si="81"/>
        <v>440199.22313785879</v>
      </c>
      <c r="CJ115" s="21">
        <f t="shared" si="81"/>
        <v>426859.85273974185</v>
      </c>
      <c r="CK115" s="21">
        <f t="shared" si="81"/>
        <v>413520.48234162497</v>
      </c>
      <c r="CL115" s="21">
        <f t="shared" si="81"/>
        <v>400181.11194350803</v>
      </c>
      <c r="CM115" s="21">
        <f t="shared" si="81"/>
        <v>386841.74154539115</v>
      </c>
      <c r="CN115" s="21">
        <f t="shared" si="81"/>
        <v>373502.37114727421</v>
      </c>
      <c r="CO115" s="21">
        <f t="shared" si="81"/>
        <v>360163.00074915728</v>
      </c>
      <c r="CP115" s="21">
        <f t="shared" si="81"/>
        <v>346823.6303510404</v>
      </c>
      <c r="CQ115" s="21">
        <f t="shared" si="81"/>
        <v>333484.25995292346</v>
      </c>
      <c r="CR115" s="21">
        <f t="shared" si="81"/>
        <v>320144.88955480658</v>
      </c>
      <c r="CS115" s="21">
        <f t="shared" si="79"/>
        <v>306805.51915668964</v>
      </c>
      <c r="CT115" s="21">
        <f t="shared" si="79"/>
        <v>293466.14875857276</v>
      </c>
      <c r="CU115" s="21">
        <f t="shared" si="79"/>
        <v>280126.77836045582</v>
      </c>
      <c r="CV115" s="21">
        <f t="shared" si="79"/>
        <v>266787.40796233894</v>
      </c>
      <c r="CW115" s="21">
        <f t="shared" si="79"/>
        <v>253448.037564222</v>
      </c>
      <c r="CX115" s="21">
        <f t="shared" si="79"/>
        <v>240108.66716610506</v>
      </c>
      <c r="CY115" s="21">
        <f t="shared" si="79"/>
        <v>226769.29676798813</v>
      </c>
      <c r="CZ115" s="21">
        <f t="shared" si="79"/>
        <v>213429.92636987119</v>
      </c>
      <c r="DA115" s="21">
        <f t="shared" si="79"/>
        <v>200090.55597175425</v>
      </c>
      <c r="DB115" s="21">
        <f t="shared" si="79"/>
        <v>186751.18557363731</v>
      </c>
      <c r="DC115" s="21">
        <f t="shared" si="79"/>
        <v>173411.81517552037</v>
      </c>
      <c r="DD115" s="21">
        <f t="shared" si="79"/>
        <v>160072.44477740343</v>
      </c>
      <c r="DE115" s="21">
        <f t="shared" si="79"/>
        <v>146733.07437928647</v>
      </c>
      <c r="DF115" s="21">
        <f t="shared" si="79"/>
        <v>133393.70398116953</v>
      </c>
      <c r="DG115" s="21">
        <f t="shared" si="79"/>
        <v>120054.33358305262</v>
      </c>
      <c r="DH115" s="21">
        <f t="shared" si="71"/>
        <v>106714.9631849357</v>
      </c>
      <c r="DI115" s="21">
        <f t="shared" ref="DI115:DX130" si="90">IF($T115="Fixed",$U115,$W115)*DH72</f>
        <v>93375.592786818757</v>
      </c>
      <c r="DJ115" s="21">
        <f t="shared" si="90"/>
        <v>80036.222388701834</v>
      </c>
      <c r="DK115" s="21">
        <f t="shared" si="90"/>
        <v>66696.85199058491</v>
      </c>
      <c r="DL115" s="21">
        <f t="shared" si="90"/>
        <v>53357.481592467979</v>
      </c>
      <c r="DM115" s="21">
        <f t="shared" si="90"/>
        <v>40018.11119435104</v>
      </c>
      <c r="DN115" s="21">
        <f t="shared" si="90"/>
        <v>26678.740796234109</v>
      </c>
      <c r="DO115" s="21">
        <f t="shared" si="90"/>
        <v>13339.37039811718</v>
      </c>
      <c r="DP115" s="21">
        <f t="shared" si="90"/>
        <v>2.4796463549137114E-10</v>
      </c>
      <c r="DQ115" s="21">
        <f t="shared" si="90"/>
        <v>2.4796463549137114E-10</v>
      </c>
      <c r="DR115" s="21">
        <f t="shared" si="90"/>
        <v>2.4796463549137114E-10</v>
      </c>
      <c r="DS115" s="21">
        <f t="shared" si="90"/>
        <v>2.4796463549137114E-10</v>
      </c>
      <c r="DT115" s="21">
        <f t="shared" si="90"/>
        <v>2.4796463549137114E-10</v>
      </c>
      <c r="DU115" s="21">
        <f t="shared" si="90"/>
        <v>2.4796463549137114E-10</v>
      </c>
      <c r="DV115" s="21">
        <f t="shared" si="90"/>
        <v>2.4796463549137114E-10</v>
      </c>
      <c r="DW115" s="21">
        <f t="shared" si="90"/>
        <v>2.4796463549137114E-10</v>
      </c>
      <c r="DX115" s="21">
        <f t="shared" si="90"/>
        <v>2.4796463549137114E-10</v>
      </c>
      <c r="DY115" s="21">
        <f t="shared" si="88"/>
        <v>2.4796463549137114E-10</v>
      </c>
      <c r="DZ115" s="21">
        <f t="shared" si="88"/>
        <v>2.4796463549137114E-10</v>
      </c>
      <c r="EA115" s="21"/>
    </row>
    <row r="116" spans="1:131" x14ac:dyDescent="0.35">
      <c r="A116" s="14">
        <v>26</v>
      </c>
      <c r="B116" s="15" t="s">
        <v>25</v>
      </c>
      <c r="C116" s="15" t="s">
        <v>40</v>
      </c>
      <c r="D116" s="14" t="s">
        <v>27</v>
      </c>
      <c r="E116" s="50" t="s">
        <v>63</v>
      </c>
      <c r="F116" s="50" t="s">
        <v>77</v>
      </c>
      <c r="G116" s="50">
        <v>4</v>
      </c>
      <c r="H116" s="14" t="s">
        <v>32</v>
      </c>
      <c r="I116" s="112">
        <f>VLOOKUP(H116,'Represenative Instruments_FX'!$H$5:$I$13,2,FALSE)</f>
        <v>18.031499999999998</v>
      </c>
      <c r="J116" s="16">
        <v>9760491.9220000003</v>
      </c>
      <c r="K116" s="16">
        <v>2582819.3238999988</v>
      </c>
      <c r="L116" s="18">
        <v>0</v>
      </c>
      <c r="M116" s="18">
        <v>0</v>
      </c>
      <c r="N116" s="121">
        <v>38991</v>
      </c>
      <c r="O116" s="121">
        <v>44256</v>
      </c>
      <c r="P116" s="14">
        <v>5</v>
      </c>
      <c r="Q116" s="17">
        <v>20</v>
      </c>
      <c r="R116" s="50">
        <f t="shared" si="56"/>
        <v>0</v>
      </c>
      <c r="S116" s="50">
        <f t="shared" si="57"/>
        <v>4</v>
      </c>
      <c r="T116" s="14" t="s">
        <v>38</v>
      </c>
      <c r="U116" s="46">
        <v>6.4199999999999993E-2</v>
      </c>
      <c r="V116" s="14" t="s">
        <v>39</v>
      </c>
      <c r="W116" s="46">
        <v>5.0000000000000001E-3</v>
      </c>
      <c r="X116" s="16">
        <v>9760491.9220000003</v>
      </c>
      <c r="Y116" s="19"/>
      <c r="Z116" s="16">
        <f t="shared" si="58"/>
        <v>12914.096619499995</v>
      </c>
      <c r="AA116" s="16">
        <f t="shared" si="58"/>
        <v>9224.3545174999945</v>
      </c>
      <c r="AB116" s="16">
        <f t="shared" ref="AB116:BW116" si="91">IF($T116="Fixed",$U116,$W116)*AA73</f>
        <v>5534.6124154999943</v>
      </c>
      <c r="AC116" s="16">
        <f t="shared" si="91"/>
        <v>1844.8703134999948</v>
      </c>
      <c r="AD116" s="16">
        <f t="shared" si="91"/>
        <v>0</v>
      </c>
      <c r="AE116" s="16">
        <f t="shared" si="91"/>
        <v>0</v>
      </c>
      <c r="AF116" s="16">
        <f t="shared" si="91"/>
        <v>0</v>
      </c>
      <c r="AG116" s="16">
        <f t="shared" si="91"/>
        <v>0</v>
      </c>
      <c r="AH116" s="16">
        <f t="shared" si="91"/>
        <v>0</v>
      </c>
      <c r="AI116" s="16">
        <f t="shared" si="91"/>
        <v>0</v>
      </c>
      <c r="AJ116" s="16">
        <f t="shared" si="91"/>
        <v>0</v>
      </c>
      <c r="AK116" s="16">
        <f t="shared" si="91"/>
        <v>0</v>
      </c>
      <c r="AL116" s="16">
        <f t="shared" si="91"/>
        <v>0</v>
      </c>
      <c r="AM116" s="16">
        <f t="shared" si="91"/>
        <v>0</v>
      </c>
      <c r="AN116" s="16">
        <f t="shared" si="91"/>
        <v>0</v>
      </c>
      <c r="AO116" s="16">
        <f t="shared" si="91"/>
        <v>0</v>
      </c>
      <c r="AP116" s="16">
        <f t="shared" si="91"/>
        <v>0</v>
      </c>
      <c r="AQ116" s="16">
        <f t="shared" si="91"/>
        <v>0</v>
      </c>
      <c r="AR116" s="16">
        <f t="shared" si="91"/>
        <v>0</v>
      </c>
      <c r="AS116" s="16">
        <f t="shared" si="91"/>
        <v>0</v>
      </c>
      <c r="AT116" s="16">
        <f t="shared" si="91"/>
        <v>0</v>
      </c>
      <c r="AU116" s="16">
        <f t="shared" si="91"/>
        <v>0</v>
      </c>
      <c r="AV116" s="16">
        <f t="shared" si="91"/>
        <v>0</v>
      </c>
      <c r="AW116" s="16">
        <f t="shared" si="91"/>
        <v>0</v>
      </c>
      <c r="AX116" s="16">
        <f t="shared" si="91"/>
        <v>0</v>
      </c>
      <c r="AY116" s="16">
        <f t="shared" si="91"/>
        <v>0</v>
      </c>
      <c r="AZ116" s="16">
        <f t="shared" si="91"/>
        <v>0</v>
      </c>
      <c r="BA116" s="16">
        <f t="shared" si="91"/>
        <v>0</v>
      </c>
      <c r="BB116" s="16">
        <f t="shared" si="91"/>
        <v>0</v>
      </c>
      <c r="BC116" s="16">
        <f t="shared" si="91"/>
        <v>0</v>
      </c>
      <c r="BD116" s="16">
        <f t="shared" si="91"/>
        <v>0</v>
      </c>
      <c r="BE116" s="16">
        <f t="shared" si="91"/>
        <v>0</v>
      </c>
      <c r="BF116" s="16">
        <f t="shared" si="91"/>
        <v>0</v>
      </c>
      <c r="BG116" s="16">
        <f t="shared" si="91"/>
        <v>0</v>
      </c>
      <c r="BH116" s="16">
        <f t="shared" si="91"/>
        <v>0</v>
      </c>
      <c r="BI116" s="16">
        <f t="shared" si="91"/>
        <v>0</v>
      </c>
      <c r="BJ116" s="16">
        <f t="shared" si="91"/>
        <v>0</v>
      </c>
      <c r="BK116" s="16">
        <f t="shared" si="91"/>
        <v>0</v>
      </c>
      <c r="BL116" s="16">
        <f t="shared" si="91"/>
        <v>0</v>
      </c>
      <c r="BM116" s="16">
        <f t="shared" si="91"/>
        <v>0</v>
      </c>
      <c r="BN116" s="16">
        <f t="shared" si="91"/>
        <v>0</v>
      </c>
      <c r="BO116" s="16">
        <f t="shared" si="91"/>
        <v>0</v>
      </c>
      <c r="BP116" s="16">
        <f t="shared" si="91"/>
        <v>0</v>
      </c>
      <c r="BQ116" s="16">
        <f t="shared" si="91"/>
        <v>0</v>
      </c>
      <c r="BR116" s="16">
        <f t="shared" si="91"/>
        <v>0</v>
      </c>
      <c r="BS116" s="16">
        <f t="shared" si="91"/>
        <v>0</v>
      </c>
      <c r="BT116" s="16">
        <f t="shared" si="91"/>
        <v>0</v>
      </c>
      <c r="BU116" s="16">
        <f t="shared" si="91"/>
        <v>0</v>
      </c>
      <c r="BV116" s="16">
        <f t="shared" si="91"/>
        <v>0</v>
      </c>
      <c r="BW116" s="16">
        <f t="shared" si="91"/>
        <v>0</v>
      </c>
      <c r="CA116" s="21"/>
      <c r="CB116" s="26"/>
      <c r="CC116" s="21">
        <f t="shared" si="81"/>
        <v>12914.096619499995</v>
      </c>
      <c r="CD116" s="21">
        <f t="shared" si="81"/>
        <v>9685.5724646249946</v>
      </c>
      <c r="CE116" s="21">
        <f t="shared" si="81"/>
        <v>6457.0483097499964</v>
      </c>
      <c r="CF116" s="21">
        <f t="shared" si="81"/>
        <v>3228.5241548749973</v>
      </c>
      <c r="CG116" s="21">
        <f t="shared" si="81"/>
        <v>0</v>
      </c>
      <c r="CH116" s="21">
        <f t="shared" si="81"/>
        <v>0</v>
      </c>
      <c r="CI116" s="21">
        <f t="shared" si="81"/>
        <v>0</v>
      </c>
      <c r="CJ116" s="21">
        <f t="shared" si="81"/>
        <v>0</v>
      </c>
      <c r="CK116" s="21">
        <f t="shared" si="81"/>
        <v>0</v>
      </c>
      <c r="CL116" s="21">
        <f t="shared" si="81"/>
        <v>0</v>
      </c>
      <c r="CM116" s="21">
        <f t="shared" si="81"/>
        <v>0</v>
      </c>
      <c r="CN116" s="21">
        <f t="shared" si="81"/>
        <v>0</v>
      </c>
      <c r="CO116" s="21">
        <f t="shared" si="81"/>
        <v>0</v>
      </c>
      <c r="CP116" s="21">
        <f t="shared" si="81"/>
        <v>0</v>
      </c>
      <c r="CQ116" s="21">
        <f t="shared" si="81"/>
        <v>0</v>
      </c>
      <c r="CR116" s="21">
        <f t="shared" si="81"/>
        <v>0</v>
      </c>
      <c r="CS116" s="21">
        <f t="shared" si="79"/>
        <v>0</v>
      </c>
      <c r="CT116" s="21">
        <f t="shared" si="79"/>
        <v>0</v>
      </c>
      <c r="CU116" s="21">
        <f t="shared" si="79"/>
        <v>0</v>
      </c>
      <c r="CV116" s="21">
        <f t="shared" si="79"/>
        <v>0</v>
      </c>
      <c r="CW116" s="21">
        <f t="shared" si="79"/>
        <v>0</v>
      </c>
      <c r="CX116" s="21">
        <f t="shared" si="79"/>
        <v>0</v>
      </c>
      <c r="CY116" s="21">
        <f t="shared" si="79"/>
        <v>0</v>
      </c>
      <c r="CZ116" s="21">
        <f t="shared" si="79"/>
        <v>0</v>
      </c>
      <c r="DA116" s="21">
        <f t="shared" si="79"/>
        <v>0</v>
      </c>
      <c r="DB116" s="21">
        <f t="shared" si="79"/>
        <v>0</v>
      </c>
      <c r="DC116" s="21">
        <f t="shared" si="79"/>
        <v>0</v>
      </c>
      <c r="DD116" s="21">
        <f t="shared" si="79"/>
        <v>0</v>
      </c>
      <c r="DE116" s="21">
        <f t="shared" si="79"/>
        <v>0</v>
      </c>
      <c r="DF116" s="21">
        <f t="shared" si="79"/>
        <v>0</v>
      </c>
      <c r="DG116" s="21">
        <f t="shared" si="79"/>
        <v>0</v>
      </c>
      <c r="DH116" s="21">
        <f t="shared" ref="DH116:DW131" si="92">IF($T116="Fixed",$U116,$W116)*DG73</f>
        <v>0</v>
      </c>
      <c r="DI116" s="21">
        <f t="shared" si="92"/>
        <v>0</v>
      </c>
      <c r="DJ116" s="21">
        <f t="shared" si="92"/>
        <v>0</v>
      </c>
      <c r="DK116" s="21">
        <f t="shared" si="92"/>
        <v>0</v>
      </c>
      <c r="DL116" s="21">
        <f t="shared" si="92"/>
        <v>0</v>
      </c>
      <c r="DM116" s="21">
        <f t="shared" si="92"/>
        <v>0</v>
      </c>
      <c r="DN116" s="21">
        <f t="shared" si="92"/>
        <v>0</v>
      </c>
      <c r="DO116" s="21">
        <f t="shared" si="92"/>
        <v>0</v>
      </c>
      <c r="DP116" s="21">
        <f t="shared" si="92"/>
        <v>0</v>
      </c>
      <c r="DQ116" s="21">
        <f t="shared" si="92"/>
        <v>0</v>
      </c>
      <c r="DR116" s="21">
        <f t="shared" si="92"/>
        <v>0</v>
      </c>
      <c r="DS116" s="21">
        <f t="shared" si="92"/>
        <v>0</v>
      </c>
      <c r="DT116" s="21">
        <f t="shared" si="92"/>
        <v>0</v>
      </c>
      <c r="DU116" s="21">
        <f t="shared" si="92"/>
        <v>0</v>
      </c>
      <c r="DV116" s="21">
        <f t="shared" si="92"/>
        <v>0</v>
      </c>
      <c r="DW116" s="21">
        <f t="shared" si="92"/>
        <v>0</v>
      </c>
      <c r="DX116" s="21">
        <f t="shared" si="90"/>
        <v>0</v>
      </c>
      <c r="DY116" s="21">
        <f t="shared" si="88"/>
        <v>0</v>
      </c>
      <c r="DZ116" s="21">
        <f t="shared" si="88"/>
        <v>0</v>
      </c>
      <c r="EA116" s="21"/>
    </row>
    <row r="117" spans="1:131" x14ac:dyDescent="0.35">
      <c r="A117" s="14">
        <v>27</v>
      </c>
      <c r="B117" s="15" t="s">
        <v>25</v>
      </c>
      <c r="C117" s="15" t="s">
        <v>41</v>
      </c>
      <c r="D117" s="14" t="s">
        <v>27</v>
      </c>
      <c r="E117" s="50" t="s">
        <v>35</v>
      </c>
      <c r="F117" s="50" t="s">
        <v>76</v>
      </c>
      <c r="G117" s="50">
        <v>1</v>
      </c>
      <c r="H117" s="14" t="s">
        <v>32</v>
      </c>
      <c r="I117" s="112">
        <f>VLOOKUP(H117,'Represenative Instruments_FX'!$H$5:$I$13,2,FALSE)</f>
        <v>18.031499999999998</v>
      </c>
      <c r="J117" s="16">
        <v>103359267</v>
      </c>
      <c r="K117" s="16">
        <v>66643971.964251831</v>
      </c>
      <c r="L117" s="16">
        <v>0</v>
      </c>
      <c r="M117" s="16">
        <v>0</v>
      </c>
      <c r="N117" s="121">
        <v>44032</v>
      </c>
      <c r="O117" s="121">
        <v>58705</v>
      </c>
      <c r="P117" s="14">
        <v>10</v>
      </c>
      <c r="Q117" s="17">
        <v>50</v>
      </c>
      <c r="R117" s="50">
        <f t="shared" si="56"/>
        <v>3</v>
      </c>
      <c r="S117" s="50">
        <f t="shared" si="57"/>
        <v>43</v>
      </c>
      <c r="T117" s="14" t="s">
        <v>29</v>
      </c>
      <c r="U117" s="46">
        <v>7.4999999999999997E-3</v>
      </c>
      <c r="V117" s="14"/>
      <c r="W117" s="24"/>
      <c r="X117" s="16">
        <v>103359267</v>
      </c>
      <c r="Y117" s="19"/>
      <c r="Z117" s="16">
        <f t="shared" si="58"/>
        <v>499829.78973188874</v>
      </c>
      <c r="AA117" s="16">
        <f t="shared" si="58"/>
        <v>499829.78973188874</v>
      </c>
      <c r="AB117" s="16">
        <f t="shared" ref="AB117:BW117" si="93">IF($T117="Fixed",$U117,$W117)*AA74</f>
        <v>499829.78973188874</v>
      </c>
      <c r="AC117" s="16">
        <f t="shared" si="93"/>
        <v>487362.60619313875</v>
      </c>
      <c r="AD117" s="16">
        <f t="shared" si="93"/>
        <v>472113.72492168855</v>
      </c>
      <c r="AE117" s="16">
        <f t="shared" si="93"/>
        <v>459529.66495798837</v>
      </c>
      <c r="AF117" s="16">
        <f t="shared" si="93"/>
        <v>446945.60499428818</v>
      </c>
      <c r="AG117" s="16">
        <f t="shared" si="93"/>
        <v>433939.78204683797</v>
      </c>
      <c r="AH117" s="16">
        <f t="shared" si="93"/>
        <v>420933.95909938775</v>
      </c>
      <c r="AI117" s="16">
        <f t="shared" si="93"/>
        <v>407928.13615193754</v>
      </c>
      <c r="AJ117" s="16">
        <f t="shared" si="93"/>
        <v>394922.31320448726</v>
      </c>
      <c r="AK117" s="16">
        <f t="shared" si="93"/>
        <v>380218.28774953709</v>
      </c>
      <c r="AL117" s="16">
        <f t="shared" si="93"/>
        <v>365514.26229458692</v>
      </c>
      <c r="AM117" s="16">
        <f t="shared" si="93"/>
        <v>350810.23683963675</v>
      </c>
      <c r="AN117" s="16">
        <f t="shared" si="93"/>
        <v>336597.69090701174</v>
      </c>
      <c r="AO117" s="16">
        <f t="shared" si="93"/>
        <v>322355.70694329706</v>
      </c>
      <c r="AP117" s="16">
        <f t="shared" si="93"/>
        <v>308113.72297958232</v>
      </c>
      <c r="AQ117" s="16">
        <f t="shared" si="93"/>
        <v>293871.73901586764</v>
      </c>
      <c r="AR117" s="16">
        <f t="shared" si="93"/>
        <v>279629.75505215296</v>
      </c>
      <c r="AS117" s="16">
        <f t="shared" si="93"/>
        <v>265387.77108843822</v>
      </c>
      <c r="AT117" s="16">
        <f t="shared" si="93"/>
        <v>251145.78712472349</v>
      </c>
      <c r="AU117" s="16">
        <f t="shared" si="93"/>
        <v>236903.80316100875</v>
      </c>
      <c r="AV117" s="16">
        <f t="shared" si="93"/>
        <v>222661.81919729401</v>
      </c>
      <c r="AW117" s="16">
        <f t="shared" si="93"/>
        <v>208419.8352335793</v>
      </c>
      <c r="AX117" s="16">
        <f t="shared" si="93"/>
        <v>194177.85126986456</v>
      </c>
      <c r="AY117" s="16">
        <f t="shared" si="93"/>
        <v>179935.86730614983</v>
      </c>
      <c r="AZ117" s="16">
        <f t="shared" si="93"/>
        <v>165693.88334243509</v>
      </c>
      <c r="BA117" s="16">
        <f t="shared" si="93"/>
        <v>151451.89937872035</v>
      </c>
      <c r="BB117" s="16">
        <f t="shared" si="93"/>
        <v>137209.91541500561</v>
      </c>
      <c r="BC117" s="16">
        <f t="shared" si="93"/>
        <v>122967.93145129087</v>
      </c>
      <c r="BD117" s="16">
        <f t="shared" si="93"/>
        <v>108725.94748757614</v>
      </c>
      <c r="BE117" s="16">
        <f t="shared" si="93"/>
        <v>94483.963523861414</v>
      </c>
      <c r="BF117" s="16">
        <f t="shared" si="93"/>
        <v>80241.979560146676</v>
      </c>
      <c r="BG117" s="16">
        <f t="shared" si="93"/>
        <v>71348.837646431944</v>
      </c>
      <c r="BH117" s="16">
        <f t="shared" si="93"/>
        <v>60264.296639967193</v>
      </c>
      <c r="BI117" s="16">
        <f t="shared" si="93"/>
        <v>52337.198710752455</v>
      </c>
      <c r="BJ117" s="16">
        <f t="shared" si="93"/>
        <v>44410.100781537723</v>
      </c>
      <c r="BK117" s="16">
        <f t="shared" si="93"/>
        <v>36483.002852322992</v>
      </c>
      <c r="BL117" s="16">
        <f t="shared" si="93"/>
        <v>28555.904923108261</v>
      </c>
      <c r="BM117" s="16">
        <f t="shared" si="93"/>
        <v>20628.80699389353</v>
      </c>
      <c r="BN117" s="16">
        <f t="shared" si="93"/>
        <v>12701.709064678751</v>
      </c>
      <c r="BO117" s="16">
        <f t="shared" si="93"/>
        <v>7321.9149004640176</v>
      </c>
      <c r="BP117" s="16">
        <f t="shared" si="93"/>
        <v>1942.1207362490984</v>
      </c>
      <c r="BQ117" s="16">
        <f t="shared" si="93"/>
        <v>3.0150005271570987E-3</v>
      </c>
      <c r="BR117" s="16">
        <f t="shared" si="93"/>
        <v>3.0150005271570987E-3</v>
      </c>
      <c r="BS117" s="16">
        <f t="shared" si="93"/>
        <v>3.0150005271570987E-3</v>
      </c>
      <c r="BT117" s="16">
        <f t="shared" si="93"/>
        <v>3.0150005271570987E-3</v>
      </c>
      <c r="BU117" s="16">
        <f t="shared" si="93"/>
        <v>3.0150005271570987E-3</v>
      </c>
      <c r="BV117" s="16">
        <f t="shared" si="93"/>
        <v>3.0150005271570987E-3</v>
      </c>
      <c r="BW117" s="16">
        <f t="shared" si="93"/>
        <v>3.0150005271570987E-3</v>
      </c>
      <c r="CA117" s="21"/>
      <c r="CB117" s="23"/>
      <c r="CC117" s="21">
        <f t="shared" si="81"/>
        <v>499829.78973188874</v>
      </c>
      <c r="CD117" s="21">
        <f t="shared" si="81"/>
        <v>499829.78973188874</v>
      </c>
      <c r="CE117" s="21">
        <f t="shared" si="81"/>
        <v>499829.78973188874</v>
      </c>
      <c r="CF117" s="21">
        <f t="shared" si="81"/>
        <v>499829.78973188874</v>
      </c>
      <c r="CG117" s="21">
        <f t="shared" si="81"/>
        <v>487334.04498859151</v>
      </c>
      <c r="CH117" s="21">
        <f t="shared" si="81"/>
        <v>474838.30024529435</v>
      </c>
      <c r="CI117" s="21">
        <f t="shared" si="81"/>
        <v>462342.55550199712</v>
      </c>
      <c r="CJ117" s="21">
        <f t="shared" si="81"/>
        <v>449846.81075869995</v>
      </c>
      <c r="CK117" s="21">
        <f t="shared" si="81"/>
        <v>437351.06601540273</v>
      </c>
      <c r="CL117" s="21">
        <f t="shared" si="81"/>
        <v>424855.32127210556</v>
      </c>
      <c r="CM117" s="21">
        <f t="shared" si="81"/>
        <v>412359.57652880839</v>
      </c>
      <c r="CN117" s="21">
        <f t="shared" si="81"/>
        <v>399863.83178551117</v>
      </c>
      <c r="CO117" s="21">
        <f t="shared" si="81"/>
        <v>387368.087042214</v>
      </c>
      <c r="CP117" s="21">
        <f t="shared" si="81"/>
        <v>374872.34229891677</v>
      </c>
      <c r="CQ117" s="21">
        <f t="shared" si="81"/>
        <v>362376.59755561961</v>
      </c>
      <c r="CR117" s="21">
        <f t="shared" si="81"/>
        <v>349880.85281232238</v>
      </c>
      <c r="CS117" s="21">
        <f t="shared" si="79"/>
        <v>337385.10806902521</v>
      </c>
      <c r="CT117" s="21">
        <f t="shared" si="79"/>
        <v>324889.36332572805</v>
      </c>
      <c r="CU117" s="21">
        <f t="shared" si="79"/>
        <v>312393.61858243082</v>
      </c>
      <c r="CV117" s="21">
        <f t="shared" si="79"/>
        <v>299897.87383913365</v>
      </c>
      <c r="CW117" s="21">
        <f t="shared" si="79"/>
        <v>287402.12909583643</v>
      </c>
      <c r="CX117" s="21">
        <f t="shared" si="79"/>
        <v>274906.38435253926</v>
      </c>
      <c r="CY117" s="21">
        <f t="shared" si="79"/>
        <v>262410.63960924203</v>
      </c>
      <c r="CZ117" s="21">
        <f t="shared" si="79"/>
        <v>249914.89486594484</v>
      </c>
      <c r="DA117" s="21">
        <f t="shared" si="79"/>
        <v>237419.15012264761</v>
      </c>
      <c r="DB117" s="21">
        <f t="shared" si="79"/>
        <v>224923.40537935038</v>
      </c>
      <c r="DC117" s="21">
        <f t="shared" si="79"/>
        <v>212427.66063605316</v>
      </c>
      <c r="DD117" s="21">
        <f t="shared" si="79"/>
        <v>199931.91589275596</v>
      </c>
      <c r="DE117" s="21">
        <f t="shared" si="79"/>
        <v>187436.17114945874</v>
      </c>
      <c r="DF117" s="21">
        <f t="shared" si="79"/>
        <v>174940.42640616151</v>
      </c>
      <c r="DG117" s="21">
        <f t="shared" si="79"/>
        <v>162444.68166286428</v>
      </c>
      <c r="DH117" s="21">
        <f t="shared" si="92"/>
        <v>149948.93691956706</v>
      </c>
      <c r="DI117" s="21">
        <f t="shared" si="92"/>
        <v>137453.19217626983</v>
      </c>
      <c r="DJ117" s="21">
        <f t="shared" si="92"/>
        <v>124957.44743297262</v>
      </c>
      <c r="DK117" s="21">
        <f t="shared" si="92"/>
        <v>112461.70268967541</v>
      </c>
      <c r="DL117" s="21">
        <f t="shared" si="92"/>
        <v>99965.957946378185</v>
      </c>
      <c r="DM117" s="21">
        <f t="shared" si="92"/>
        <v>87470.213203080959</v>
      </c>
      <c r="DN117" s="21">
        <f t="shared" si="92"/>
        <v>74974.468459783748</v>
      </c>
      <c r="DO117" s="21">
        <f t="shared" si="92"/>
        <v>62478.723716486522</v>
      </c>
      <c r="DP117" s="21">
        <f t="shared" si="92"/>
        <v>49982.978973189303</v>
      </c>
      <c r="DQ117" s="21">
        <f t="shared" si="92"/>
        <v>37487.234229892078</v>
      </c>
      <c r="DR117" s="21">
        <f t="shared" si="92"/>
        <v>24991.489486594863</v>
      </c>
      <c r="DS117" s="21">
        <f t="shared" si="92"/>
        <v>12495.744743297646</v>
      </c>
      <c r="DT117" s="21">
        <f t="shared" si="92"/>
        <v>4.2957253754138946E-10</v>
      </c>
      <c r="DU117" s="21">
        <f t="shared" si="92"/>
        <v>4.2957253754138946E-10</v>
      </c>
      <c r="DV117" s="21">
        <f t="shared" si="92"/>
        <v>4.2957253754138946E-10</v>
      </c>
      <c r="DW117" s="21">
        <f t="shared" si="92"/>
        <v>4.2957253754138946E-10</v>
      </c>
      <c r="DX117" s="21">
        <f t="shared" si="90"/>
        <v>4.2957253754138946E-10</v>
      </c>
      <c r="DY117" s="21">
        <f t="shared" si="88"/>
        <v>4.2957253754138946E-10</v>
      </c>
      <c r="DZ117" s="21">
        <f t="shared" si="88"/>
        <v>4.2957253754138946E-10</v>
      </c>
      <c r="EA117" s="21"/>
    </row>
    <row r="118" spans="1:131" x14ac:dyDescent="0.35">
      <c r="A118" s="14">
        <v>28</v>
      </c>
      <c r="B118" s="15" t="s">
        <v>25</v>
      </c>
      <c r="C118" s="15" t="s">
        <v>40</v>
      </c>
      <c r="D118" s="14" t="s">
        <v>27</v>
      </c>
      <c r="E118" s="50" t="s">
        <v>63</v>
      </c>
      <c r="F118" s="50" t="s">
        <v>77</v>
      </c>
      <c r="G118" s="50">
        <v>4</v>
      </c>
      <c r="H118" s="14" t="s">
        <v>32</v>
      </c>
      <c r="I118" s="112">
        <f>VLOOKUP(H118,'Represenative Instruments_FX'!$H$5:$I$13,2,FALSE)</f>
        <v>18.031499999999998</v>
      </c>
      <c r="J118" s="16">
        <v>128687222.55</v>
      </c>
      <c r="K118" s="16">
        <v>37459083.519699998</v>
      </c>
      <c r="L118" s="18">
        <v>0</v>
      </c>
      <c r="M118" s="18">
        <v>0</v>
      </c>
      <c r="N118" s="121">
        <v>41198</v>
      </c>
      <c r="O118" s="121">
        <v>46462</v>
      </c>
      <c r="P118" s="14">
        <v>5</v>
      </c>
      <c r="Q118" s="17">
        <v>20</v>
      </c>
      <c r="R118" s="50">
        <f t="shared" si="56"/>
        <v>0</v>
      </c>
      <c r="S118" s="50">
        <f t="shared" si="57"/>
        <v>10</v>
      </c>
      <c r="T118" s="14" t="s">
        <v>38</v>
      </c>
      <c r="U118" s="46">
        <v>6.4199999999999993E-2</v>
      </c>
      <c r="V118" s="14" t="s">
        <v>39</v>
      </c>
      <c r="W118" s="46">
        <v>5.0000000000000001E-3</v>
      </c>
      <c r="X118" s="16">
        <v>128687222.55</v>
      </c>
      <c r="Y118" s="19"/>
      <c r="Z118" s="16">
        <f t="shared" si="58"/>
        <v>187295.4175985</v>
      </c>
      <c r="AA118" s="16">
        <f t="shared" si="58"/>
        <v>148782.44114149999</v>
      </c>
      <c r="AB118" s="16">
        <f t="shared" ref="AB118:BW118" si="94">IF($T118="Fixed",$U118,$W118)*AA75</f>
        <v>110269.4646845</v>
      </c>
      <c r="AC118" s="16">
        <f t="shared" si="94"/>
        <v>71756.488227499984</v>
      </c>
      <c r="AD118" s="16">
        <f t="shared" si="94"/>
        <v>44999.999999999985</v>
      </c>
      <c r="AE118" s="16">
        <f t="shared" si="94"/>
        <v>37499.999999999985</v>
      </c>
      <c r="AF118" s="16">
        <f t="shared" si="94"/>
        <v>29999.999999999982</v>
      </c>
      <c r="AG118" s="16">
        <f t="shared" si="94"/>
        <v>22499.999999999982</v>
      </c>
      <c r="AH118" s="16">
        <f t="shared" si="94"/>
        <v>14999.999999999982</v>
      </c>
      <c r="AI118" s="16">
        <f t="shared" si="94"/>
        <v>7499.9999999999818</v>
      </c>
      <c r="AJ118" s="16">
        <f t="shared" si="94"/>
        <v>-1.8626451492309571E-11</v>
      </c>
      <c r="AK118" s="16">
        <f t="shared" si="94"/>
        <v>-1.8626451492309571E-11</v>
      </c>
      <c r="AL118" s="16">
        <f t="shared" si="94"/>
        <v>-1.8626451492309571E-11</v>
      </c>
      <c r="AM118" s="16">
        <f t="shared" si="94"/>
        <v>-1.8626451492309571E-11</v>
      </c>
      <c r="AN118" s="16">
        <f t="shared" si="94"/>
        <v>-1.8626451492309571E-11</v>
      </c>
      <c r="AO118" s="16">
        <f t="shared" si="94"/>
        <v>-1.8626451492309571E-11</v>
      </c>
      <c r="AP118" s="16">
        <f t="shared" si="94"/>
        <v>-1.8626451492309571E-11</v>
      </c>
      <c r="AQ118" s="16">
        <f t="shared" si="94"/>
        <v>-1.8626451492309571E-11</v>
      </c>
      <c r="AR118" s="16">
        <f t="shared" si="94"/>
        <v>-1.8626451492309571E-11</v>
      </c>
      <c r="AS118" s="16">
        <f t="shared" si="94"/>
        <v>-1.8626451492309571E-11</v>
      </c>
      <c r="AT118" s="16">
        <f t="shared" si="94"/>
        <v>-1.8626451492309571E-11</v>
      </c>
      <c r="AU118" s="16">
        <f t="shared" si="94"/>
        <v>-1.8626451492309571E-11</v>
      </c>
      <c r="AV118" s="16">
        <f t="shared" si="94"/>
        <v>-1.8626451492309571E-11</v>
      </c>
      <c r="AW118" s="16">
        <f t="shared" si="94"/>
        <v>-1.8626451492309571E-11</v>
      </c>
      <c r="AX118" s="16">
        <f t="shared" si="94"/>
        <v>-1.8626451492309571E-11</v>
      </c>
      <c r="AY118" s="16">
        <f t="shared" si="94"/>
        <v>-1.8626451492309571E-11</v>
      </c>
      <c r="AZ118" s="16">
        <f t="shared" si="94"/>
        <v>-1.8626451492309571E-11</v>
      </c>
      <c r="BA118" s="16">
        <f t="shared" si="94"/>
        <v>-1.8626451492309571E-11</v>
      </c>
      <c r="BB118" s="16">
        <f t="shared" si="94"/>
        <v>-1.8626451492309571E-11</v>
      </c>
      <c r="BC118" s="16">
        <f t="shared" si="94"/>
        <v>-1.8626451492309571E-11</v>
      </c>
      <c r="BD118" s="16">
        <f t="shared" si="94"/>
        <v>-1.8626451492309571E-11</v>
      </c>
      <c r="BE118" s="16">
        <f t="shared" si="94"/>
        <v>-1.8626451492309571E-11</v>
      </c>
      <c r="BF118" s="16">
        <f t="shared" si="94"/>
        <v>-1.8626451492309571E-11</v>
      </c>
      <c r="BG118" s="16">
        <f t="shared" si="94"/>
        <v>-1.8626451492309571E-11</v>
      </c>
      <c r="BH118" s="16">
        <f t="shared" si="94"/>
        <v>-1.8626451492309571E-11</v>
      </c>
      <c r="BI118" s="16">
        <f t="shared" si="94"/>
        <v>-1.8626451492309571E-11</v>
      </c>
      <c r="BJ118" s="16">
        <f t="shared" si="94"/>
        <v>-1.8626451492309571E-11</v>
      </c>
      <c r="BK118" s="16">
        <f t="shared" si="94"/>
        <v>-1.8626451492309571E-11</v>
      </c>
      <c r="BL118" s="16">
        <f t="shared" si="94"/>
        <v>-1.8626451492309571E-11</v>
      </c>
      <c r="BM118" s="16">
        <f t="shared" si="94"/>
        <v>-1.8626451492309571E-11</v>
      </c>
      <c r="BN118" s="16">
        <f t="shared" si="94"/>
        <v>-1.8626451492309571E-11</v>
      </c>
      <c r="BO118" s="16">
        <f t="shared" si="94"/>
        <v>-1.8626451492309571E-11</v>
      </c>
      <c r="BP118" s="16">
        <f t="shared" si="94"/>
        <v>-1.8626451492309571E-11</v>
      </c>
      <c r="BQ118" s="16">
        <f t="shared" si="94"/>
        <v>-1.8626451492309571E-11</v>
      </c>
      <c r="BR118" s="16">
        <f t="shared" si="94"/>
        <v>-1.8626451492309571E-11</v>
      </c>
      <c r="BS118" s="16">
        <f t="shared" si="94"/>
        <v>-1.8626451492309571E-11</v>
      </c>
      <c r="BT118" s="16">
        <f t="shared" si="94"/>
        <v>-1.8626451492309571E-11</v>
      </c>
      <c r="BU118" s="16">
        <f t="shared" si="94"/>
        <v>-1.8626451492309571E-11</v>
      </c>
      <c r="BV118" s="16">
        <f t="shared" si="94"/>
        <v>-1.8626451492309571E-11</v>
      </c>
      <c r="BW118" s="16">
        <f t="shared" si="94"/>
        <v>-1.8626451492309571E-11</v>
      </c>
      <c r="CA118" s="21"/>
      <c r="CB118" s="26"/>
      <c r="CC118" s="21">
        <f t="shared" si="81"/>
        <v>187295.4175985</v>
      </c>
      <c r="CD118" s="21">
        <f t="shared" si="81"/>
        <v>168565.87583864998</v>
      </c>
      <c r="CE118" s="21">
        <f t="shared" si="81"/>
        <v>149836.33407879999</v>
      </c>
      <c r="CF118" s="21">
        <f t="shared" si="81"/>
        <v>131106.79231895</v>
      </c>
      <c r="CG118" s="21">
        <f t="shared" si="81"/>
        <v>112377.25055910001</v>
      </c>
      <c r="CH118" s="21">
        <f t="shared" si="81"/>
        <v>93647.708799250016</v>
      </c>
      <c r="CI118" s="21">
        <f t="shared" si="81"/>
        <v>74918.16703940001</v>
      </c>
      <c r="CJ118" s="21">
        <f t="shared" si="81"/>
        <v>56188.625279550011</v>
      </c>
      <c r="CK118" s="21">
        <f t="shared" si="81"/>
        <v>37459.083519700012</v>
      </c>
      <c r="CL118" s="21">
        <f t="shared" si="81"/>
        <v>18729.541759850013</v>
      </c>
      <c r="CM118" s="21">
        <f t="shared" si="81"/>
        <v>0</v>
      </c>
      <c r="CN118" s="21">
        <f t="shared" si="81"/>
        <v>0</v>
      </c>
      <c r="CO118" s="21">
        <f t="shared" si="81"/>
        <v>0</v>
      </c>
      <c r="CP118" s="21">
        <f t="shared" si="81"/>
        <v>0</v>
      </c>
      <c r="CQ118" s="21">
        <f t="shared" si="81"/>
        <v>0</v>
      </c>
      <c r="CR118" s="21">
        <f t="shared" si="81"/>
        <v>0</v>
      </c>
      <c r="CS118" s="21">
        <f t="shared" si="79"/>
        <v>0</v>
      </c>
      <c r="CT118" s="21">
        <f t="shared" si="79"/>
        <v>0</v>
      </c>
      <c r="CU118" s="21">
        <f t="shared" si="79"/>
        <v>0</v>
      </c>
      <c r="CV118" s="21">
        <f t="shared" si="79"/>
        <v>0</v>
      </c>
      <c r="CW118" s="21">
        <f t="shared" si="79"/>
        <v>0</v>
      </c>
      <c r="CX118" s="21">
        <f t="shared" si="79"/>
        <v>0</v>
      </c>
      <c r="CY118" s="21">
        <f t="shared" si="79"/>
        <v>0</v>
      </c>
      <c r="CZ118" s="21">
        <f t="shared" si="79"/>
        <v>0</v>
      </c>
      <c r="DA118" s="21">
        <f t="shared" si="79"/>
        <v>0</v>
      </c>
      <c r="DB118" s="21">
        <f t="shared" si="79"/>
        <v>0</v>
      </c>
      <c r="DC118" s="21">
        <f t="shared" si="79"/>
        <v>0</v>
      </c>
      <c r="DD118" s="21">
        <f t="shared" si="79"/>
        <v>0</v>
      </c>
      <c r="DE118" s="21">
        <f t="shared" si="79"/>
        <v>0</v>
      </c>
      <c r="DF118" s="21">
        <f t="shared" si="79"/>
        <v>0</v>
      </c>
      <c r="DG118" s="21">
        <f t="shared" si="79"/>
        <v>0</v>
      </c>
      <c r="DH118" s="21">
        <f t="shared" si="92"/>
        <v>0</v>
      </c>
      <c r="DI118" s="21">
        <f t="shared" si="92"/>
        <v>0</v>
      </c>
      <c r="DJ118" s="21">
        <f t="shared" si="92"/>
        <v>0</v>
      </c>
      <c r="DK118" s="21">
        <f t="shared" si="92"/>
        <v>0</v>
      </c>
      <c r="DL118" s="21">
        <f t="shared" si="92"/>
        <v>0</v>
      </c>
      <c r="DM118" s="21">
        <f t="shared" si="92"/>
        <v>0</v>
      </c>
      <c r="DN118" s="21">
        <f t="shared" si="92"/>
        <v>0</v>
      </c>
      <c r="DO118" s="21">
        <f t="shared" si="92"/>
        <v>0</v>
      </c>
      <c r="DP118" s="21">
        <f t="shared" si="92"/>
        <v>0</v>
      </c>
      <c r="DQ118" s="21">
        <f t="shared" si="92"/>
        <v>0</v>
      </c>
      <c r="DR118" s="21">
        <f t="shared" si="92"/>
        <v>0</v>
      </c>
      <c r="DS118" s="21">
        <f t="shared" si="92"/>
        <v>0</v>
      </c>
      <c r="DT118" s="21">
        <f t="shared" si="92"/>
        <v>0</v>
      </c>
      <c r="DU118" s="21">
        <f t="shared" si="92"/>
        <v>0</v>
      </c>
      <c r="DV118" s="21">
        <f t="shared" si="92"/>
        <v>0</v>
      </c>
      <c r="DW118" s="21">
        <f t="shared" si="92"/>
        <v>0</v>
      </c>
      <c r="DX118" s="21">
        <f t="shared" si="90"/>
        <v>0</v>
      </c>
      <c r="DY118" s="21">
        <f t="shared" si="88"/>
        <v>0</v>
      </c>
      <c r="DZ118" s="21">
        <f t="shared" si="88"/>
        <v>0</v>
      </c>
      <c r="EA118" s="21"/>
    </row>
    <row r="119" spans="1:131" x14ac:dyDescent="0.35">
      <c r="A119" s="14">
        <v>29</v>
      </c>
      <c r="B119" s="15" t="s">
        <v>34</v>
      </c>
      <c r="C119" s="17" t="s">
        <v>35</v>
      </c>
      <c r="D119" s="14" t="s">
        <v>27</v>
      </c>
      <c r="E119" s="50" t="s">
        <v>35</v>
      </c>
      <c r="F119" s="50" t="s">
        <v>76</v>
      </c>
      <c r="G119" s="50">
        <v>1</v>
      </c>
      <c r="H119" s="14" t="s">
        <v>32</v>
      </c>
      <c r="I119" s="112">
        <f>VLOOKUP(H119,'Represenative Instruments_FX'!$H$5:$I$13,2,FALSE)</f>
        <v>18.031499999999998</v>
      </c>
      <c r="J119" s="16">
        <v>11238694.995000001</v>
      </c>
      <c r="K119" s="16">
        <v>9024178.2160000019</v>
      </c>
      <c r="L119" s="16">
        <v>0</v>
      </c>
      <c r="M119" s="16">
        <v>0</v>
      </c>
      <c r="N119" s="121">
        <v>43326</v>
      </c>
      <c r="O119" s="122">
        <v>57569</v>
      </c>
      <c r="P119" s="14">
        <v>10</v>
      </c>
      <c r="Q119" s="17">
        <v>50</v>
      </c>
      <c r="R119" s="50">
        <f t="shared" si="56"/>
        <v>1</v>
      </c>
      <c r="S119" s="50">
        <f t="shared" si="57"/>
        <v>40</v>
      </c>
      <c r="T119" s="14" t="s">
        <v>29</v>
      </c>
      <c r="U119" s="46">
        <v>7.4999999999999997E-3</v>
      </c>
      <c r="V119" s="14"/>
      <c r="W119" s="24"/>
      <c r="X119" s="16">
        <v>11238694.995000001</v>
      </c>
      <c r="Y119" s="19"/>
      <c r="Z119" s="16">
        <f t="shared" si="58"/>
        <v>67681.336620000016</v>
      </c>
      <c r="AA119" s="16">
        <f t="shared" si="58"/>
        <v>66327.709887600009</v>
      </c>
      <c r="AB119" s="16">
        <f t="shared" ref="AB119:BW119" si="95">IF($T119="Fixed",$U119,$W119)*AA76</f>
        <v>64974.083155200016</v>
      </c>
      <c r="AC119" s="16">
        <f t="shared" si="95"/>
        <v>63620.456422800016</v>
      </c>
      <c r="AD119" s="16">
        <f t="shared" si="95"/>
        <v>62266.829690400016</v>
      </c>
      <c r="AE119" s="16">
        <f t="shared" si="95"/>
        <v>60913.202958000016</v>
      </c>
      <c r="AF119" s="16">
        <f t="shared" si="95"/>
        <v>59559.576225600016</v>
      </c>
      <c r="AG119" s="16">
        <f t="shared" si="95"/>
        <v>58205.949493200016</v>
      </c>
      <c r="AH119" s="16">
        <f t="shared" si="95"/>
        <v>56852.322760800016</v>
      </c>
      <c r="AI119" s="16">
        <f t="shared" si="95"/>
        <v>55498.696028400016</v>
      </c>
      <c r="AJ119" s="16">
        <f t="shared" si="95"/>
        <v>54145.069296000023</v>
      </c>
      <c r="AK119" s="16">
        <f t="shared" si="95"/>
        <v>52791.442563600023</v>
      </c>
      <c r="AL119" s="16">
        <f t="shared" si="95"/>
        <v>51437.815831200023</v>
      </c>
      <c r="AM119" s="16">
        <f t="shared" si="95"/>
        <v>50084.189098800023</v>
      </c>
      <c r="AN119" s="16">
        <f t="shared" si="95"/>
        <v>48730.562366400023</v>
      </c>
      <c r="AO119" s="16">
        <f t="shared" si="95"/>
        <v>47376.935634000023</v>
      </c>
      <c r="AP119" s="16">
        <f t="shared" si="95"/>
        <v>46023.308901600023</v>
      </c>
      <c r="AQ119" s="16">
        <f t="shared" si="95"/>
        <v>44669.682169200023</v>
      </c>
      <c r="AR119" s="16">
        <f t="shared" si="95"/>
        <v>43316.05543680003</v>
      </c>
      <c r="AS119" s="16">
        <f t="shared" si="95"/>
        <v>41962.42870440003</v>
      </c>
      <c r="AT119" s="16">
        <f t="shared" si="95"/>
        <v>40608.80197200003</v>
      </c>
      <c r="AU119" s="16">
        <f t="shared" si="95"/>
        <v>39255.17523960003</v>
      </c>
      <c r="AV119" s="16">
        <f t="shared" si="95"/>
        <v>37901.54850720003</v>
      </c>
      <c r="AW119" s="16">
        <f t="shared" si="95"/>
        <v>36547.92177480003</v>
      </c>
      <c r="AX119" s="16">
        <f t="shared" si="95"/>
        <v>35194.29504240003</v>
      </c>
      <c r="AY119" s="16">
        <f t="shared" si="95"/>
        <v>33840.668310000037</v>
      </c>
      <c r="AZ119" s="16">
        <f t="shared" si="95"/>
        <v>32487.041577600034</v>
      </c>
      <c r="BA119" s="16">
        <f t="shared" si="95"/>
        <v>31133.414845200037</v>
      </c>
      <c r="BB119" s="16">
        <f t="shared" si="95"/>
        <v>29779.788112800037</v>
      </c>
      <c r="BC119" s="16">
        <f t="shared" si="95"/>
        <v>28426.161380400037</v>
      </c>
      <c r="BD119" s="16">
        <f t="shared" si="95"/>
        <v>27072.534648000037</v>
      </c>
      <c r="BE119" s="16">
        <f t="shared" si="95"/>
        <v>24365.281183200037</v>
      </c>
      <c r="BF119" s="16">
        <f t="shared" si="95"/>
        <v>21658.027718400033</v>
      </c>
      <c r="BG119" s="16">
        <f t="shared" si="95"/>
        <v>18950.774253600033</v>
      </c>
      <c r="BH119" s="16">
        <f t="shared" si="95"/>
        <v>16243.520788800031</v>
      </c>
      <c r="BI119" s="16">
        <f t="shared" si="95"/>
        <v>13536.267324000031</v>
      </c>
      <c r="BJ119" s="16">
        <f t="shared" si="95"/>
        <v>10829.013859200031</v>
      </c>
      <c r="BK119" s="16">
        <f t="shared" si="95"/>
        <v>8121.7603944000311</v>
      </c>
      <c r="BL119" s="16">
        <f t="shared" si="95"/>
        <v>5414.5069296000311</v>
      </c>
      <c r="BM119" s="16">
        <f t="shared" si="95"/>
        <v>2707.253464800031</v>
      </c>
      <c r="BN119" s="16">
        <f t="shared" si="95"/>
        <v>3.055902197957039E-11</v>
      </c>
      <c r="BO119" s="16">
        <f t="shared" si="95"/>
        <v>3.055902197957039E-11</v>
      </c>
      <c r="BP119" s="16">
        <f t="shared" si="95"/>
        <v>3.055902197957039E-11</v>
      </c>
      <c r="BQ119" s="16">
        <f t="shared" si="95"/>
        <v>3.055902197957039E-11</v>
      </c>
      <c r="BR119" s="16">
        <f t="shared" si="95"/>
        <v>3.055902197957039E-11</v>
      </c>
      <c r="BS119" s="16">
        <f t="shared" si="95"/>
        <v>3.055902197957039E-11</v>
      </c>
      <c r="BT119" s="16">
        <f t="shared" si="95"/>
        <v>3.055902197957039E-11</v>
      </c>
      <c r="BU119" s="16">
        <f t="shared" si="95"/>
        <v>3.055902197957039E-11</v>
      </c>
      <c r="BV119" s="16">
        <f t="shared" si="95"/>
        <v>3.055902197957039E-11</v>
      </c>
      <c r="BW119" s="16">
        <f t="shared" si="95"/>
        <v>3.055902197957039E-11</v>
      </c>
      <c r="CA119" s="21"/>
      <c r="CB119" s="23"/>
      <c r="CC119" s="21">
        <f t="shared" si="81"/>
        <v>67681.336620000016</v>
      </c>
      <c r="CD119" s="21">
        <f t="shared" si="81"/>
        <v>67681.336620000016</v>
      </c>
      <c r="CE119" s="21">
        <f t="shared" si="81"/>
        <v>65945.917732307702</v>
      </c>
      <c r="CF119" s="21">
        <f t="shared" si="81"/>
        <v>64210.498844615387</v>
      </c>
      <c r="CG119" s="21">
        <f t="shared" si="81"/>
        <v>62475.07995692308</v>
      </c>
      <c r="CH119" s="21">
        <f t="shared" si="81"/>
        <v>60739.661069230773</v>
      </c>
      <c r="CI119" s="21">
        <f t="shared" si="81"/>
        <v>59004.242181538466</v>
      </c>
      <c r="CJ119" s="21">
        <f t="shared" si="81"/>
        <v>57268.823293846166</v>
      </c>
      <c r="CK119" s="21">
        <f t="shared" si="81"/>
        <v>55533.404406153859</v>
      </c>
      <c r="CL119" s="21">
        <f t="shared" si="81"/>
        <v>53797.985518461552</v>
      </c>
      <c r="CM119" s="21">
        <f t="shared" si="81"/>
        <v>52062.566630769245</v>
      </c>
      <c r="CN119" s="21">
        <f t="shared" si="81"/>
        <v>50327.147743076945</v>
      </c>
      <c r="CO119" s="21">
        <f t="shared" si="81"/>
        <v>48591.728855384637</v>
      </c>
      <c r="CP119" s="21">
        <f t="shared" si="81"/>
        <v>46856.30996769233</v>
      </c>
      <c r="CQ119" s="21">
        <f t="shared" si="81"/>
        <v>45120.891080000023</v>
      </c>
      <c r="CR119" s="21">
        <f t="shared" si="81"/>
        <v>43385.472192307716</v>
      </c>
      <c r="CS119" s="21">
        <f t="shared" si="79"/>
        <v>41650.053304615416</v>
      </c>
      <c r="CT119" s="21">
        <f t="shared" si="79"/>
        <v>39914.634416923109</v>
      </c>
      <c r="CU119" s="21">
        <f t="shared" si="79"/>
        <v>38179.215529230802</v>
      </c>
      <c r="CV119" s="21">
        <f t="shared" si="79"/>
        <v>36443.796641538494</v>
      </c>
      <c r="CW119" s="21">
        <f t="shared" si="79"/>
        <v>34708.377753846187</v>
      </c>
      <c r="CX119" s="21">
        <f t="shared" si="79"/>
        <v>32972.958866153887</v>
      </c>
      <c r="CY119" s="21">
        <f t="shared" si="79"/>
        <v>31237.539978461577</v>
      </c>
      <c r="CZ119" s="21">
        <f t="shared" si="79"/>
        <v>29502.121090769266</v>
      </c>
      <c r="DA119" s="21">
        <f t="shared" si="79"/>
        <v>27766.702203076959</v>
      </c>
      <c r="DB119" s="21">
        <f t="shared" si="79"/>
        <v>26031.283315384648</v>
      </c>
      <c r="DC119" s="21">
        <f t="shared" si="79"/>
        <v>24295.864427692337</v>
      </c>
      <c r="DD119" s="21">
        <f t="shared" si="79"/>
        <v>22560.44554000003</v>
      </c>
      <c r="DE119" s="21">
        <f t="shared" si="79"/>
        <v>20825.026652307719</v>
      </c>
      <c r="DF119" s="21">
        <f t="shared" si="79"/>
        <v>19089.607764615412</v>
      </c>
      <c r="DG119" s="21">
        <f t="shared" si="79"/>
        <v>17354.188876923101</v>
      </c>
      <c r="DH119" s="21">
        <f t="shared" si="92"/>
        <v>15618.769989230794</v>
      </c>
      <c r="DI119" s="21">
        <f t="shared" si="92"/>
        <v>13883.351101538487</v>
      </c>
      <c r="DJ119" s="21">
        <f t="shared" si="92"/>
        <v>12147.932213846179</v>
      </c>
      <c r="DK119" s="21">
        <f t="shared" si="92"/>
        <v>10412.513326153872</v>
      </c>
      <c r="DL119" s="21">
        <f t="shared" si="92"/>
        <v>8677.094438461565</v>
      </c>
      <c r="DM119" s="21">
        <f t="shared" si="92"/>
        <v>6941.6755507692569</v>
      </c>
      <c r="DN119" s="21">
        <f t="shared" si="92"/>
        <v>5206.2566630769488</v>
      </c>
      <c r="DO119" s="21">
        <f t="shared" si="92"/>
        <v>3470.8377753846403</v>
      </c>
      <c r="DP119" s="21">
        <f t="shared" si="92"/>
        <v>1735.418887692332</v>
      </c>
      <c r="DQ119" s="21">
        <f t="shared" si="92"/>
        <v>2.4010660126805304E-11</v>
      </c>
      <c r="DR119" s="21">
        <f t="shared" si="92"/>
        <v>2.4010660126805304E-11</v>
      </c>
      <c r="DS119" s="21">
        <f t="shared" si="92"/>
        <v>2.4010660126805304E-11</v>
      </c>
      <c r="DT119" s="21">
        <f t="shared" si="92"/>
        <v>2.4010660126805304E-11</v>
      </c>
      <c r="DU119" s="21">
        <f t="shared" si="92"/>
        <v>2.4010660126805304E-11</v>
      </c>
      <c r="DV119" s="21">
        <f t="shared" si="92"/>
        <v>2.4010660126805304E-11</v>
      </c>
      <c r="DW119" s="21">
        <f t="shared" si="92"/>
        <v>2.4010660126805304E-11</v>
      </c>
      <c r="DX119" s="21">
        <f t="shared" si="90"/>
        <v>2.4010660126805304E-11</v>
      </c>
      <c r="DY119" s="21">
        <f t="shared" si="88"/>
        <v>2.4010660126805304E-11</v>
      </c>
      <c r="DZ119" s="21">
        <f t="shared" si="88"/>
        <v>2.4010660126805304E-11</v>
      </c>
      <c r="EA119" s="21"/>
    </row>
    <row r="120" spans="1:131" x14ac:dyDescent="0.35">
      <c r="A120" s="14">
        <v>30</v>
      </c>
      <c r="B120" s="15" t="s">
        <v>45</v>
      </c>
      <c r="C120" s="17" t="s">
        <v>37</v>
      </c>
      <c r="D120" s="14" t="s">
        <v>27</v>
      </c>
      <c r="E120" s="50" t="s">
        <v>63</v>
      </c>
      <c r="F120" s="50" t="s">
        <v>77</v>
      </c>
      <c r="G120" s="50">
        <v>4</v>
      </c>
      <c r="H120" s="14" t="s">
        <v>32</v>
      </c>
      <c r="I120" s="112">
        <f>VLOOKUP(H120,'Represenative Instruments_FX'!$H$5:$I$13,2,FALSE)</f>
        <v>18.031499999999998</v>
      </c>
      <c r="J120" s="16">
        <v>26387963.16</v>
      </c>
      <c r="K120" s="16">
        <v>4292876.26</v>
      </c>
      <c r="L120" s="16">
        <v>0</v>
      </c>
      <c r="M120" s="16">
        <v>0</v>
      </c>
      <c r="N120" s="122">
        <v>38818</v>
      </c>
      <c r="O120" s="122">
        <v>44256</v>
      </c>
      <c r="P120" s="14">
        <v>5</v>
      </c>
      <c r="Q120" s="17">
        <v>20</v>
      </c>
      <c r="R120" s="50">
        <f t="shared" si="56"/>
        <v>0</v>
      </c>
      <c r="S120" s="50">
        <f t="shared" si="57"/>
        <v>4</v>
      </c>
      <c r="T120" s="14" t="s">
        <v>38</v>
      </c>
      <c r="U120" s="46">
        <v>6.4199999999999993E-2</v>
      </c>
      <c r="V120" s="14" t="s">
        <v>39</v>
      </c>
      <c r="W120" s="46">
        <v>5.0000000000000001E-3</v>
      </c>
      <c r="X120" s="16">
        <v>11824772.42</v>
      </c>
      <c r="Y120" s="19"/>
      <c r="Z120" s="16">
        <f t="shared" si="58"/>
        <v>21464.381300000001</v>
      </c>
      <c r="AA120" s="16">
        <f t="shared" si="58"/>
        <v>10506.949949999998</v>
      </c>
      <c r="AB120" s="16">
        <f t="shared" ref="AB120:BW120" si="96">IF($T120="Fixed",$U120,$W120)*AA77</f>
        <v>6304.1700499999988</v>
      </c>
      <c r="AC120" s="16">
        <f t="shared" si="96"/>
        <v>2101.3901499999988</v>
      </c>
      <c r="AD120" s="16">
        <f t="shared" si="96"/>
        <v>0</v>
      </c>
      <c r="AE120" s="16">
        <f t="shared" si="96"/>
        <v>0</v>
      </c>
      <c r="AF120" s="16">
        <f t="shared" si="96"/>
        <v>0</v>
      </c>
      <c r="AG120" s="16">
        <f t="shared" si="96"/>
        <v>0</v>
      </c>
      <c r="AH120" s="16">
        <f t="shared" si="96"/>
        <v>0</v>
      </c>
      <c r="AI120" s="16">
        <f t="shared" si="96"/>
        <v>0</v>
      </c>
      <c r="AJ120" s="16">
        <f t="shared" si="96"/>
        <v>0</v>
      </c>
      <c r="AK120" s="16">
        <f t="shared" si="96"/>
        <v>0</v>
      </c>
      <c r="AL120" s="16">
        <f t="shared" si="96"/>
        <v>0</v>
      </c>
      <c r="AM120" s="16">
        <f t="shared" si="96"/>
        <v>0</v>
      </c>
      <c r="AN120" s="16">
        <f t="shared" si="96"/>
        <v>0</v>
      </c>
      <c r="AO120" s="16">
        <f t="shared" si="96"/>
        <v>0</v>
      </c>
      <c r="AP120" s="16">
        <f t="shared" si="96"/>
        <v>0</v>
      </c>
      <c r="AQ120" s="16">
        <f t="shared" si="96"/>
        <v>0</v>
      </c>
      <c r="AR120" s="16">
        <f t="shared" si="96"/>
        <v>0</v>
      </c>
      <c r="AS120" s="16">
        <f t="shared" si="96"/>
        <v>0</v>
      </c>
      <c r="AT120" s="16">
        <f t="shared" si="96"/>
        <v>0</v>
      </c>
      <c r="AU120" s="16">
        <f t="shared" si="96"/>
        <v>0</v>
      </c>
      <c r="AV120" s="16">
        <f t="shared" si="96"/>
        <v>0</v>
      </c>
      <c r="AW120" s="16">
        <f t="shared" si="96"/>
        <v>0</v>
      </c>
      <c r="AX120" s="16">
        <f t="shared" si="96"/>
        <v>0</v>
      </c>
      <c r="AY120" s="16">
        <f t="shared" si="96"/>
        <v>0</v>
      </c>
      <c r="AZ120" s="16">
        <f t="shared" si="96"/>
        <v>0</v>
      </c>
      <c r="BA120" s="16">
        <f t="shared" si="96"/>
        <v>0</v>
      </c>
      <c r="BB120" s="16">
        <f t="shared" si="96"/>
        <v>0</v>
      </c>
      <c r="BC120" s="16">
        <f t="shared" si="96"/>
        <v>0</v>
      </c>
      <c r="BD120" s="16">
        <f t="shared" si="96"/>
        <v>0</v>
      </c>
      <c r="BE120" s="16">
        <f t="shared" si="96"/>
        <v>0</v>
      </c>
      <c r="BF120" s="16">
        <f t="shared" si="96"/>
        <v>0</v>
      </c>
      <c r="BG120" s="16">
        <f t="shared" si="96"/>
        <v>0</v>
      </c>
      <c r="BH120" s="16">
        <f t="shared" si="96"/>
        <v>0</v>
      </c>
      <c r="BI120" s="16">
        <f t="shared" si="96"/>
        <v>0</v>
      </c>
      <c r="BJ120" s="16">
        <f t="shared" si="96"/>
        <v>0</v>
      </c>
      <c r="BK120" s="16">
        <f t="shared" si="96"/>
        <v>0</v>
      </c>
      <c r="BL120" s="16">
        <f t="shared" si="96"/>
        <v>0</v>
      </c>
      <c r="BM120" s="16">
        <f t="shared" si="96"/>
        <v>0</v>
      </c>
      <c r="BN120" s="16">
        <f t="shared" si="96"/>
        <v>0</v>
      </c>
      <c r="BO120" s="16">
        <f t="shared" si="96"/>
        <v>0</v>
      </c>
      <c r="BP120" s="16">
        <f t="shared" si="96"/>
        <v>0</v>
      </c>
      <c r="BQ120" s="16">
        <f t="shared" si="96"/>
        <v>0</v>
      </c>
      <c r="BR120" s="16">
        <f t="shared" si="96"/>
        <v>0</v>
      </c>
      <c r="BS120" s="16">
        <f t="shared" si="96"/>
        <v>0</v>
      </c>
      <c r="BT120" s="16">
        <f t="shared" si="96"/>
        <v>0</v>
      </c>
      <c r="BU120" s="16">
        <f t="shared" si="96"/>
        <v>0</v>
      </c>
      <c r="BV120" s="16">
        <f t="shared" si="96"/>
        <v>0</v>
      </c>
      <c r="BW120" s="16">
        <f t="shared" si="96"/>
        <v>0</v>
      </c>
      <c r="CA120" s="21"/>
      <c r="CB120" s="23"/>
      <c r="CC120" s="21">
        <f t="shared" si="81"/>
        <v>21464.381300000001</v>
      </c>
      <c r="CD120" s="21">
        <f t="shared" si="81"/>
        <v>16098.285974999999</v>
      </c>
      <c r="CE120" s="21">
        <f t="shared" si="81"/>
        <v>10732.19065</v>
      </c>
      <c r="CF120" s="21">
        <f t="shared" si="81"/>
        <v>5366.0953250000002</v>
      </c>
      <c r="CG120" s="21">
        <f t="shared" si="81"/>
        <v>0</v>
      </c>
      <c r="CH120" s="21">
        <f t="shared" si="81"/>
        <v>0</v>
      </c>
      <c r="CI120" s="21">
        <f t="shared" si="81"/>
        <v>0</v>
      </c>
      <c r="CJ120" s="21">
        <f t="shared" si="81"/>
        <v>0</v>
      </c>
      <c r="CK120" s="21">
        <f t="shared" si="81"/>
        <v>0</v>
      </c>
      <c r="CL120" s="21">
        <f t="shared" si="81"/>
        <v>0</v>
      </c>
      <c r="CM120" s="21">
        <f t="shared" si="81"/>
        <v>0</v>
      </c>
      <c r="CN120" s="21">
        <f t="shared" si="81"/>
        <v>0</v>
      </c>
      <c r="CO120" s="21">
        <f t="shared" si="81"/>
        <v>0</v>
      </c>
      <c r="CP120" s="21">
        <f t="shared" si="81"/>
        <v>0</v>
      </c>
      <c r="CQ120" s="21">
        <f t="shared" si="81"/>
        <v>0</v>
      </c>
      <c r="CR120" s="21">
        <f t="shared" si="81"/>
        <v>0</v>
      </c>
      <c r="CS120" s="21">
        <f t="shared" si="79"/>
        <v>0</v>
      </c>
      <c r="CT120" s="21">
        <f t="shared" si="79"/>
        <v>0</v>
      </c>
      <c r="CU120" s="21">
        <f t="shared" si="79"/>
        <v>0</v>
      </c>
      <c r="CV120" s="21">
        <f t="shared" si="79"/>
        <v>0</v>
      </c>
      <c r="CW120" s="21">
        <f t="shared" si="79"/>
        <v>0</v>
      </c>
      <c r="CX120" s="21">
        <f t="shared" si="79"/>
        <v>0</v>
      </c>
      <c r="CY120" s="21">
        <f t="shared" si="79"/>
        <v>0</v>
      </c>
      <c r="CZ120" s="21">
        <f t="shared" si="79"/>
        <v>0</v>
      </c>
      <c r="DA120" s="21">
        <f t="shared" si="79"/>
        <v>0</v>
      </c>
      <c r="DB120" s="21">
        <f t="shared" si="79"/>
        <v>0</v>
      </c>
      <c r="DC120" s="21">
        <f t="shared" si="79"/>
        <v>0</v>
      </c>
      <c r="DD120" s="21">
        <f t="shared" si="79"/>
        <v>0</v>
      </c>
      <c r="DE120" s="21">
        <f t="shared" si="79"/>
        <v>0</v>
      </c>
      <c r="DF120" s="21">
        <f t="shared" si="79"/>
        <v>0</v>
      </c>
      <c r="DG120" s="21">
        <f t="shared" si="79"/>
        <v>0</v>
      </c>
      <c r="DH120" s="21">
        <f t="shared" si="92"/>
        <v>0</v>
      </c>
      <c r="DI120" s="21">
        <f t="shared" si="92"/>
        <v>0</v>
      </c>
      <c r="DJ120" s="21">
        <f t="shared" si="92"/>
        <v>0</v>
      </c>
      <c r="DK120" s="21">
        <f t="shared" si="92"/>
        <v>0</v>
      </c>
      <c r="DL120" s="21">
        <f t="shared" si="92"/>
        <v>0</v>
      </c>
      <c r="DM120" s="21">
        <f t="shared" si="92"/>
        <v>0</v>
      </c>
      <c r="DN120" s="21">
        <f t="shared" si="92"/>
        <v>0</v>
      </c>
      <c r="DO120" s="21">
        <f t="shared" si="92"/>
        <v>0</v>
      </c>
      <c r="DP120" s="21">
        <f t="shared" si="92"/>
        <v>0</v>
      </c>
      <c r="DQ120" s="21">
        <f t="shared" si="92"/>
        <v>0</v>
      </c>
      <c r="DR120" s="21">
        <f t="shared" si="92"/>
        <v>0</v>
      </c>
      <c r="DS120" s="21">
        <f t="shared" si="92"/>
        <v>0</v>
      </c>
      <c r="DT120" s="21">
        <f t="shared" si="92"/>
        <v>0</v>
      </c>
      <c r="DU120" s="21">
        <f t="shared" si="92"/>
        <v>0</v>
      </c>
      <c r="DV120" s="21">
        <f t="shared" si="92"/>
        <v>0</v>
      </c>
      <c r="DW120" s="21">
        <f t="shared" si="92"/>
        <v>0</v>
      </c>
      <c r="DX120" s="21">
        <f t="shared" si="90"/>
        <v>0</v>
      </c>
      <c r="DY120" s="21">
        <f t="shared" si="88"/>
        <v>0</v>
      </c>
      <c r="DZ120" s="21">
        <f t="shared" si="88"/>
        <v>0</v>
      </c>
      <c r="EA120" s="21"/>
    </row>
    <row r="121" spans="1:131" x14ac:dyDescent="0.35">
      <c r="A121" s="14">
        <v>31</v>
      </c>
      <c r="B121" s="15" t="s">
        <v>25</v>
      </c>
      <c r="C121" s="15" t="s">
        <v>46</v>
      </c>
      <c r="D121" s="14" t="s">
        <v>27</v>
      </c>
      <c r="E121" s="50" t="s">
        <v>62</v>
      </c>
      <c r="F121" s="50" t="s">
        <v>74</v>
      </c>
      <c r="G121" s="50">
        <v>2</v>
      </c>
      <c r="H121" s="14" t="s">
        <v>30</v>
      </c>
      <c r="I121" s="112">
        <f>VLOOKUP(H121,'Represenative Instruments_FX'!$H$5:$I$13,2,FALSE)</f>
        <v>21.371550000000003</v>
      </c>
      <c r="J121" s="16">
        <v>27735342.807999998</v>
      </c>
      <c r="K121" s="16">
        <v>3862246.8290509824</v>
      </c>
      <c r="L121" s="16">
        <v>0</v>
      </c>
      <c r="M121" s="16">
        <v>0</v>
      </c>
      <c r="N121" s="121">
        <v>41356</v>
      </c>
      <c r="O121" s="121">
        <v>52495</v>
      </c>
      <c r="P121" s="14">
        <v>10</v>
      </c>
      <c r="Q121" s="17">
        <v>40</v>
      </c>
      <c r="R121" s="50">
        <f t="shared" si="56"/>
        <v>0</v>
      </c>
      <c r="S121" s="50">
        <f t="shared" si="57"/>
        <v>26</v>
      </c>
      <c r="T121" s="14" t="s">
        <v>29</v>
      </c>
      <c r="U121" s="46">
        <v>7.4999999999999997E-3</v>
      </c>
      <c r="V121" s="14"/>
      <c r="W121" s="24"/>
      <c r="X121" s="16">
        <v>5060606.0606060605</v>
      </c>
      <c r="Y121" s="19"/>
      <c r="Z121" s="16">
        <f t="shared" si="58"/>
        <v>28966.851217882366</v>
      </c>
      <c r="AA121" s="16">
        <f t="shared" si="58"/>
        <v>28644.732458013306</v>
      </c>
      <c r="AB121" s="16">
        <f t="shared" ref="AB121:BW121" si="97">IF($T121="Fixed",$U121,$W121)*AA78</f>
        <v>27796.578764595975</v>
      </c>
      <c r="AC121" s="16">
        <f t="shared" si="97"/>
        <v>26822.156814536404</v>
      </c>
      <c r="AD121" s="16">
        <f t="shared" si="97"/>
        <v>25847.734864476832</v>
      </c>
      <c r="AE121" s="16">
        <f t="shared" si="97"/>
        <v>24873.312914417264</v>
      </c>
      <c r="AF121" s="16">
        <f t="shared" si="97"/>
        <v>23898.890964357692</v>
      </c>
      <c r="AG121" s="16">
        <f t="shared" si="97"/>
        <v>22703.946416139806</v>
      </c>
      <c r="AH121" s="16">
        <f t="shared" si="97"/>
        <v>21509.001867921921</v>
      </c>
      <c r="AI121" s="16">
        <f t="shared" si="97"/>
        <v>20314.057319704036</v>
      </c>
      <c r="AJ121" s="16">
        <f t="shared" si="97"/>
        <v>19119.11277148615</v>
      </c>
      <c r="AK121" s="16">
        <f t="shared" si="97"/>
        <v>17924.168223268265</v>
      </c>
      <c r="AL121" s="16">
        <f t="shared" si="97"/>
        <v>16729.223675050383</v>
      </c>
      <c r="AM121" s="16">
        <f t="shared" si="97"/>
        <v>15534.279126832498</v>
      </c>
      <c r="AN121" s="16">
        <f t="shared" si="97"/>
        <v>14339.334578614613</v>
      </c>
      <c r="AO121" s="16">
        <f t="shared" si="97"/>
        <v>13144.390030396728</v>
      </c>
      <c r="AP121" s="16">
        <f t="shared" si="97"/>
        <v>11949.445482178844</v>
      </c>
      <c r="AQ121" s="16">
        <f t="shared" si="97"/>
        <v>10754.500933960959</v>
      </c>
      <c r="AR121" s="16">
        <f t="shared" si="97"/>
        <v>9559.5563857430734</v>
      </c>
      <c r="AS121" s="16">
        <f t="shared" si="97"/>
        <v>8364.6118375251899</v>
      </c>
      <c r="AT121" s="16">
        <f t="shared" si="97"/>
        <v>7169.6672893073046</v>
      </c>
      <c r="AU121" s="16">
        <f t="shared" si="97"/>
        <v>5974.7227410894202</v>
      </c>
      <c r="AV121" s="16">
        <f t="shared" si="97"/>
        <v>4779.7781928715349</v>
      </c>
      <c r="AW121" s="16">
        <f t="shared" si="97"/>
        <v>3584.8336446536505</v>
      </c>
      <c r="AX121" s="16">
        <f t="shared" si="97"/>
        <v>2389.8890964357661</v>
      </c>
      <c r="AY121" s="16">
        <f t="shared" si="97"/>
        <v>1194.9445482178812</v>
      </c>
      <c r="AZ121" s="16">
        <f t="shared" si="97"/>
        <v>-3.4924596548080443E-12</v>
      </c>
      <c r="BA121" s="16">
        <f t="shared" si="97"/>
        <v>-3.4924596548080443E-12</v>
      </c>
      <c r="BB121" s="16">
        <f t="shared" si="97"/>
        <v>-3.4924596548080443E-12</v>
      </c>
      <c r="BC121" s="16">
        <f t="shared" si="97"/>
        <v>-3.4924596548080443E-12</v>
      </c>
      <c r="BD121" s="16">
        <f t="shared" si="97"/>
        <v>-3.4924596548080443E-12</v>
      </c>
      <c r="BE121" s="16">
        <f t="shared" si="97"/>
        <v>-3.4924596548080443E-12</v>
      </c>
      <c r="BF121" s="16">
        <f t="shared" si="97"/>
        <v>-3.4924596548080443E-12</v>
      </c>
      <c r="BG121" s="16">
        <f t="shared" si="97"/>
        <v>-3.4924596548080443E-12</v>
      </c>
      <c r="BH121" s="16">
        <f t="shared" si="97"/>
        <v>-3.4924596548080443E-12</v>
      </c>
      <c r="BI121" s="16">
        <f t="shared" si="97"/>
        <v>-3.4924596548080443E-12</v>
      </c>
      <c r="BJ121" s="16">
        <f t="shared" si="97"/>
        <v>-3.4924596548080443E-12</v>
      </c>
      <c r="BK121" s="16">
        <f t="shared" si="97"/>
        <v>-3.4924596548080443E-12</v>
      </c>
      <c r="BL121" s="16">
        <f t="shared" si="97"/>
        <v>-3.4924596548080443E-12</v>
      </c>
      <c r="BM121" s="16">
        <f t="shared" si="97"/>
        <v>-3.4924596548080443E-12</v>
      </c>
      <c r="BN121" s="16">
        <f t="shared" si="97"/>
        <v>-3.4924596548080443E-12</v>
      </c>
      <c r="BO121" s="16">
        <f t="shared" si="97"/>
        <v>-3.4924596548080443E-12</v>
      </c>
      <c r="BP121" s="16">
        <f t="shared" si="97"/>
        <v>-3.4924596548080443E-12</v>
      </c>
      <c r="BQ121" s="16">
        <f t="shared" si="97"/>
        <v>-3.4924596548080443E-12</v>
      </c>
      <c r="BR121" s="16">
        <f t="shared" si="97"/>
        <v>-3.4924596548080443E-12</v>
      </c>
      <c r="BS121" s="16">
        <f t="shared" si="97"/>
        <v>-3.4924596548080443E-12</v>
      </c>
      <c r="BT121" s="16">
        <f t="shared" si="97"/>
        <v>-3.4924596548080443E-12</v>
      </c>
      <c r="BU121" s="16">
        <f t="shared" si="97"/>
        <v>-3.4924596548080443E-12</v>
      </c>
      <c r="BV121" s="16">
        <f t="shared" si="97"/>
        <v>-3.4924596548080443E-12</v>
      </c>
      <c r="BW121" s="16">
        <f t="shared" si="97"/>
        <v>-3.4924596548080443E-12</v>
      </c>
      <c r="CA121" s="21"/>
      <c r="CB121" s="23"/>
      <c r="CC121" s="21">
        <f t="shared" si="81"/>
        <v>28966.851217882366</v>
      </c>
      <c r="CD121" s="21">
        <f t="shared" si="81"/>
        <v>27852.741555656121</v>
      </c>
      <c r="CE121" s="21">
        <f t="shared" si="81"/>
        <v>26738.63189342988</v>
      </c>
      <c r="CF121" s="21">
        <f t="shared" si="81"/>
        <v>25624.522231203635</v>
      </c>
      <c r="CG121" s="21">
        <f t="shared" si="81"/>
        <v>24510.41256897739</v>
      </c>
      <c r="CH121" s="21">
        <f t="shared" si="81"/>
        <v>23396.302906751145</v>
      </c>
      <c r="CI121" s="21">
        <f t="shared" si="81"/>
        <v>22282.193244524904</v>
      </c>
      <c r="CJ121" s="21">
        <f t="shared" si="81"/>
        <v>21168.083582298659</v>
      </c>
      <c r="CK121" s="21">
        <f t="shared" si="81"/>
        <v>20053.973920072414</v>
      </c>
      <c r="CL121" s="21">
        <f t="shared" si="81"/>
        <v>18939.864257846169</v>
      </c>
      <c r="CM121" s="21">
        <f t="shared" si="81"/>
        <v>17825.754595619925</v>
      </c>
      <c r="CN121" s="21">
        <f t="shared" si="81"/>
        <v>16711.644933393683</v>
      </c>
      <c r="CO121" s="21">
        <f t="shared" si="81"/>
        <v>15597.535271167439</v>
      </c>
      <c r="CP121" s="21">
        <f t="shared" si="81"/>
        <v>14483.425608941194</v>
      </c>
      <c r="CQ121" s="21">
        <f t="shared" si="81"/>
        <v>13369.315946714949</v>
      </c>
      <c r="CR121" s="21">
        <f t="shared" si="81"/>
        <v>12255.206284488706</v>
      </c>
      <c r="CS121" s="21">
        <f t="shared" si="79"/>
        <v>11141.096622262461</v>
      </c>
      <c r="CT121" s="21">
        <f t="shared" si="79"/>
        <v>10026.986960036218</v>
      </c>
      <c r="CU121" s="21">
        <f t="shared" si="79"/>
        <v>8912.8772978099732</v>
      </c>
      <c r="CV121" s="21">
        <f t="shared" si="79"/>
        <v>7798.7676355837284</v>
      </c>
      <c r="CW121" s="21">
        <f t="shared" si="79"/>
        <v>6684.6579733574836</v>
      </c>
      <c r="CX121" s="21">
        <f t="shared" si="79"/>
        <v>5570.5483111312387</v>
      </c>
      <c r="CY121" s="21">
        <f t="shared" si="79"/>
        <v>4456.4386489049939</v>
      </c>
      <c r="CZ121" s="21">
        <f t="shared" si="79"/>
        <v>3342.3289866787486</v>
      </c>
      <c r="DA121" s="21">
        <f t="shared" si="79"/>
        <v>2228.2193244525038</v>
      </c>
      <c r="DB121" s="21">
        <f t="shared" si="79"/>
        <v>1114.1096622262589</v>
      </c>
      <c r="DC121" s="21">
        <f t="shared" si="79"/>
        <v>1.3969838619232177E-11</v>
      </c>
      <c r="DD121" s="21">
        <f t="shared" si="79"/>
        <v>1.3969838619232177E-11</v>
      </c>
      <c r="DE121" s="21">
        <f t="shared" si="79"/>
        <v>1.3969838619232177E-11</v>
      </c>
      <c r="DF121" s="21">
        <f t="shared" si="79"/>
        <v>1.3969838619232177E-11</v>
      </c>
      <c r="DG121" s="21">
        <f t="shared" si="79"/>
        <v>1.3969838619232177E-11</v>
      </c>
      <c r="DH121" s="21">
        <f t="shared" si="92"/>
        <v>1.3969838619232177E-11</v>
      </c>
      <c r="DI121" s="21">
        <f t="shared" si="92"/>
        <v>1.3969838619232177E-11</v>
      </c>
      <c r="DJ121" s="21">
        <f t="shared" si="92"/>
        <v>1.3969838619232177E-11</v>
      </c>
      <c r="DK121" s="21">
        <f t="shared" si="92"/>
        <v>1.3969838619232177E-11</v>
      </c>
      <c r="DL121" s="21">
        <f t="shared" si="92"/>
        <v>1.3969838619232177E-11</v>
      </c>
      <c r="DM121" s="21">
        <f t="shared" si="92"/>
        <v>1.3969838619232177E-11</v>
      </c>
      <c r="DN121" s="21">
        <f t="shared" si="92"/>
        <v>1.3969838619232177E-11</v>
      </c>
      <c r="DO121" s="21">
        <f t="shared" si="92"/>
        <v>1.3969838619232177E-11</v>
      </c>
      <c r="DP121" s="21">
        <f t="shared" si="92"/>
        <v>1.3969838619232177E-11</v>
      </c>
      <c r="DQ121" s="21">
        <f t="shared" si="92"/>
        <v>1.3969838619232177E-11</v>
      </c>
      <c r="DR121" s="21">
        <f t="shared" si="92"/>
        <v>1.3969838619232177E-11</v>
      </c>
      <c r="DS121" s="21">
        <f t="shared" si="92"/>
        <v>1.3969838619232177E-11</v>
      </c>
      <c r="DT121" s="21">
        <f t="shared" si="92"/>
        <v>1.3969838619232177E-11</v>
      </c>
      <c r="DU121" s="21">
        <f t="shared" si="92"/>
        <v>1.3969838619232177E-11</v>
      </c>
      <c r="DV121" s="21">
        <f t="shared" si="92"/>
        <v>1.3969838619232177E-11</v>
      </c>
      <c r="DW121" s="21">
        <f t="shared" si="92"/>
        <v>1.3969838619232177E-11</v>
      </c>
      <c r="DX121" s="21">
        <f t="shared" si="90"/>
        <v>1.3969838619232177E-11</v>
      </c>
      <c r="DY121" s="21">
        <f t="shared" si="88"/>
        <v>1.3969838619232177E-11</v>
      </c>
      <c r="DZ121" s="21">
        <f t="shared" si="88"/>
        <v>1.3969838619232177E-11</v>
      </c>
      <c r="EA121" s="21"/>
    </row>
    <row r="122" spans="1:131" x14ac:dyDescent="0.35">
      <c r="A122" s="14">
        <v>32</v>
      </c>
      <c r="B122" s="15" t="s">
        <v>25</v>
      </c>
      <c r="C122" s="17" t="s">
        <v>47</v>
      </c>
      <c r="D122" s="14" t="s">
        <v>48</v>
      </c>
      <c r="E122" s="50" t="s">
        <v>48</v>
      </c>
      <c r="F122" s="50" t="s">
        <v>79</v>
      </c>
      <c r="G122" s="50">
        <v>6</v>
      </c>
      <c r="H122" s="14" t="s">
        <v>28</v>
      </c>
      <c r="I122" s="112">
        <f>VLOOKUP(H122,'Represenative Instruments_FX'!$H$5:$I$13,2,FALSE)</f>
        <v>15</v>
      </c>
      <c r="J122" s="16">
        <v>82251950</v>
      </c>
      <c r="K122" s="16">
        <v>47001114.259999998</v>
      </c>
      <c r="L122" s="16">
        <v>0</v>
      </c>
      <c r="M122" s="16">
        <v>0</v>
      </c>
      <c r="N122" s="122">
        <v>43646</v>
      </c>
      <c r="O122" s="122">
        <v>44561</v>
      </c>
      <c r="P122" s="14">
        <v>5</v>
      </c>
      <c r="Q122" s="17">
        <v>7</v>
      </c>
      <c r="R122" s="50">
        <f t="shared" si="56"/>
        <v>2</v>
      </c>
      <c r="S122" s="50">
        <f t="shared" si="57"/>
        <v>4</v>
      </c>
      <c r="T122" s="14" t="s">
        <v>29</v>
      </c>
      <c r="U122" s="46">
        <v>3.5000000000000003E-2</v>
      </c>
      <c r="V122" s="14"/>
      <c r="W122" s="24"/>
      <c r="X122" s="16">
        <v>76626905</v>
      </c>
      <c r="Y122" s="19"/>
      <c r="Z122" s="16">
        <f t="shared" si="58"/>
        <v>1645038.9991000001</v>
      </c>
      <c r="AA122" s="16">
        <f t="shared" si="58"/>
        <v>1645038.9991000001</v>
      </c>
      <c r="AB122" s="16">
        <f t="shared" ref="AB122:BW122" si="98">IF($T122="Fixed",$U122,$W122)*AA79</f>
        <v>822519.49955000007</v>
      </c>
      <c r="AC122" s="16">
        <f t="shared" si="98"/>
        <v>411259.74977500003</v>
      </c>
      <c r="AD122" s="16">
        <f t="shared" si="98"/>
        <v>0</v>
      </c>
      <c r="AE122" s="16">
        <f t="shared" si="98"/>
        <v>0</v>
      </c>
      <c r="AF122" s="16">
        <f t="shared" si="98"/>
        <v>0</v>
      </c>
      <c r="AG122" s="16">
        <f t="shared" si="98"/>
        <v>0</v>
      </c>
      <c r="AH122" s="16">
        <f t="shared" si="98"/>
        <v>0</v>
      </c>
      <c r="AI122" s="16">
        <f t="shared" si="98"/>
        <v>0</v>
      </c>
      <c r="AJ122" s="16">
        <f t="shared" si="98"/>
        <v>0</v>
      </c>
      <c r="AK122" s="16">
        <f t="shared" si="98"/>
        <v>0</v>
      </c>
      <c r="AL122" s="16">
        <f t="shared" si="98"/>
        <v>0</v>
      </c>
      <c r="AM122" s="16">
        <f t="shared" si="98"/>
        <v>0</v>
      </c>
      <c r="AN122" s="16">
        <f t="shared" si="98"/>
        <v>0</v>
      </c>
      <c r="AO122" s="16">
        <f t="shared" si="98"/>
        <v>0</v>
      </c>
      <c r="AP122" s="16">
        <f t="shared" si="98"/>
        <v>0</v>
      </c>
      <c r="AQ122" s="16">
        <f t="shared" si="98"/>
        <v>0</v>
      </c>
      <c r="AR122" s="16">
        <f t="shared" si="98"/>
        <v>0</v>
      </c>
      <c r="AS122" s="16">
        <f t="shared" si="98"/>
        <v>0</v>
      </c>
      <c r="AT122" s="16">
        <f t="shared" si="98"/>
        <v>0</v>
      </c>
      <c r="AU122" s="16">
        <f t="shared" si="98"/>
        <v>0</v>
      </c>
      <c r="AV122" s="16">
        <f t="shared" si="98"/>
        <v>0</v>
      </c>
      <c r="AW122" s="16">
        <f t="shared" si="98"/>
        <v>0</v>
      </c>
      <c r="AX122" s="16">
        <f t="shared" si="98"/>
        <v>0</v>
      </c>
      <c r="AY122" s="16">
        <f t="shared" si="98"/>
        <v>0</v>
      </c>
      <c r="AZ122" s="16">
        <f t="shared" si="98"/>
        <v>0</v>
      </c>
      <c r="BA122" s="16">
        <f t="shared" si="98"/>
        <v>0</v>
      </c>
      <c r="BB122" s="16">
        <f t="shared" si="98"/>
        <v>0</v>
      </c>
      <c r="BC122" s="16">
        <f t="shared" si="98"/>
        <v>0</v>
      </c>
      <c r="BD122" s="16">
        <f t="shared" si="98"/>
        <v>0</v>
      </c>
      <c r="BE122" s="16">
        <f t="shared" si="98"/>
        <v>0</v>
      </c>
      <c r="BF122" s="16">
        <f t="shared" si="98"/>
        <v>0</v>
      </c>
      <c r="BG122" s="16">
        <f t="shared" si="98"/>
        <v>0</v>
      </c>
      <c r="BH122" s="16">
        <f t="shared" si="98"/>
        <v>0</v>
      </c>
      <c r="BI122" s="16">
        <f t="shared" si="98"/>
        <v>0</v>
      </c>
      <c r="BJ122" s="16">
        <f t="shared" si="98"/>
        <v>0</v>
      </c>
      <c r="BK122" s="16">
        <f t="shared" si="98"/>
        <v>0</v>
      </c>
      <c r="BL122" s="16">
        <f t="shared" si="98"/>
        <v>0</v>
      </c>
      <c r="BM122" s="16">
        <f t="shared" si="98"/>
        <v>0</v>
      </c>
      <c r="BN122" s="16">
        <f t="shared" si="98"/>
        <v>0</v>
      </c>
      <c r="BO122" s="16">
        <f t="shared" si="98"/>
        <v>0</v>
      </c>
      <c r="BP122" s="16">
        <f t="shared" si="98"/>
        <v>0</v>
      </c>
      <c r="BQ122" s="16">
        <f t="shared" si="98"/>
        <v>0</v>
      </c>
      <c r="BR122" s="16">
        <f t="shared" si="98"/>
        <v>0</v>
      </c>
      <c r="BS122" s="16">
        <f t="shared" si="98"/>
        <v>0</v>
      </c>
      <c r="BT122" s="16">
        <f t="shared" si="98"/>
        <v>0</v>
      </c>
      <c r="BU122" s="16">
        <f t="shared" si="98"/>
        <v>0</v>
      </c>
      <c r="BV122" s="16">
        <f t="shared" si="98"/>
        <v>0</v>
      </c>
      <c r="BW122" s="16">
        <f t="shared" si="98"/>
        <v>0</v>
      </c>
      <c r="CA122" s="21"/>
      <c r="CB122" s="23"/>
      <c r="CC122" s="21">
        <f t="shared" si="81"/>
        <v>1645038.9991000001</v>
      </c>
      <c r="CD122" s="21">
        <f t="shared" si="81"/>
        <v>1645038.9991000001</v>
      </c>
      <c r="CE122" s="21">
        <f t="shared" si="81"/>
        <v>1645038.9991000001</v>
      </c>
      <c r="CF122" s="21">
        <f t="shared" si="81"/>
        <v>822519.49955000007</v>
      </c>
      <c r="CG122" s="21">
        <f t="shared" si="81"/>
        <v>0</v>
      </c>
      <c r="CH122" s="21">
        <f t="shared" si="81"/>
        <v>0</v>
      </c>
      <c r="CI122" s="21">
        <f t="shared" si="81"/>
        <v>0</v>
      </c>
      <c r="CJ122" s="21">
        <f t="shared" si="81"/>
        <v>0</v>
      </c>
      <c r="CK122" s="21">
        <f t="shared" si="81"/>
        <v>0</v>
      </c>
      <c r="CL122" s="21">
        <f t="shared" si="81"/>
        <v>0</v>
      </c>
      <c r="CM122" s="21">
        <f t="shared" si="81"/>
        <v>0</v>
      </c>
      <c r="CN122" s="21">
        <f t="shared" si="81"/>
        <v>0</v>
      </c>
      <c r="CO122" s="21">
        <f t="shared" si="81"/>
        <v>0</v>
      </c>
      <c r="CP122" s="21">
        <f t="shared" si="81"/>
        <v>0</v>
      </c>
      <c r="CQ122" s="21">
        <f t="shared" si="81"/>
        <v>0</v>
      </c>
      <c r="CR122" s="21">
        <f t="shared" si="81"/>
        <v>0</v>
      </c>
      <c r="CS122" s="21">
        <f t="shared" si="79"/>
        <v>0</v>
      </c>
      <c r="CT122" s="21">
        <f t="shared" si="79"/>
        <v>0</v>
      </c>
      <c r="CU122" s="21">
        <f t="shared" si="79"/>
        <v>0</v>
      </c>
      <c r="CV122" s="21">
        <f t="shared" si="79"/>
        <v>0</v>
      </c>
      <c r="CW122" s="21">
        <f t="shared" si="79"/>
        <v>0</v>
      </c>
      <c r="CX122" s="21">
        <f t="shared" si="79"/>
        <v>0</v>
      </c>
      <c r="CY122" s="21">
        <f t="shared" si="79"/>
        <v>0</v>
      </c>
      <c r="CZ122" s="21">
        <f t="shared" si="79"/>
        <v>0</v>
      </c>
      <c r="DA122" s="21">
        <f t="shared" si="79"/>
        <v>0</v>
      </c>
      <c r="DB122" s="21">
        <f t="shared" si="79"/>
        <v>0</v>
      </c>
      <c r="DC122" s="21">
        <f t="shared" si="79"/>
        <v>0</v>
      </c>
      <c r="DD122" s="21">
        <f t="shared" si="79"/>
        <v>0</v>
      </c>
      <c r="DE122" s="21">
        <f t="shared" si="79"/>
        <v>0</v>
      </c>
      <c r="DF122" s="21">
        <f t="shared" si="79"/>
        <v>0</v>
      </c>
      <c r="DG122" s="21">
        <f t="shared" si="79"/>
        <v>0</v>
      </c>
      <c r="DH122" s="21">
        <f t="shared" si="92"/>
        <v>0</v>
      </c>
      <c r="DI122" s="21">
        <f t="shared" si="92"/>
        <v>0</v>
      </c>
      <c r="DJ122" s="21">
        <f t="shared" si="92"/>
        <v>0</v>
      </c>
      <c r="DK122" s="21">
        <f t="shared" si="92"/>
        <v>0</v>
      </c>
      <c r="DL122" s="21">
        <f t="shared" si="92"/>
        <v>0</v>
      </c>
      <c r="DM122" s="21">
        <f t="shared" si="92"/>
        <v>0</v>
      </c>
      <c r="DN122" s="21">
        <f t="shared" si="92"/>
        <v>0</v>
      </c>
      <c r="DO122" s="21">
        <f t="shared" si="92"/>
        <v>0</v>
      </c>
      <c r="DP122" s="21">
        <f t="shared" si="92"/>
        <v>0</v>
      </c>
      <c r="DQ122" s="21">
        <f t="shared" si="92"/>
        <v>0</v>
      </c>
      <c r="DR122" s="21">
        <f t="shared" si="92"/>
        <v>0</v>
      </c>
      <c r="DS122" s="21">
        <f t="shared" si="92"/>
        <v>0</v>
      </c>
      <c r="DT122" s="21">
        <f t="shared" si="92"/>
        <v>0</v>
      </c>
      <c r="DU122" s="21">
        <f t="shared" si="92"/>
        <v>0</v>
      </c>
      <c r="DV122" s="21">
        <f t="shared" si="92"/>
        <v>0</v>
      </c>
      <c r="DW122" s="21">
        <f t="shared" si="92"/>
        <v>0</v>
      </c>
      <c r="DX122" s="21">
        <f t="shared" si="90"/>
        <v>0</v>
      </c>
      <c r="DY122" s="21">
        <f t="shared" si="88"/>
        <v>0</v>
      </c>
      <c r="DZ122" s="21">
        <f t="shared" si="88"/>
        <v>0</v>
      </c>
      <c r="EA122" s="21"/>
    </row>
    <row r="123" spans="1:131" x14ac:dyDescent="0.35">
      <c r="A123" s="14">
        <v>33</v>
      </c>
      <c r="B123" s="15" t="s">
        <v>25</v>
      </c>
      <c r="C123" s="15" t="s">
        <v>49</v>
      </c>
      <c r="D123" s="14" t="s">
        <v>48</v>
      </c>
      <c r="E123" s="50" t="s">
        <v>48</v>
      </c>
      <c r="F123" s="50" t="s">
        <v>79</v>
      </c>
      <c r="G123" s="50">
        <v>6</v>
      </c>
      <c r="H123" s="14" t="s">
        <v>28</v>
      </c>
      <c r="I123" s="112">
        <f>VLOOKUP(H123,'Represenative Instruments_FX'!$H$5:$I$13,2,FALSE)</f>
        <v>15</v>
      </c>
      <c r="J123" s="16">
        <v>307357582.72000003</v>
      </c>
      <c r="K123" s="16">
        <v>156433440.61660001</v>
      </c>
      <c r="L123" s="16">
        <v>0</v>
      </c>
      <c r="M123" s="16">
        <v>0</v>
      </c>
      <c r="N123" s="121">
        <v>43465</v>
      </c>
      <c r="O123" s="122">
        <v>45453</v>
      </c>
      <c r="P123" s="14">
        <v>6</v>
      </c>
      <c r="Q123" s="17">
        <v>12</v>
      </c>
      <c r="R123" s="50">
        <f t="shared" si="56"/>
        <v>1</v>
      </c>
      <c r="S123" s="50">
        <f t="shared" si="57"/>
        <v>7</v>
      </c>
      <c r="T123" s="14" t="s">
        <v>29</v>
      </c>
      <c r="U123" s="46">
        <v>0.06</v>
      </c>
      <c r="V123" s="14"/>
      <c r="W123" s="24"/>
      <c r="X123" s="16">
        <v>229778548.31999999</v>
      </c>
      <c r="Y123" s="19"/>
      <c r="Z123" s="16">
        <f t="shared" si="58"/>
        <v>9386006.4369959999</v>
      </c>
      <c r="AA123" s="16">
        <f t="shared" si="58"/>
        <v>7114300.9165679999</v>
      </c>
      <c r="AB123" s="16">
        <f t="shared" ref="AB123:BW123" si="99">IF($T123="Fixed",$U123,$W123)*AA80</f>
        <v>5442595.3679999998</v>
      </c>
      <c r="AC123" s="16">
        <f t="shared" si="99"/>
        <v>4279223.9783999994</v>
      </c>
      <c r="AD123" s="16">
        <f t="shared" si="99"/>
        <v>3145852.5888</v>
      </c>
      <c r="AE123" s="16">
        <f t="shared" si="99"/>
        <v>2122742.7792000002</v>
      </c>
      <c r="AF123" s="16">
        <f t="shared" si="99"/>
        <v>1019371.3896000005</v>
      </c>
      <c r="AG123" s="16">
        <f t="shared" si="99"/>
        <v>0</v>
      </c>
      <c r="AH123" s="16">
        <f t="shared" si="99"/>
        <v>0</v>
      </c>
      <c r="AI123" s="16">
        <f t="shared" si="99"/>
        <v>0</v>
      </c>
      <c r="AJ123" s="16">
        <f t="shared" si="99"/>
        <v>0</v>
      </c>
      <c r="AK123" s="16">
        <f t="shared" si="99"/>
        <v>0</v>
      </c>
      <c r="AL123" s="16">
        <f t="shared" si="99"/>
        <v>0</v>
      </c>
      <c r="AM123" s="16">
        <f t="shared" si="99"/>
        <v>0</v>
      </c>
      <c r="AN123" s="16">
        <f t="shared" si="99"/>
        <v>0</v>
      </c>
      <c r="AO123" s="16">
        <f t="shared" si="99"/>
        <v>0</v>
      </c>
      <c r="AP123" s="16">
        <f t="shared" si="99"/>
        <v>0</v>
      </c>
      <c r="AQ123" s="16">
        <f t="shared" si="99"/>
        <v>0</v>
      </c>
      <c r="AR123" s="16">
        <f t="shared" si="99"/>
        <v>0</v>
      </c>
      <c r="AS123" s="16">
        <f t="shared" si="99"/>
        <v>0</v>
      </c>
      <c r="AT123" s="16">
        <f t="shared" si="99"/>
        <v>0</v>
      </c>
      <c r="AU123" s="16">
        <f t="shared" si="99"/>
        <v>0</v>
      </c>
      <c r="AV123" s="16">
        <f t="shared" si="99"/>
        <v>0</v>
      </c>
      <c r="AW123" s="16">
        <f t="shared" si="99"/>
        <v>0</v>
      </c>
      <c r="AX123" s="16">
        <f t="shared" si="99"/>
        <v>0</v>
      </c>
      <c r="AY123" s="16">
        <f t="shared" si="99"/>
        <v>0</v>
      </c>
      <c r="AZ123" s="16">
        <f t="shared" si="99"/>
        <v>0</v>
      </c>
      <c r="BA123" s="16">
        <f t="shared" si="99"/>
        <v>0</v>
      </c>
      <c r="BB123" s="16">
        <f t="shared" si="99"/>
        <v>0</v>
      </c>
      <c r="BC123" s="16">
        <f t="shared" si="99"/>
        <v>0</v>
      </c>
      <c r="BD123" s="16">
        <f t="shared" si="99"/>
        <v>0</v>
      </c>
      <c r="BE123" s="16">
        <f t="shared" si="99"/>
        <v>0</v>
      </c>
      <c r="BF123" s="16">
        <f t="shared" si="99"/>
        <v>0</v>
      </c>
      <c r="BG123" s="16">
        <f t="shared" si="99"/>
        <v>0</v>
      </c>
      <c r="BH123" s="16">
        <f t="shared" si="99"/>
        <v>0</v>
      </c>
      <c r="BI123" s="16">
        <f t="shared" si="99"/>
        <v>0</v>
      </c>
      <c r="BJ123" s="16">
        <f t="shared" si="99"/>
        <v>0</v>
      </c>
      <c r="BK123" s="16">
        <f t="shared" si="99"/>
        <v>0</v>
      </c>
      <c r="BL123" s="16">
        <f t="shared" si="99"/>
        <v>0</v>
      </c>
      <c r="BM123" s="16">
        <f t="shared" si="99"/>
        <v>0</v>
      </c>
      <c r="BN123" s="16">
        <f t="shared" si="99"/>
        <v>0</v>
      </c>
      <c r="BO123" s="16">
        <f t="shared" si="99"/>
        <v>0</v>
      </c>
      <c r="BP123" s="16">
        <f t="shared" si="99"/>
        <v>0</v>
      </c>
      <c r="BQ123" s="16">
        <f t="shared" si="99"/>
        <v>0</v>
      </c>
      <c r="BR123" s="16">
        <f t="shared" si="99"/>
        <v>0</v>
      </c>
      <c r="BS123" s="16">
        <f t="shared" si="99"/>
        <v>0</v>
      </c>
      <c r="BT123" s="16">
        <f t="shared" si="99"/>
        <v>0</v>
      </c>
      <c r="BU123" s="16">
        <f t="shared" si="99"/>
        <v>0</v>
      </c>
      <c r="BV123" s="16">
        <f t="shared" si="99"/>
        <v>0</v>
      </c>
      <c r="BW123" s="16">
        <f t="shared" si="99"/>
        <v>0</v>
      </c>
      <c r="CA123" s="21"/>
      <c r="CB123" s="23"/>
      <c r="CC123" s="21">
        <f t="shared" si="81"/>
        <v>9386006.4369959999</v>
      </c>
      <c r="CD123" s="21">
        <f t="shared" si="81"/>
        <v>9386006.4369959999</v>
      </c>
      <c r="CE123" s="21">
        <f t="shared" si="81"/>
        <v>7821672.0308300005</v>
      </c>
      <c r="CF123" s="21">
        <f t="shared" si="81"/>
        <v>6257337.6246640002</v>
      </c>
      <c r="CG123" s="21">
        <f t="shared" si="81"/>
        <v>4693003.2184980009</v>
      </c>
      <c r="CH123" s="21">
        <f t="shared" si="81"/>
        <v>3128668.812332001</v>
      </c>
      <c r="CI123" s="21">
        <f t="shared" si="81"/>
        <v>1564334.4061660012</v>
      </c>
      <c r="CJ123" s="21">
        <f t="shared" si="81"/>
        <v>0</v>
      </c>
      <c r="CK123" s="21">
        <f t="shared" si="81"/>
        <v>0</v>
      </c>
      <c r="CL123" s="21">
        <f t="shared" si="81"/>
        <v>0</v>
      </c>
      <c r="CM123" s="21">
        <f t="shared" si="81"/>
        <v>0</v>
      </c>
      <c r="CN123" s="21">
        <f t="shared" si="81"/>
        <v>0</v>
      </c>
      <c r="CO123" s="21">
        <f t="shared" si="81"/>
        <v>0</v>
      </c>
      <c r="CP123" s="21">
        <f t="shared" si="81"/>
        <v>0</v>
      </c>
      <c r="CQ123" s="21">
        <f t="shared" si="81"/>
        <v>0</v>
      </c>
      <c r="CR123" s="21">
        <f t="shared" ref="CR123:DG131" si="100">IF($T123="Fixed",$U123,$W123)*CQ80</f>
        <v>0</v>
      </c>
      <c r="CS123" s="21">
        <f t="shared" si="100"/>
        <v>0</v>
      </c>
      <c r="CT123" s="21">
        <f t="shared" si="100"/>
        <v>0</v>
      </c>
      <c r="CU123" s="21">
        <f t="shared" si="100"/>
        <v>0</v>
      </c>
      <c r="CV123" s="21">
        <f t="shared" si="100"/>
        <v>0</v>
      </c>
      <c r="CW123" s="21">
        <f t="shared" si="100"/>
        <v>0</v>
      </c>
      <c r="CX123" s="21">
        <f t="shared" si="100"/>
        <v>0</v>
      </c>
      <c r="CY123" s="21">
        <f t="shared" si="100"/>
        <v>0</v>
      </c>
      <c r="CZ123" s="21">
        <f t="shared" si="100"/>
        <v>0</v>
      </c>
      <c r="DA123" s="21">
        <f t="shared" si="100"/>
        <v>0</v>
      </c>
      <c r="DB123" s="21">
        <f t="shared" si="100"/>
        <v>0</v>
      </c>
      <c r="DC123" s="21">
        <f t="shared" si="100"/>
        <v>0</v>
      </c>
      <c r="DD123" s="21">
        <f t="shared" si="100"/>
        <v>0</v>
      </c>
      <c r="DE123" s="21">
        <f t="shared" si="100"/>
        <v>0</v>
      </c>
      <c r="DF123" s="21">
        <f t="shared" si="100"/>
        <v>0</v>
      </c>
      <c r="DG123" s="21">
        <f t="shared" si="100"/>
        <v>0</v>
      </c>
      <c r="DH123" s="21">
        <f t="shared" si="92"/>
        <v>0</v>
      </c>
      <c r="DI123" s="21">
        <f t="shared" si="92"/>
        <v>0</v>
      </c>
      <c r="DJ123" s="21">
        <f t="shared" si="92"/>
        <v>0</v>
      </c>
      <c r="DK123" s="21">
        <f t="shared" si="92"/>
        <v>0</v>
      </c>
      <c r="DL123" s="21">
        <f t="shared" si="92"/>
        <v>0</v>
      </c>
      <c r="DM123" s="21">
        <f t="shared" si="92"/>
        <v>0</v>
      </c>
      <c r="DN123" s="21">
        <f t="shared" si="92"/>
        <v>0</v>
      </c>
      <c r="DO123" s="21">
        <f t="shared" si="92"/>
        <v>0</v>
      </c>
      <c r="DP123" s="21">
        <f t="shared" si="92"/>
        <v>0</v>
      </c>
      <c r="DQ123" s="21">
        <f t="shared" si="92"/>
        <v>0</v>
      </c>
      <c r="DR123" s="21">
        <f t="shared" si="92"/>
        <v>0</v>
      </c>
      <c r="DS123" s="21">
        <f t="shared" si="92"/>
        <v>0</v>
      </c>
      <c r="DT123" s="21">
        <f t="shared" si="92"/>
        <v>0</v>
      </c>
      <c r="DU123" s="21">
        <f t="shared" si="92"/>
        <v>0</v>
      </c>
      <c r="DV123" s="21">
        <f t="shared" si="92"/>
        <v>0</v>
      </c>
      <c r="DW123" s="21">
        <f t="shared" si="92"/>
        <v>0</v>
      </c>
      <c r="DX123" s="21">
        <f t="shared" si="90"/>
        <v>0</v>
      </c>
      <c r="DY123" s="21">
        <f t="shared" si="88"/>
        <v>0</v>
      </c>
      <c r="DZ123" s="21">
        <f t="shared" si="88"/>
        <v>0</v>
      </c>
      <c r="EA123" s="21"/>
    </row>
    <row r="124" spans="1:131" x14ac:dyDescent="0.35">
      <c r="A124" s="14">
        <v>34</v>
      </c>
      <c r="B124" s="15" t="s">
        <v>25</v>
      </c>
      <c r="C124" s="15" t="s">
        <v>50</v>
      </c>
      <c r="D124" s="14" t="s">
        <v>43</v>
      </c>
      <c r="E124" s="50" t="s">
        <v>43</v>
      </c>
      <c r="F124" s="50" t="s">
        <v>78</v>
      </c>
      <c r="G124" s="50">
        <v>5</v>
      </c>
      <c r="H124" s="14" t="s">
        <v>28</v>
      </c>
      <c r="I124" s="112">
        <f>VLOOKUP(H124,'Represenative Instruments_FX'!$H$5:$I$13,2,FALSE)</f>
        <v>15</v>
      </c>
      <c r="J124" s="16">
        <v>200000000</v>
      </c>
      <c r="K124" s="16">
        <v>182010912.84999999</v>
      </c>
      <c r="L124" s="18">
        <v>0</v>
      </c>
      <c r="M124" s="18">
        <v>0</v>
      </c>
      <c r="N124" s="121">
        <v>42999</v>
      </c>
      <c r="O124" s="121">
        <v>44641</v>
      </c>
      <c r="P124" s="14">
        <v>4</v>
      </c>
      <c r="Q124" s="17">
        <v>9</v>
      </c>
      <c r="R124" s="50">
        <f t="shared" si="56"/>
        <v>0</v>
      </c>
      <c r="S124" s="50">
        <f t="shared" si="57"/>
        <v>5</v>
      </c>
      <c r="T124" s="14" t="s">
        <v>29</v>
      </c>
      <c r="U124" s="46">
        <v>0.03</v>
      </c>
      <c r="V124" s="14"/>
      <c r="W124" s="24"/>
      <c r="X124" s="16">
        <v>200000000</v>
      </c>
      <c r="Y124" s="19"/>
      <c r="Z124" s="16">
        <f t="shared" si="58"/>
        <v>5460327.3854999999</v>
      </c>
      <c r="AA124" s="16">
        <f t="shared" si="58"/>
        <v>4200000</v>
      </c>
      <c r="AB124" s="16">
        <f t="shared" ref="AB124:BW124" si="101">IF($T124="Fixed",$U124,$W124)*AA81</f>
        <v>3000000</v>
      </c>
      <c r="AC124" s="16">
        <f t="shared" si="101"/>
        <v>1800000</v>
      </c>
      <c r="AD124" s="16">
        <f t="shared" si="101"/>
        <v>600000</v>
      </c>
      <c r="AE124" s="16">
        <f t="shared" si="101"/>
        <v>0</v>
      </c>
      <c r="AF124" s="16">
        <f t="shared" si="101"/>
        <v>0</v>
      </c>
      <c r="AG124" s="16">
        <f t="shared" si="101"/>
        <v>0</v>
      </c>
      <c r="AH124" s="16">
        <f t="shared" si="101"/>
        <v>0</v>
      </c>
      <c r="AI124" s="16">
        <f t="shared" si="101"/>
        <v>0</v>
      </c>
      <c r="AJ124" s="16">
        <f t="shared" si="101"/>
        <v>0</v>
      </c>
      <c r="AK124" s="16">
        <f t="shared" si="101"/>
        <v>0</v>
      </c>
      <c r="AL124" s="16">
        <f t="shared" si="101"/>
        <v>0</v>
      </c>
      <c r="AM124" s="16">
        <f t="shared" si="101"/>
        <v>0</v>
      </c>
      <c r="AN124" s="16">
        <f t="shared" si="101"/>
        <v>0</v>
      </c>
      <c r="AO124" s="16">
        <f t="shared" si="101"/>
        <v>0</v>
      </c>
      <c r="AP124" s="16">
        <f t="shared" si="101"/>
        <v>0</v>
      </c>
      <c r="AQ124" s="16">
        <f t="shared" si="101"/>
        <v>0</v>
      </c>
      <c r="AR124" s="16">
        <f t="shared" si="101"/>
        <v>0</v>
      </c>
      <c r="AS124" s="16">
        <f t="shared" si="101"/>
        <v>0</v>
      </c>
      <c r="AT124" s="16">
        <f t="shared" si="101"/>
        <v>0</v>
      </c>
      <c r="AU124" s="16">
        <f t="shared" si="101"/>
        <v>0</v>
      </c>
      <c r="AV124" s="16">
        <f t="shared" si="101"/>
        <v>0</v>
      </c>
      <c r="AW124" s="16">
        <f t="shared" si="101"/>
        <v>0</v>
      </c>
      <c r="AX124" s="16">
        <f t="shared" si="101"/>
        <v>0</v>
      </c>
      <c r="AY124" s="16">
        <f t="shared" si="101"/>
        <v>0</v>
      </c>
      <c r="AZ124" s="16">
        <f t="shared" si="101"/>
        <v>0</v>
      </c>
      <c r="BA124" s="16">
        <f t="shared" si="101"/>
        <v>0</v>
      </c>
      <c r="BB124" s="16">
        <f t="shared" si="101"/>
        <v>0</v>
      </c>
      <c r="BC124" s="16">
        <f t="shared" si="101"/>
        <v>0</v>
      </c>
      <c r="BD124" s="16">
        <f t="shared" si="101"/>
        <v>0</v>
      </c>
      <c r="BE124" s="16">
        <f t="shared" si="101"/>
        <v>0</v>
      </c>
      <c r="BF124" s="16">
        <f t="shared" si="101"/>
        <v>0</v>
      </c>
      <c r="BG124" s="16">
        <f t="shared" si="101"/>
        <v>0</v>
      </c>
      <c r="BH124" s="16">
        <f t="shared" si="101"/>
        <v>0</v>
      </c>
      <c r="BI124" s="16">
        <f t="shared" si="101"/>
        <v>0</v>
      </c>
      <c r="BJ124" s="16">
        <f t="shared" si="101"/>
        <v>0</v>
      </c>
      <c r="BK124" s="16">
        <f t="shared" si="101"/>
        <v>0</v>
      </c>
      <c r="BL124" s="16">
        <f t="shared" si="101"/>
        <v>0</v>
      </c>
      <c r="BM124" s="16">
        <f t="shared" si="101"/>
        <v>0</v>
      </c>
      <c r="BN124" s="16">
        <f t="shared" si="101"/>
        <v>0</v>
      </c>
      <c r="BO124" s="16">
        <f t="shared" si="101"/>
        <v>0</v>
      </c>
      <c r="BP124" s="16">
        <f t="shared" si="101"/>
        <v>0</v>
      </c>
      <c r="BQ124" s="16">
        <f t="shared" si="101"/>
        <v>0</v>
      </c>
      <c r="BR124" s="16">
        <f t="shared" si="101"/>
        <v>0</v>
      </c>
      <c r="BS124" s="16">
        <f t="shared" si="101"/>
        <v>0</v>
      </c>
      <c r="BT124" s="16">
        <f t="shared" si="101"/>
        <v>0</v>
      </c>
      <c r="BU124" s="16">
        <f t="shared" si="101"/>
        <v>0</v>
      </c>
      <c r="BV124" s="16">
        <f t="shared" si="101"/>
        <v>0</v>
      </c>
      <c r="BW124" s="16">
        <f t="shared" si="101"/>
        <v>0</v>
      </c>
      <c r="CA124" s="21"/>
      <c r="CB124" s="26"/>
      <c r="CC124" s="21">
        <f t="shared" ref="CC124:CR131" si="102">IF($T124="Fixed",$U124,$W124)*CB81</f>
        <v>5460327.3854999999</v>
      </c>
      <c r="CD124" s="21">
        <f t="shared" si="102"/>
        <v>4368261.9084000001</v>
      </c>
      <c r="CE124" s="21">
        <f t="shared" si="102"/>
        <v>3276196.4313000003</v>
      </c>
      <c r="CF124" s="21">
        <f t="shared" si="102"/>
        <v>2184130.9542000005</v>
      </c>
      <c r="CG124" s="21">
        <f t="shared" si="102"/>
        <v>1092065.4771000005</v>
      </c>
      <c r="CH124" s="21">
        <f t="shared" si="102"/>
        <v>0</v>
      </c>
      <c r="CI124" s="21">
        <f t="shared" si="102"/>
        <v>0</v>
      </c>
      <c r="CJ124" s="21">
        <f t="shared" si="102"/>
        <v>0</v>
      </c>
      <c r="CK124" s="21">
        <f t="shared" si="102"/>
        <v>0</v>
      </c>
      <c r="CL124" s="21">
        <f t="shared" si="102"/>
        <v>0</v>
      </c>
      <c r="CM124" s="21">
        <f t="shared" si="102"/>
        <v>0</v>
      </c>
      <c r="CN124" s="21">
        <f t="shared" si="102"/>
        <v>0</v>
      </c>
      <c r="CO124" s="21">
        <f t="shared" si="102"/>
        <v>0</v>
      </c>
      <c r="CP124" s="21">
        <f t="shared" si="102"/>
        <v>0</v>
      </c>
      <c r="CQ124" s="21">
        <f t="shared" si="102"/>
        <v>0</v>
      </c>
      <c r="CR124" s="21">
        <f t="shared" si="102"/>
        <v>0</v>
      </c>
      <c r="CS124" s="21">
        <f t="shared" si="100"/>
        <v>0</v>
      </c>
      <c r="CT124" s="21">
        <f t="shared" si="100"/>
        <v>0</v>
      </c>
      <c r="CU124" s="21">
        <f t="shared" si="100"/>
        <v>0</v>
      </c>
      <c r="CV124" s="21">
        <f t="shared" si="100"/>
        <v>0</v>
      </c>
      <c r="CW124" s="21">
        <f t="shared" si="100"/>
        <v>0</v>
      </c>
      <c r="CX124" s="21">
        <f t="shared" si="100"/>
        <v>0</v>
      </c>
      <c r="CY124" s="21">
        <f t="shared" si="100"/>
        <v>0</v>
      </c>
      <c r="CZ124" s="21">
        <f t="shared" si="100"/>
        <v>0</v>
      </c>
      <c r="DA124" s="21">
        <f t="shared" si="100"/>
        <v>0</v>
      </c>
      <c r="DB124" s="21">
        <f t="shared" si="100"/>
        <v>0</v>
      </c>
      <c r="DC124" s="21">
        <f t="shared" si="100"/>
        <v>0</v>
      </c>
      <c r="DD124" s="21">
        <f t="shared" si="100"/>
        <v>0</v>
      </c>
      <c r="DE124" s="21">
        <f t="shared" si="100"/>
        <v>0</v>
      </c>
      <c r="DF124" s="21">
        <f t="shared" si="100"/>
        <v>0</v>
      </c>
      <c r="DG124" s="21">
        <f t="shared" si="100"/>
        <v>0</v>
      </c>
      <c r="DH124" s="21">
        <f t="shared" si="92"/>
        <v>0</v>
      </c>
      <c r="DI124" s="21">
        <f t="shared" si="92"/>
        <v>0</v>
      </c>
      <c r="DJ124" s="21">
        <f t="shared" si="92"/>
        <v>0</v>
      </c>
      <c r="DK124" s="21">
        <f t="shared" si="92"/>
        <v>0</v>
      </c>
      <c r="DL124" s="21">
        <f t="shared" si="92"/>
        <v>0</v>
      </c>
      <c r="DM124" s="21">
        <f t="shared" si="92"/>
        <v>0</v>
      </c>
      <c r="DN124" s="21">
        <f t="shared" si="92"/>
        <v>0</v>
      </c>
      <c r="DO124" s="21">
        <f t="shared" si="92"/>
        <v>0</v>
      </c>
      <c r="DP124" s="21">
        <f t="shared" si="92"/>
        <v>0</v>
      </c>
      <c r="DQ124" s="21">
        <f t="shared" si="92"/>
        <v>0</v>
      </c>
      <c r="DR124" s="21">
        <f t="shared" si="92"/>
        <v>0</v>
      </c>
      <c r="DS124" s="21">
        <f t="shared" si="92"/>
        <v>0</v>
      </c>
      <c r="DT124" s="21">
        <f t="shared" si="92"/>
        <v>0</v>
      </c>
      <c r="DU124" s="21">
        <f t="shared" si="92"/>
        <v>0</v>
      </c>
      <c r="DV124" s="21">
        <f t="shared" si="92"/>
        <v>0</v>
      </c>
      <c r="DW124" s="21">
        <f t="shared" si="92"/>
        <v>0</v>
      </c>
      <c r="DX124" s="21">
        <f t="shared" si="90"/>
        <v>0</v>
      </c>
      <c r="DY124" s="21">
        <f t="shared" si="88"/>
        <v>0</v>
      </c>
      <c r="DZ124" s="21">
        <f t="shared" si="88"/>
        <v>0</v>
      </c>
      <c r="EA124" s="21"/>
    </row>
    <row r="125" spans="1:131" x14ac:dyDescent="0.35">
      <c r="A125" s="14">
        <v>35</v>
      </c>
      <c r="B125" s="15" t="s">
        <v>25</v>
      </c>
      <c r="C125" s="15" t="s">
        <v>51</v>
      </c>
      <c r="D125" s="14" t="s">
        <v>27</v>
      </c>
      <c r="E125" s="50" t="s">
        <v>63</v>
      </c>
      <c r="F125" s="50" t="s">
        <v>75</v>
      </c>
      <c r="G125" s="50">
        <v>3</v>
      </c>
      <c r="H125" s="14" t="s">
        <v>52</v>
      </c>
      <c r="I125" s="112">
        <f>VLOOKUP(H125,'Represenative Instruments_FX'!$H$5:$I$13,2,FALSE)</f>
        <v>21.371550000000003</v>
      </c>
      <c r="J125" s="16">
        <v>20700000</v>
      </c>
      <c r="K125" s="16">
        <v>2564956.5199999837</v>
      </c>
      <c r="L125" s="18">
        <v>0</v>
      </c>
      <c r="M125" s="18">
        <v>0</v>
      </c>
      <c r="N125" s="121">
        <v>44377</v>
      </c>
      <c r="O125" s="121">
        <v>50770</v>
      </c>
      <c r="P125" s="14">
        <v>7</v>
      </c>
      <c r="Q125" s="17">
        <v>21</v>
      </c>
      <c r="R125" s="50">
        <f t="shared" si="56"/>
        <v>4</v>
      </c>
      <c r="S125" s="50">
        <f t="shared" si="57"/>
        <v>21</v>
      </c>
      <c r="T125" s="14" t="s">
        <v>29</v>
      </c>
      <c r="U125" s="46">
        <v>7.4900000000000008E-2</v>
      </c>
      <c r="V125" s="14"/>
      <c r="W125" s="24"/>
      <c r="X125" s="16">
        <v>20700000</v>
      </c>
      <c r="Y125" s="19"/>
      <c r="Z125" s="16">
        <f t="shared" si="58"/>
        <v>192115.2433479988</v>
      </c>
      <c r="AA125" s="16">
        <f t="shared" si="58"/>
        <v>192115.2433479988</v>
      </c>
      <c r="AB125" s="16">
        <f t="shared" ref="AB125:BW125" si="103">IF($T125="Fixed",$U125,$W125)*AA82</f>
        <v>192115.2433479988</v>
      </c>
      <c r="AC125" s="16">
        <f t="shared" si="103"/>
        <v>192115.2433479988</v>
      </c>
      <c r="AD125" s="16">
        <f t="shared" si="103"/>
        <v>181442.17427310994</v>
      </c>
      <c r="AE125" s="16">
        <f t="shared" si="103"/>
        <v>170769.10519822108</v>
      </c>
      <c r="AF125" s="16">
        <f t="shared" si="103"/>
        <v>160096.03612333219</v>
      </c>
      <c r="AG125" s="16">
        <f t="shared" si="103"/>
        <v>149422.96704844333</v>
      </c>
      <c r="AH125" s="16">
        <f t="shared" si="103"/>
        <v>138749.8979735545</v>
      </c>
      <c r="AI125" s="16">
        <f t="shared" si="103"/>
        <v>128076.82889866564</v>
      </c>
      <c r="AJ125" s="16">
        <f t="shared" si="103"/>
        <v>117403.7598237768</v>
      </c>
      <c r="AK125" s="16">
        <f t="shared" si="103"/>
        <v>106730.69074888794</v>
      </c>
      <c r="AL125" s="16">
        <f t="shared" si="103"/>
        <v>96057.621673999092</v>
      </c>
      <c r="AM125" s="16">
        <f t="shared" si="103"/>
        <v>85384.552599110233</v>
      </c>
      <c r="AN125" s="16">
        <f t="shared" si="103"/>
        <v>74711.483524221389</v>
      </c>
      <c r="AO125" s="16">
        <f t="shared" si="103"/>
        <v>64038.414449332529</v>
      </c>
      <c r="AP125" s="16">
        <f t="shared" si="103"/>
        <v>53365.345374443685</v>
      </c>
      <c r="AQ125" s="16">
        <f t="shared" si="103"/>
        <v>42692.276299554833</v>
      </c>
      <c r="AR125" s="16">
        <f t="shared" si="103"/>
        <v>32019.207224665974</v>
      </c>
      <c r="AS125" s="16">
        <f t="shared" si="103"/>
        <v>21346.138149777118</v>
      </c>
      <c r="AT125" s="16">
        <f t="shared" si="103"/>
        <v>10673.069074888263</v>
      </c>
      <c r="AU125" s="16">
        <f t="shared" si="103"/>
        <v>0</v>
      </c>
      <c r="AV125" s="16">
        <f t="shared" si="103"/>
        <v>0</v>
      </c>
      <c r="AW125" s="16">
        <f t="shared" si="103"/>
        <v>0</v>
      </c>
      <c r="AX125" s="16">
        <f t="shared" si="103"/>
        <v>0</v>
      </c>
      <c r="AY125" s="16">
        <f t="shared" si="103"/>
        <v>0</v>
      </c>
      <c r="AZ125" s="16">
        <f t="shared" si="103"/>
        <v>0</v>
      </c>
      <c r="BA125" s="16">
        <f t="shared" si="103"/>
        <v>0</v>
      </c>
      <c r="BB125" s="16">
        <f t="shared" si="103"/>
        <v>0</v>
      </c>
      <c r="BC125" s="16">
        <f t="shared" si="103"/>
        <v>0</v>
      </c>
      <c r="BD125" s="16">
        <f t="shared" si="103"/>
        <v>0</v>
      </c>
      <c r="BE125" s="16">
        <f t="shared" si="103"/>
        <v>0</v>
      </c>
      <c r="BF125" s="16">
        <f t="shared" si="103"/>
        <v>0</v>
      </c>
      <c r="BG125" s="16">
        <f t="shared" si="103"/>
        <v>0</v>
      </c>
      <c r="BH125" s="16">
        <f t="shared" si="103"/>
        <v>0</v>
      </c>
      <c r="BI125" s="16">
        <f t="shared" si="103"/>
        <v>0</v>
      </c>
      <c r="BJ125" s="16">
        <f t="shared" si="103"/>
        <v>0</v>
      </c>
      <c r="BK125" s="16">
        <f t="shared" si="103"/>
        <v>0</v>
      </c>
      <c r="BL125" s="16">
        <f t="shared" si="103"/>
        <v>0</v>
      </c>
      <c r="BM125" s="16">
        <f t="shared" si="103"/>
        <v>0</v>
      </c>
      <c r="BN125" s="16">
        <f t="shared" si="103"/>
        <v>0</v>
      </c>
      <c r="BO125" s="16">
        <f t="shared" si="103"/>
        <v>0</v>
      </c>
      <c r="BP125" s="16">
        <f t="shared" si="103"/>
        <v>0</v>
      </c>
      <c r="BQ125" s="16">
        <f t="shared" si="103"/>
        <v>0</v>
      </c>
      <c r="BR125" s="16">
        <f t="shared" si="103"/>
        <v>0</v>
      </c>
      <c r="BS125" s="16">
        <f t="shared" si="103"/>
        <v>0</v>
      </c>
      <c r="BT125" s="16">
        <f t="shared" si="103"/>
        <v>0</v>
      </c>
      <c r="BU125" s="16">
        <f t="shared" si="103"/>
        <v>0</v>
      </c>
      <c r="BV125" s="16">
        <f t="shared" si="103"/>
        <v>0</v>
      </c>
      <c r="BW125" s="16">
        <f t="shared" si="103"/>
        <v>0</v>
      </c>
      <c r="CA125" s="21"/>
      <c r="CB125" s="26"/>
      <c r="CC125" s="21">
        <f t="shared" si="102"/>
        <v>192115.2433479988</v>
      </c>
      <c r="CD125" s="21">
        <f t="shared" si="102"/>
        <v>192115.2433479988</v>
      </c>
      <c r="CE125" s="21">
        <f t="shared" si="102"/>
        <v>192115.2433479988</v>
      </c>
      <c r="CF125" s="21">
        <f t="shared" si="102"/>
        <v>192115.2433479988</v>
      </c>
      <c r="CG125" s="21">
        <f t="shared" si="102"/>
        <v>192115.2433479988</v>
      </c>
      <c r="CH125" s="21">
        <f t="shared" si="102"/>
        <v>180814.34668046946</v>
      </c>
      <c r="CI125" s="21">
        <f t="shared" si="102"/>
        <v>169513.45001294013</v>
      </c>
      <c r="CJ125" s="21">
        <f t="shared" si="102"/>
        <v>158212.55334541076</v>
      </c>
      <c r="CK125" s="21">
        <f t="shared" si="102"/>
        <v>146911.65667788143</v>
      </c>
      <c r="CL125" s="21">
        <f t="shared" si="102"/>
        <v>135610.7600103521</v>
      </c>
      <c r="CM125" s="21">
        <f t="shared" si="102"/>
        <v>124309.86334282275</v>
      </c>
      <c r="CN125" s="21">
        <f t="shared" si="102"/>
        <v>113008.9666752934</v>
      </c>
      <c r="CO125" s="21">
        <f t="shared" si="102"/>
        <v>101708.07000776405</v>
      </c>
      <c r="CP125" s="21">
        <f t="shared" si="102"/>
        <v>90407.173340234716</v>
      </c>
      <c r="CQ125" s="21">
        <f t="shared" si="102"/>
        <v>79106.276672705368</v>
      </c>
      <c r="CR125" s="21">
        <f t="shared" si="102"/>
        <v>67805.380005176019</v>
      </c>
      <c r="CS125" s="21">
        <f t="shared" si="100"/>
        <v>56504.483337646685</v>
      </c>
      <c r="CT125" s="21">
        <f t="shared" si="100"/>
        <v>45203.586670117336</v>
      </c>
      <c r="CU125" s="21">
        <f t="shared" si="100"/>
        <v>33902.690002587995</v>
      </c>
      <c r="CV125" s="21">
        <f t="shared" si="100"/>
        <v>22601.79333505865</v>
      </c>
      <c r="CW125" s="21">
        <f t="shared" si="100"/>
        <v>11300.89666752931</v>
      </c>
      <c r="CX125" s="21">
        <f t="shared" si="100"/>
        <v>-3.0518276616930967E-11</v>
      </c>
      <c r="CY125" s="21">
        <f t="shared" si="100"/>
        <v>-3.0518276616930967E-11</v>
      </c>
      <c r="CZ125" s="21">
        <f t="shared" si="100"/>
        <v>-3.0518276616930967E-11</v>
      </c>
      <c r="DA125" s="21">
        <f t="shared" si="100"/>
        <v>-3.0518276616930967E-11</v>
      </c>
      <c r="DB125" s="21">
        <f t="shared" si="100"/>
        <v>-3.0518276616930967E-11</v>
      </c>
      <c r="DC125" s="21">
        <f t="shared" si="100"/>
        <v>-3.0518276616930967E-11</v>
      </c>
      <c r="DD125" s="21">
        <f t="shared" si="100"/>
        <v>-3.0518276616930967E-11</v>
      </c>
      <c r="DE125" s="21">
        <f t="shared" si="100"/>
        <v>-3.0518276616930967E-11</v>
      </c>
      <c r="DF125" s="21">
        <f t="shared" si="100"/>
        <v>-3.0518276616930967E-11</v>
      </c>
      <c r="DG125" s="21">
        <f t="shared" si="100"/>
        <v>-3.0518276616930967E-11</v>
      </c>
      <c r="DH125" s="21">
        <f t="shared" si="92"/>
        <v>-3.0518276616930967E-11</v>
      </c>
      <c r="DI125" s="21">
        <f t="shared" si="92"/>
        <v>-3.0518276616930967E-11</v>
      </c>
      <c r="DJ125" s="21">
        <f t="shared" si="92"/>
        <v>-3.0518276616930967E-11</v>
      </c>
      <c r="DK125" s="21">
        <f t="shared" si="92"/>
        <v>-3.0518276616930967E-11</v>
      </c>
      <c r="DL125" s="21">
        <f t="shared" si="92"/>
        <v>-3.0518276616930967E-11</v>
      </c>
      <c r="DM125" s="21">
        <f t="shared" si="92"/>
        <v>-3.0518276616930967E-11</v>
      </c>
      <c r="DN125" s="21">
        <f t="shared" si="92"/>
        <v>-3.0518276616930967E-11</v>
      </c>
      <c r="DO125" s="21">
        <f t="shared" si="92"/>
        <v>-3.0518276616930967E-11</v>
      </c>
      <c r="DP125" s="21">
        <f t="shared" si="92"/>
        <v>-3.0518276616930967E-11</v>
      </c>
      <c r="DQ125" s="21">
        <f t="shared" si="92"/>
        <v>-3.0518276616930967E-11</v>
      </c>
      <c r="DR125" s="21">
        <f t="shared" si="92"/>
        <v>-3.0518276616930967E-11</v>
      </c>
      <c r="DS125" s="21">
        <f t="shared" si="92"/>
        <v>-3.0518276616930967E-11</v>
      </c>
      <c r="DT125" s="21">
        <f t="shared" si="92"/>
        <v>-3.0518276616930967E-11</v>
      </c>
      <c r="DU125" s="21">
        <f t="shared" si="92"/>
        <v>-3.0518276616930967E-11</v>
      </c>
      <c r="DV125" s="21">
        <f t="shared" si="92"/>
        <v>-3.0518276616930967E-11</v>
      </c>
      <c r="DW125" s="21">
        <f t="shared" si="92"/>
        <v>-3.0518276616930967E-11</v>
      </c>
      <c r="DX125" s="21">
        <f t="shared" si="90"/>
        <v>-3.0518276616930967E-11</v>
      </c>
      <c r="DY125" s="21">
        <f t="shared" si="88"/>
        <v>-3.0518276616930967E-11</v>
      </c>
      <c r="DZ125" s="21">
        <f t="shared" si="88"/>
        <v>-3.0518276616930967E-11</v>
      </c>
      <c r="EA125" s="21"/>
    </row>
    <row r="126" spans="1:131" x14ac:dyDescent="0.35">
      <c r="A126" s="14">
        <v>36</v>
      </c>
      <c r="B126" s="27" t="s">
        <v>53</v>
      </c>
      <c r="C126" s="28" t="s">
        <v>53</v>
      </c>
      <c r="D126" s="29" t="s">
        <v>54</v>
      </c>
      <c r="E126" s="50" t="s">
        <v>102</v>
      </c>
      <c r="F126" s="50" t="s">
        <v>105</v>
      </c>
      <c r="G126" s="50">
        <v>12</v>
      </c>
      <c r="H126" s="29" t="s">
        <v>55</v>
      </c>
      <c r="I126" s="112">
        <f>VLOOKUP(H126,'Represenative Instruments_FX'!$H$5:$I$13,2,FALSE)</f>
        <v>1</v>
      </c>
      <c r="J126" s="30"/>
      <c r="K126" s="30">
        <v>591700000</v>
      </c>
      <c r="L126" s="31"/>
      <c r="M126" s="31"/>
      <c r="N126" s="121"/>
      <c r="O126" s="123">
        <v>46752</v>
      </c>
      <c r="P126" s="29">
        <v>9</v>
      </c>
      <c r="Q126" s="31">
        <v>10</v>
      </c>
      <c r="R126" s="50">
        <f t="shared" si="56"/>
        <v>0</v>
      </c>
      <c r="S126" s="50">
        <f t="shared" si="57"/>
        <v>10</v>
      </c>
      <c r="T126" s="29" t="s">
        <v>29</v>
      </c>
      <c r="U126" s="47">
        <v>0.16500000000000001</v>
      </c>
      <c r="V126" s="29"/>
      <c r="W126" s="44"/>
      <c r="X126" s="31"/>
      <c r="Y126" s="19"/>
      <c r="Z126" s="16">
        <f t="shared" si="58"/>
        <v>97630500</v>
      </c>
      <c r="AA126" s="16">
        <f t="shared" si="58"/>
        <v>97630500</v>
      </c>
      <c r="AB126" s="16">
        <f t="shared" ref="AB126:BW126" si="104">IF($T126="Fixed",$U126,$W126)*AA83</f>
        <v>97630500</v>
      </c>
      <c r="AC126" s="16">
        <f t="shared" si="104"/>
        <v>97630500</v>
      </c>
      <c r="AD126" s="16">
        <f t="shared" si="104"/>
        <v>97630500</v>
      </c>
      <c r="AE126" s="16">
        <f t="shared" si="104"/>
        <v>97630500</v>
      </c>
      <c r="AF126" s="16">
        <f t="shared" si="104"/>
        <v>97630500</v>
      </c>
      <c r="AG126" s="16">
        <f t="shared" si="104"/>
        <v>97630500</v>
      </c>
      <c r="AH126" s="16">
        <f t="shared" si="104"/>
        <v>97630500</v>
      </c>
      <c r="AI126" s="16">
        <f t="shared" si="104"/>
        <v>97630500</v>
      </c>
      <c r="AJ126" s="16">
        <f t="shared" si="104"/>
        <v>0</v>
      </c>
      <c r="AK126" s="16">
        <f t="shared" si="104"/>
        <v>0</v>
      </c>
      <c r="AL126" s="16">
        <f t="shared" si="104"/>
        <v>0</v>
      </c>
      <c r="AM126" s="16">
        <f t="shared" si="104"/>
        <v>0</v>
      </c>
      <c r="AN126" s="16">
        <f t="shared" si="104"/>
        <v>0</v>
      </c>
      <c r="AO126" s="16">
        <f t="shared" si="104"/>
        <v>0</v>
      </c>
      <c r="AP126" s="16">
        <f t="shared" si="104"/>
        <v>0</v>
      </c>
      <c r="AQ126" s="16">
        <f t="shared" si="104"/>
        <v>0</v>
      </c>
      <c r="AR126" s="16">
        <f t="shared" si="104"/>
        <v>0</v>
      </c>
      <c r="AS126" s="16">
        <f t="shared" si="104"/>
        <v>0</v>
      </c>
      <c r="AT126" s="16">
        <f t="shared" si="104"/>
        <v>0</v>
      </c>
      <c r="AU126" s="16">
        <f t="shared" si="104"/>
        <v>0</v>
      </c>
      <c r="AV126" s="16">
        <f t="shared" si="104"/>
        <v>0</v>
      </c>
      <c r="AW126" s="16">
        <f t="shared" si="104"/>
        <v>0</v>
      </c>
      <c r="AX126" s="16">
        <f t="shared" si="104"/>
        <v>0</v>
      </c>
      <c r="AY126" s="16">
        <f t="shared" si="104"/>
        <v>0</v>
      </c>
      <c r="AZ126" s="16">
        <f t="shared" si="104"/>
        <v>0</v>
      </c>
      <c r="BA126" s="16">
        <f t="shared" si="104"/>
        <v>0</v>
      </c>
      <c r="BB126" s="16">
        <f t="shared" si="104"/>
        <v>0</v>
      </c>
      <c r="BC126" s="16">
        <f t="shared" si="104"/>
        <v>0</v>
      </c>
      <c r="BD126" s="16">
        <f t="shared" si="104"/>
        <v>0</v>
      </c>
      <c r="BE126" s="16">
        <f t="shared" si="104"/>
        <v>0</v>
      </c>
      <c r="BF126" s="16">
        <f t="shared" si="104"/>
        <v>0</v>
      </c>
      <c r="BG126" s="16">
        <f t="shared" si="104"/>
        <v>0</v>
      </c>
      <c r="BH126" s="16">
        <f t="shared" si="104"/>
        <v>0</v>
      </c>
      <c r="BI126" s="16">
        <f t="shared" si="104"/>
        <v>0</v>
      </c>
      <c r="BJ126" s="16">
        <f t="shared" si="104"/>
        <v>0</v>
      </c>
      <c r="BK126" s="16">
        <f t="shared" si="104"/>
        <v>0</v>
      </c>
      <c r="BL126" s="16">
        <f t="shared" si="104"/>
        <v>0</v>
      </c>
      <c r="BM126" s="16">
        <f t="shared" si="104"/>
        <v>0</v>
      </c>
      <c r="BN126" s="16">
        <f t="shared" si="104"/>
        <v>0</v>
      </c>
      <c r="BO126" s="16">
        <f t="shared" si="104"/>
        <v>0</v>
      </c>
      <c r="BP126" s="16">
        <f t="shared" si="104"/>
        <v>0</v>
      </c>
      <c r="BQ126" s="16">
        <f t="shared" si="104"/>
        <v>0</v>
      </c>
      <c r="BR126" s="16">
        <f t="shared" si="104"/>
        <v>0</v>
      </c>
      <c r="BS126" s="16">
        <f t="shared" si="104"/>
        <v>0</v>
      </c>
      <c r="BT126" s="16">
        <f t="shared" si="104"/>
        <v>0</v>
      </c>
      <c r="BU126" s="16">
        <f t="shared" si="104"/>
        <v>0</v>
      </c>
      <c r="BV126" s="16">
        <f t="shared" si="104"/>
        <v>0</v>
      </c>
      <c r="BW126" s="16">
        <f t="shared" si="104"/>
        <v>0</v>
      </c>
      <c r="CA126" s="21"/>
      <c r="CB126" s="33"/>
      <c r="CC126" s="21">
        <f t="shared" si="102"/>
        <v>97630500</v>
      </c>
      <c r="CD126" s="21">
        <f t="shared" si="102"/>
        <v>87867450</v>
      </c>
      <c r="CE126" s="21">
        <f t="shared" si="102"/>
        <v>78104400</v>
      </c>
      <c r="CF126" s="21">
        <f t="shared" si="102"/>
        <v>68341350</v>
      </c>
      <c r="CG126" s="21">
        <f t="shared" si="102"/>
        <v>58578300</v>
      </c>
      <c r="CH126" s="21">
        <f t="shared" si="102"/>
        <v>48815250</v>
      </c>
      <c r="CI126" s="21">
        <f t="shared" si="102"/>
        <v>39052200</v>
      </c>
      <c r="CJ126" s="21">
        <f t="shared" si="102"/>
        <v>29289150</v>
      </c>
      <c r="CK126" s="21">
        <f t="shared" si="102"/>
        <v>19526100</v>
      </c>
      <c r="CL126" s="21">
        <f t="shared" si="102"/>
        <v>9763050</v>
      </c>
      <c r="CM126" s="21">
        <f t="shared" si="102"/>
        <v>0</v>
      </c>
      <c r="CN126" s="21">
        <f t="shared" si="102"/>
        <v>0</v>
      </c>
      <c r="CO126" s="21">
        <f t="shared" si="102"/>
        <v>0</v>
      </c>
      <c r="CP126" s="21">
        <f t="shared" si="102"/>
        <v>0</v>
      </c>
      <c r="CQ126" s="21">
        <f t="shared" si="102"/>
        <v>0</v>
      </c>
      <c r="CR126" s="21">
        <f t="shared" si="102"/>
        <v>0</v>
      </c>
      <c r="CS126" s="21">
        <f t="shared" si="100"/>
        <v>0</v>
      </c>
      <c r="CT126" s="21">
        <f t="shared" si="100"/>
        <v>0</v>
      </c>
      <c r="CU126" s="21">
        <f t="shared" si="100"/>
        <v>0</v>
      </c>
      <c r="CV126" s="21">
        <f t="shared" si="100"/>
        <v>0</v>
      </c>
      <c r="CW126" s="21">
        <f t="shared" si="100"/>
        <v>0</v>
      </c>
      <c r="CX126" s="21">
        <f t="shared" si="100"/>
        <v>0</v>
      </c>
      <c r="CY126" s="21">
        <f t="shared" si="100"/>
        <v>0</v>
      </c>
      <c r="CZ126" s="21">
        <f t="shared" si="100"/>
        <v>0</v>
      </c>
      <c r="DA126" s="21">
        <f t="shared" si="100"/>
        <v>0</v>
      </c>
      <c r="DB126" s="21">
        <f t="shared" si="100"/>
        <v>0</v>
      </c>
      <c r="DC126" s="21">
        <f t="shared" si="100"/>
        <v>0</v>
      </c>
      <c r="DD126" s="21">
        <f t="shared" si="100"/>
        <v>0</v>
      </c>
      <c r="DE126" s="21">
        <f t="shared" si="100"/>
        <v>0</v>
      </c>
      <c r="DF126" s="21">
        <f t="shared" si="100"/>
        <v>0</v>
      </c>
      <c r="DG126" s="21">
        <f t="shared" si="100"/>
        <v>0</v>
      </c>
      <c r="DH126" s="21">
        <f t="shared" si="92"/>
        <v>0</v>
      </c>
      <c r="DI126" s="21">
        <f t="shared" si="92"/>
        <v>0</v>
      </c>
      <c r="DJ126" s="21">
        <f t="shared" si="92"/>
        <v>0</v>
      </c>
      <c r="DK126" s="21">
        <f t="shared" si="92"/>
        <v>0</v>
      </c>
      <c r="DL126" s="21">
        <f t="shared" si="92"/>
        <v>0</v>
      </c>
      <c r="DM126" s="21">
        <f t="shared" si="92"/>
        <v>0</v>
      </c>
      <c r="DN126" s="21">
        <f t="shared" si="92"/>
        <v>0</v>
      </c>
      <c r="DO126" s="21">
        <f t="shared" si="92"/>
        <v>0</v>
      </c>
      <c r="DP126" s="21">
        <f t="shared" si="92"/>
        <v>0</v>
      </c>
      <c r="DQ126" s="21">
        <f t="shared" si="92"/>
        <v>0</v>
      </c>
      <c r="DR126" s="21">
        <f t="shared" si="92"/>
        <v>0</v>
      </c>
      <c r="DS126" s="21">
        <f t="shared" si="92"/>
        <v>0</v>
      </c>
      <c r="DT126" s="21">
        <f t="shared" si="92"/>
        <v>0</v>
      </c>
      <c r="DU126" s="21">
        <f t="shared" si="92"/>
        <v>0</v>
      </c>
      <c r="DV126" s="21">
        <f t="shared" si="92"/>
        <v>0</v>
      </c>
      <c r="DW126" s="21">
        <f t="shared" si="92"/>
        <v>0</v>
      </c>
      <c r="DX126" s="21">
        <f t="shared" si="90"/>
        <v>0</v>
      </c>
      <c r="DY126" s="21">
        <f t="shared" si="88"/>
        <v>0</v>
      </c>
      <c r="DZ126" s="21">
        <f t="shared" si="88"/>
        <v>0</v>
      </c>
      <c r="EA126" s="21"/>
    </row>
    <row r="127" spans="1:131" x14ac:dyDescent="0.35">
      <c r="A127" s="14">
        <v>37</v>
      </c>
      <c r="B127" s="27" t="s">
        <v>56</v>
      </c>
      <c r="C127" s="28" t="s">
        <v>56</v>
      </c>
      <c r="D127" s="29" t="s">
        <v>54</v>
      </c>
      <c r="E127" s="50" t="s">
        <v>103</v>
      </c>
      <c r="F127" s="50" t="s">
        <v>106</v>
      </c>
      <c r="G127" s="50">
        <v>10</v>
      </c>
      <c r="H127" s="29" t="s">
        <v>55</v>
      </c>
      <c r="I127" s="112">
        <f>VLOOKUP(H127,'Represenative Instruments_FX'!$H$5:$I$13,2,FALSE)</f>
        <v>1</v>
      </c>
      <c r="J127" s="30"/>
      <c r="K127" s="30">
        <v>100370650</v>
      </c>
      <c r="L127" s="31"/>
      <c r="M127" s="31"/>
      <c r="N127" s="121"/>
      <c r="O127" s="123">
        <v>43830</v>
      </c>
      <c r="P127" s="29">
        <v>1</v>
      </c>
      <c r="Q127" s="31">
        <v>2</v>
      </c>
      <c r="R127" s="50">
        <f t="shared" si="56"/>
        <v>0</v>
      </c>
      <c r="S127" s="50">
        <f t="shared" si="57"/>
        <v>2</v>
      </c>
      <c r="T127" s="29" t="s">
        <v>29</v>
      </c>
      <c r="U127" s="47">
        <v>0.13600000000000001</v>
      </c>
      <c r="V127" s="29"/>
      <c r="W127" s="44"/>
      <c r="X127" s="31"/>
      <c r="Y127" s="19"/>
      <c r="Z127" s="16">
        <f t="shared" si="58"/>
        <v>13650408.4</v>
      </c>
      <c r="AA127" s="16">
        <f t="shared" si="58"/>
        <v>13650408.4</v>
      </c>
      <c r="AB127" s="16">
        <f t="shared" ref="AB127:BW127" si="105">IF($T127="Fixed",$U127,$W127)*AA84</f>
        <v>0</v>
      </c>
      <c r="AC127" s="16">
        <f t="shared" si="105"/>
        <v>0</v>
      </c>
      <c r="AD127" s="16">
        <f t="shared" si="105"/>
        <v>0</v>
      </c>
      <c r="AE127" s="16">
        <f t="shared" si="105"/>
        <v>0</v>
      </c>
      <c r="AF127" s="16">
        <f t="shared" si="105"/>
        <v>0</v>
      </c>
      <c r="AG127" s="16">
        <f t="shared" si="105"/>
        <v>0</v>
      </c>
      <c r="AH127" s="16">
        <f t="shared" si="105"/>
        <v>0</v>
      </c>
      <c r="AI127" s="16">
        <f t="shared" si="105"/>
        <v>0</v>
      </c>
      <c r="AJ127" s="16">
        <f t="shared" si="105"/>
        <v>0</v>
      </c>
      <c r="AK127" s="16">
        <f t="shared" si="105"/>
        <v>0</v>
      </c>
      <c r="AL127" s="16">
        <f t="shared" si="105"/>
        <v>0</v>
      </c>
      <c r="AM127" s="16">
        <f t="shared" si="105"/>
        <v>0</v>
      </c>
      <c r="AN127" s="16">
        <f t="shared" si="105"/>
        <v>0</v>
      </c>
      <c r="AO127" s="16">
        <f t="shared" si="105"/>
        <v>0</v>
      </c>
      <c r="AP127" s="16">
        <f t="shared" si="105"/>
        <v>0</v>
      </c>
      <c r="AQ127" s="16">
        <f t="shared" si="105"/>
        <v>0</v>
      </c>
      <c r="AR127" s="16">
        <f t="shared" si="105"/>
        <v>0</v>
      </c>
      <c r="AS127" s="16">
        <f t="shared" si="105"/>
        <v>0</v>
      </c>
      <c r="AT127" s="16">
        <f t="shared" si="105"/>
        <v>0</v>
      </c>
      <c r="AU127" s="16">
        <f t="shared" si="105"/>
        <v>0</v>
      </c>
      <c r="AV127" s="16">
        <f t="shared" si="105"/>
        <v>0</v>
      </c>
      <c r="AW127" s="16">
        <f t="shared" si="105"/>
        <v>0</v>
      </c>
      <c r="AX127" s="16">
        <f t="shared" si="105"/>
        <v>0</v>
      </c>
      <c r="AY127" s="16">
        <f t="shared" si="105"/>
        <v>0</v>
      </c>
      <c r="AZ127" s="16">
        <f t="shared" si="105"/>
        <v>0</v>
      </c>
      <c r="BA127" s="16">
        <f t="shared" si="105"/>
        <v>0</v>
      </c>
      <c r="BB127" s="16">
        <f t="shared" si="105"/>
        <v>0</v>
      </c>
      <c r="BC127" s="16">
        <f t="shared" si="105"/>
        <v>0</v>
      </c>
      <c r="BD127" s="16">
        <f t="shared" si="105"/>
        <v>0</v>
      </c>
      <c r="BE127" s="16">
        <f t="shared" si="105"/>
        <v>0</v>
      </c>
      <c r="BF127" s="16">
        <f t="shared" si="105"/>
        <v>0</v>
      </c>
      <c r="BG127" s="16">
        <f t="shared" si="105"/>
        <v>0</v>
      </c>
      <c r="BH127" s="16">
        <f t="shared" si="105"/>
        <v>0</v>
      </c>
      <c r="BI127" s="16">
        <f t="shared" si="105"/>
        <v>0</v>
      </c>
      <c r="BJ127" s="16">
        <f t="shared" si="105"/>
        <v>0</v>
      </c>
      <c r="BK127" s="16">
        <f t="shared" si="105"/>
        <v>0</v>
      </c>
      <c r="BL127" s="16">
        <f t="shared" si="105"/>
        <v>0</v>
      </c>
      <c r="BM127" s="16">
        <f t="shared" si="105"/>
        <v>0</v>
      </c>
      <c r="BN127" s="16">
        <f t="shared" si="105"/>
        <v>0</v>
      </c>
      <c r="BO127" s="16">
        <f t="shared" si="105"/>
        <v>0</v>
      </c>
      <c r="BP127" s="16">
        <f t="shared" si="105"/>
        <v>0</v>
      </c>
      <c r="BQ127" s="16">
        <f t="shared" si="105"/>
        <v>0</v>
      </c>
      <c r="BR127" s="16">
        <f t="shared" si="105"/>
        <v>0</v>
      </c>
      <c r="BS127" s="16">
        <f t="shared" si="105"/>
        <v>0</v>
      </c>
      <c r="BT127" s="16">
        <f t="shared" si="105"/>
        <v>0</v>
      </c>
      <c r="BU127" s="16">
        <f t="shared" si="105"/>
        <v>0</v>
      </c>
      <c r="BV127" s="16">
        <f t="shared" si="105"/>
        <v>0</v>
      </c>
      <c r="BW127" s="16">
        <f t="shared" si="105"/>
        <v>0</v>
      </c>
      <c r="CA127" s="21"/>
      <c r="CB127" s="33"/>
      <c r="CC127" s="21">
        <f t="shared" si="102"/>
        <v>13650408.4</v>
      </c>
      <c r="CD127" s="21">
        <f t="shared" si="102"/>
        <v>6825204.2000000002</v>
      </c>
      <c r="CE127" s="21">
        <f t="shared" si="102"/>
        <v>0</v>
      </c>
      <c r="CF127" s="21">
        <f t="shared" si="102"/>
        <v>0</v>
      </c>
      <c r="CG127" s="21">
        <f t="shared" si="102"/>
        <v>0</v>
      </c>
      <c r="CH127" s="21">
        <f t="shared" si="102"/>
        <v>0</v>
      </c>
      <c r="CI127" s="21">
        <f t="shared" si="102"/>
        <v>0</v>
      </c>
      <c r="CJ127" s="21">
        <f t="shared" si="102"/>
        <v>0</v>
      </c>
      <c r="CK127" s="21">
        <f t="shared" si="102"/>
        <v>0</v>
      </c>
      <c r="CL127" s="21">
        <f t="shared" si="102"/>
        <v>0</v>
      </c>
      <c r="CM127" s="21">
        <f t="shared" si="102"/>
        <v>0</v>
      </c>
      <c r="CN127" s="21">
        <f t="shared" si="102"/>
        <v>0</v>
      </c>
      <c r="CO127" s="21">
        <f t="shared" si="102"/>
        <v>0</v>
      </c>
      <c r="CP127" s="21">
        <f t="shared" si="102"/>
        <v>0</v>
      </c>
      <c r="CQ127" s="21">
        <f t="shared" si="102"/>
        <v>0</v>
      </c>
      <c r="CR127" s="21">
        <f t="shared" si="102"/>
        <v>0</v>
      </c>
      <c r="CS127" s="21">
        <f t="shared" si="100"/>
        <v>0</v>
      </c>
      <c r="CT127" s="21">
        <f t="shared" si="100"/>
        <v>0</v>
      </c>
      <c r="CU127" s="21">
        <f t="shared" si="100"/>
        <v>0</v>
      </c>
      <c r="CV127" s="21">
        <f t="shared" si="100"/>
        <v>0</v>
      </c>
      <c r="CW127" s="21">
        <f t="shared" si="100"/>
        <v>0</v>
      </c>
      <c r="CX127" s="21">
        <f t="shared" si="100"/>
        <v>0</v>
      </c>
      <c r="CY127" s="21">
        <f t="shared" si="100"/>
        <v>0</v>
      </c>
      <c r="CZ127" s="21">
        <f t="shared" si="100"/>
        <v>0</v>
      </c>
      <c r="DA127" s="21">
        <f t="shared" si="100"/>
        <v>0</v>
      </c>
      <c r="DB127" s="21">
        <f t="shared" si="100"/>
        <v>0</v>
      </c>
      <c r="DC127" s="21">
        <f t="shared" si="100"/>
        <v>0</v>
      </c>
      <c r="DD127" s="21">
        <f t="shared" si="100"/>
        <v>0</v>
      </c>
      <c r="DE127" s="21">
        <f t="shared" si="100"/>
        <v>0</v>
      </c>
      <c r="DF127" s="21">
        <f t="shared" si="100"/>
        <v>0</v>
      </c>
      <c r="DG127" s="21">
        <f t="shared" si="100"/>
        <v>0</v>
      </c>
      <c r="DH127" s="21">
        <f t="shared" si="92"/>
        <v>0</v>
      </c>
      <c r="DI127" s="21">
        <f t="shared" si="92"/>
        <v>0</v>
      </c>
      <c r="DJ127" s="21">
        <f t="shared" si="92"/>
        <v>0</v>
      </c>
      <c r="DK127" s="21">
        <f t="shared" si="92"/>
        <v>0</v>
      </c>
      <c r="DL127" s="21">
        <f t="shared" si="92"/>
        <v>0</v>
      </c>
      <c r="DM127" s="21">
        <f t="shared" si="92"/>
        <v>0</v>
      </c>
      <c r="DN127" s="21">
        <f t="shared" si="92"/>
        <v>0</v>
      </c>
      <c r="DO127" s="21">
        <f t="shared" si="92"/>
        <v>0</v>
      </c>
      <c r="DP127" s="21">
        <f t="shared" si="92"/>
        <v>0</v>
      </c>
      <c r="DQ127" s="21">
        <f t="shared" si="92"/>
        <v>0</v>
      </c>
      <c r="DR127" s="21">
        <f t="shared" si="92"/>
        <v>0</v>
      </c>
      <c r="DS127" s="21">
        <f t="shared" si="92"/>
        <v>0</v>
      </c>
      <c r="DT127" s="21">
        <f t="shared" si="92"/>
        <v>0</v>
      </c>
      <c r="DU127" s="21">
        <f t="shared" si="92"/>
        <v>0</v>
      </c>
      <c r="DV127" s="21">
        <f t="shared" si="92"/>
        <v>0</v>
      </c>
      <c r="DW127" s="21">
        <f t="shared" si="92"/>
        <v>0</v>
      </c>
      <c r="DX127" s="21">
        <f t="shared" si="90"/>
        <v>0</v>
      </c>
      <c r="DY127" s="21">
        <f t="shared" si="88"/>
        <v>0</v>
      </c>
      <c r="DZ127" s="21">
        <f t="shared" si="88"/>
        <v>0</v>
      </c>
      <c r="EA127" s="21"/>
    </row>
    <row r="128" spans="1:131" x14ac:dyDescent="0.35">
      <c r="A128" s="14">
        <v>38</v>
      </c>
      <c r="B128" s="27" t="s">
        <v>57</v>
      </c>
      <c r="C128" s="28" t="s">
        <v>57</v>
      </c>
      <c r="D128" s="29" t="s">
        <v>54</v>
      </c>
      <c r="E128" s="50" t="s">
        <v>103</v>
      </c>
      <c r="F128" s="50" t="s">
        <v>106</v>
      </c>
      <c r="G128" s="50">
        <v>10</v>
      </c>
      <c r="H128" s="29" t="s">
        <v>55</v>
      </c>
      <c r="I128" s="112">
        <f>VLOOKUP(H128,'Represenative Instruments_FX'!$H$5:$I$13,2,FALSE)</f>
        <v>1</v>
      </c>
      <c r="J128" s="30"/>
      <c r="K128" s="30">
        <v>125317630</v>
      </c>
      <c r="L128" s="31"/>
      <c r="M128" s="31"/>
      <c r="N128" s="121"/>
      <c r="O128" s="123">
        <v>44196</v>
      </c>
      <c r="P128" s="29">
        <v>2</v>
      </c>
      <c r="Q128" s="31">
        <v>3</v>
      </c>
      <c r="R128" s="50">
        <f t="shared" si="56"/>
        <v>0</v>
      </c>
      <c r="S128" s="50">
        <f t="shared" si="57"/>
        <v>3</v>
      </c>
      <c r="T128" s="29" t="s">
        <v>29</v>
      </c>
      <c r="U128" s="47">
        <v>0.14199999999999999</v>
      </c>
      <c r="V128" s="29"/>
      <c r="W128" s="44"/>
      <c r="X128" s="31"/>
      <c r="Y128" s="19"/>
      <c r="Z128" s="16">
        <f t="shared" si="58"/>
        <v>17795103.459999997</v>
      </c>
      <c r="AA128" s="16">
        <f t="shared" si="58"/>
        <v>17795103.459999997</v>
      </c>
      <c r="AB128" s="16">
        <f t="shared" ref="AB128:BW128" si="106">IF($T128="Fixed",$U128,$W128)*AA85</f>
        <v>17795103.459999997</v>
      </c>
      <c r="AC128" s="16">
        <f t="shared" si="106"/>
        <v>0</v>
      </c>
      <c r="AD128" s="16">
        <f t="shared" si="106"/>
        <v>0</v>
      </c>
      <c r="AE128" s="16">
        <f t="shared" si="106"/>
        <v>0</v>
      </c>
      <c r="AF128" s="16">
        <f t="shared" si="106"/>
        <v>0</v>
      </c>
      <c r="AG128" s="16">
        <f t="shared" si="106"/>
        <v>0</v>
      </c>
      <c r="AH128" s="16">
        <f t="shared" si="106"/>
        <v>0</v>
      </c>
      <c r="AI128" s="16">
        <f t="shared" si="106"/>
        <v>0</v>
      </c>
      <c r="AJ128" s="16">
        <f t="shared" si="106"/>
        <v>0</v>
      </c>
      <c r="AK128" s="16">
        <f t="shared" si="106"/>
        <v>0</v>
      </c>
      <c r="AL128" s="16">
        <f t="shared" si="106"/>
        <v>0</v>
      </c>
      <c r="AM128" s="16">
        <f t="shared" si="106"/>
        <v>0</v>
      </c>
      <c r="AN128" s="16">
        <f t="shared" si="106"/>
        <v>0</v>
      </c>
      <c r="AO128" s="16">
        <f t="shared" si="106"/>
        <v>0</v>
      </c>
      <c r="AP128" s="16">
        <f t="shared" si="106"/>
        <v>0</v>
      </c>
      <c r="AQ128" s="16">
        <f t="shared" si="106"/>
        <v>0</v>
      </c>
      <c r="AR128" s="16">
        <f t="shared" si="106"/>
        <v>0</v>
      </c>
      <c r="AS128" s="16">
        <f t="shared" si="106"/>
        <v>0</v>
      </c>
      <c r="AT128" s="16">
        <f t="shared" si="106"/>
        <v>0</v>
      </c>
      <c r="AU128" s="16">
        <f t="shared" si="106"/>
        <v>0</v>
      </c>
      <c r="AV128" s="16">
        <f t="shared" si="106"/>
        <v>0</v>
      </c>
      <c r="AW128" s="16">
        <f t="shared" si="106"/>
        <v>0</v>
      </c>
      <c r="AX128" s="16">
        <f t="shared" si="106"/>
        <v>0</v>
      </c>
      <c r="AY128" s="16">
        <f t="shared" si="106"/>
        <v>0</v>
      </c>
      <c r="AZ128" s="16">
        <f t="shared" si="106"/>
        <v>0</v>
      </c>
      <c r="BA128" s="16">
        <f t="shared" si="106"/>
        <v>0</v>
      </c>
      <c r="BB128" s="16">
        <f t="shared" si="106"/>
        <v>0</v>
      </c>
      <c r="BC128" s="16">
        <f t="shared" si="106"/>
        <v>0</v>
      </c>
      <c r="BD128" s="16">
        <f t="shared" si="106"/>
        <v>0</v>
      </c>
      <c r="BE128" s="16">
        <f t="shared" si="106"/>
        <v>0</v>
      </c>
      <c r="BF128" s="16">
        <f t="shared" si="106"/>
        <v>0</v>
      </c>
      <c r="BG128" s="16">
        <f t="shared" si="106"/>
        <v>0</v>
      </c>
      <c r="BH128" s="16">
        <f t="shared" si="106"/>
        <v>0</v>
      </c>
      <c r="BI128" s="16">
        <f t="shared" si="106"/>
        <v>0</v>
      </c>
      <c r="BJ128" s="16">
        <f t="shared" si="106"/>
        <v>0</v>
      </c>
      <c r="BK128" s="16">
        <f t="shared" si="106"/>
        <v>0</v>
      </c>
      <c r="BL128" s="16">
        <f t="shared" si="106"/>
        <v>0</v>
      </c>
      <c r="BM128" s="16">
        <f t="shared" si="106"/>
        <v>0</v>
      </c>
      <c r="BN128" s="16">
        <f t="shared" si="106"/>
        <v>0</v>
      </c>
      <c r="BO128" s="16">
        <f t="shared" si="106"/>
        <v>0</v>
      </c>
      <c r="BP128" s="16">
        <f t="shared" si="106"/>
        <v>0</v>
      </c>
      <c r="BQ128" s="16">
        <f t="shared" si="106"/>
        <v>0</v>
      </c>
      <c r="BR128" s="16">
        <f t="shared" si="106"/>
        <v>0</v>
      </c>
      <c r="BS128" s="16">
        <f t="shared" si="106"/>
        <v>0</v>
      </c>
      <c r="BT128" s="16">
        <f t="shared" si="106"/>
        <v>0</v>
      </c>
      <c r="BU128" s="16">
        <f t="shared" si="106"/>
        <v>0</v>
      </c>
      <c r="BV128" s="16">
        <f t="shared" si="106"/>
        <v>0</v>
      </c>
      <c r="BW128" s="16">
        <f t="shared" si="106"/>
        <v>0</v>
      </c>
      <c r="CA128" s="21"/>
      <c r="CB128" s="33"/>
      <c r="CC128" s="21">
        <f t="shared" si="102"/>
        <v>17795103.459999997</v>
      </c>
      <c r="CD128" s="21">
        <f t="shared" si="102"/>
        <v>11863402.306666665</v>
      </c>
      <c r="CE128" s="21">
        <f t="shared" si="102"/>
        <v>5931701.1533333315</v>
      </c>
      <c r="CF128" s="21">
        <f t="shared" si="102"/>
        <v>0</v>
      </c>
      <c r="CG128" s="21">
        <f t="shared" si="102"/>
        <v>0</v>
      </c>
      <c r="CH128" s="21">
        <f t="shared" si="102"/>
        <v>0</v>
      </c>
      <c r="CI128" s="21">
        <f t="shared" si="102"/>
        <v>0</v>
      </c>
      <c r="CJ128" s="21">
        <f t="shared" si="102"/>
        <v>0</v>
      </c>
      <c r="CK128" s="21">
        <f t="shared" si="102"/>
        <v>0</v>
      </c>
      <c r="CL128" s="21">
        <f t="shared" si="102"/>
        <v>0</v>
      </c>
      <c r="CM128" s="21">
        <f t="shared" si="102"/>
        <v>0</v>
      </c>
      <c r="CN128" s="21">
        <f t="shared" si="102"/>
        <v>0</v>
      </c>
      <c r="CO128" s="21">
        <f t="shared" si="102"/>
        <v>0</v>
      </c>
      <c r="CP128" s="21">
        <f t="shared" si="102"/>
        <v>0</v>
      </c>
      <c r="CQ128" s="21">
        <f t="shared" si="102"/>
        <v>0</v>
      </c>
      <c r="CR128" s="21">
        <f t="shared" si="102"/>
        <v>0</v>
      </c>
      <c r="CS128" s="21">
        <f t="shared" si="100"/>
        <v>0</v>
      </c>
      <c r="CT128" s="21">
        <f t="shared" si="100"/>
        <v>0</v>
      </c>
      <c r="CU128" s="21">
        <f t="shared" si="100"/>
        <v>0</v>
      </c>
      <c r="CV128" s="21">
        <f t="shared" si="100"/>
        <v>0</v>
      </c>
      <c r="CW128" s="21">
        <f t="shared" si="100"/>
        <v>0</v>
      </c>
      <c r="CX128" s="21">
        <f t="shared" si="100"/>
        <v>0</v>
      </c>
      <c r="CY128" s="21">
        <f t="shared" si="100"/>
        <v>0</v>
      </c>
      <c r="CZ128" s="21">
        <f t="shared" si="100"/>
        <v>0</v>
      </c>
      <c r="DA128" s="21">
        <f t="shared" si="100"/>
        <v>0</v>
      </c>
      <c r="DB128" s="21">
        <f t="shared" si="100"/>
        <v>0</v>
      </c>
      <c r="DC128" s="21">
        <f t="shared" si="100"/>
        <v>0</v>
      </c>
      <c r="DD128" s="21">
        <f t="shared" si="100"/>
        <v>0</v>
      </c>
      <c r="DE128" s="21">
        <f t="shared" si="100"/>
        <v>0</v>
      </c>
      <c r="DF128" s="21">
        <f t="shared" si="100"/>
        <v>0</v>
      </c>
      <c r="DG128" s="21">
        <f t="shared" si="100"/>
        <v>0</v>
      </c>
      <c r="DH128" s="21">
        <f t="shared" si="92"/>
        <v>0</v>
      </c>
      <c r="DI128" s="21">
        <f t="shared" si="92"/>
        <v>0</v>
      </c>
      <c r="DJ128" s="21">
        <f t="shared" si="92"/>
        <v>0</v>
      </c>
      <c r="DK128" s="21">
        <f t="shared" si="92"/>
        <v>0</v>
      </c>
      <c r="DL128" s="21">
        <f t="shared" si="92"/>
        <v>0</v>
      </c>
      <c r="DM128" s="21">
        <f t="shared" si="92"/>
        <v>0</v>
      </c>
      <c r="DN128" s="21">
        <f t="shared" si="92"/>
        <v>0</v>
      </c>
      <c r="DO128" s="21">
        <f t="shared" si="92"/>
        <v>0</v>
      </c>
      <c r="DP128" s="21">
        <f t="shared" si="92"/>
        <v>0</v>
      </c>
      <c r="DQ128" s="21">
        <f t="shared" si="92"/>
        <v>0</v>
      </c>
      <c r="DR128" s="21">
        <f t="shared" si="92"/>
        <v>0</v>
      </c>
      <c r="DS128" s="21">
        <f t="shared" si="92"/>
        <v>0</v>
      </c>
      <c r="DT128" s="21">
        <f t="shared" si="92"/>
        <v>0</v>
      </c>
      <c r="DU128" s="21">
        <f t="shared" si="92"/>
        <v>0</v>
      </c>
      <c r="DV128" s="21">
        <f t="shared" si="92"/>
        <v>0</v>
      </c>
      <c r="DW128" s="21">
        <f t="shared" si="92"/>
        <v>0</v>
      </c>
      <c r="DX128" s="21">
        <f t="shared" si="90"/>
        <v>0</v>
      </c>
      <c r="DY128" s="21">
        <f t="shared" si="88"/>
        <v>0</v>
      </c>
      <c r="DZ128" s="21">
        <f t="shared" si="88"/>
        <v>0</v>
      </c>
      <c r="EA128" s="21"/>
    </row>
    <row r="129" spans="1:131" x14ac:dyDescent="0.35">
      <c r="A129" s="14">
        <v>39</v>
      </c>
      <c r="B129" s="27" t="s">
        <v>58</v>
      </c>
      <c r="C129" s="28" t="s">
        <v>58</v>
      </c>
      <c r="D129" s="29" t="s">
        <v>54</v>
      </c>
      <c r="E129" s="50" t="s">
        <v>104</v>
      </c>
      <c r="F129" s="50" t="s">
        <v>107</v>
      </c>
      <c r="G129" s="50">
        <v>11</v>
      </c>
      <c r="H129" s="29" t="s">
        <v>55</v>
      </c>
      <c r="I129" s="112">
        <f>VLOOKUP(H129,'Represenative Instruments_FX'!$H$5:$I$13,2,FALSE)</f>
        <v>1</v>
      </c>
      <c r="J129" s="30"/>
      <c r="K129" s="35">
        <v>2541526802</v>
      </c>
      <c r="L129" s="31"/>
      <c r="M129" s="31"/>
      <c r="N129" s="121"/>
      <c r="O129" s="123">
        <v>44926</v>
      </c>
      <c r="P129" s="29">
        <v>4</v>
      </c>
      <c r="Q129" s="31">
        <v>5</v>
      </c>
      <c r="R129" s="50">
        <f t="shared" si="56"/>
        <v>0</v>
      </c>
      <c r="S129" s="50">
        <f t="shared" si="57"/>
        <v>5</v>
      </c>
      <c r="T129" s="29" t="s">
        <v>29</v>
      </c>
      <c r="U129" s="47">
        <v>0.14799999999999999</v>
      </c>
      <c r="V129" s="29"/>
      <c r="W129" s="44"/>
      <c r="X129" s="31"/>
      <c r="Y129" s="19"/>
      <c r="Z129" s="16">
        <f t="shared" si="58"/>
        <v>376145966.69599998</v>
      </c>
      <c r="AA129" s="16">
        <f t="shared" si="58"/>
        <v>376145966.69599998</v>
      </c>
      <c r="AB129" s="16">
        <f t="shared" ref="AB129:BW129" si="107">IF($T129="Fixed",$U129,$W129)*AA86</f>
        <v>376145966.69599998</v>
      </c>
      <c r="AC129" s="16">
        <f t="shared" si="107"/>
        <v>376145966.69599998</v>
      </c>
      <c r="AD129" s="16">
        <f t="shared" si="107"/>
        <v>376145966.69599998</v>
      </c>
      <c r="AE129" s="16">
        <f t="shared" si="107"/>
        <v>0</v>
      </c>
      <c r="AF129" s="16">
        <f t="shared" si="107"/>
        <v>0</v>
      </c>
      <c r="AG129" s="16">
        <f t="shared" si="107"/>
        <v>0</v>
      </c>
      <c r="AH129" s="16">
        <f t="shared" si="107"/>
        <v>0</v>
      </c>
      <c r="AI129" s="16">
        <f t="shared" si="107"/>
        <v>0</v>
      </c>
      <c r="AJ129" s="16">
        <f t="shared" si="107"/>
        <v>0</v>
      </c>
      <c r="AK129" s="16">
        <f t="shared" si="107"/>
        <v>0</v>
      </c>
      <c r="AL129" s="16">
        <f t="shared" si="107"/>
        <v>0</v>
      </c>
      <c r="AM129" s="16">
        <f t="shared" si="107"/>
        <v>0</v>
      </c>
      <c r="AN129" s="16">
        <f t="shared" si="107"/>
        <v>0</v>
      </c>
      <c r="AO129" s="16">
        <f t="shared" si="107"/>
        <v>0</v>
      </c>
      <c r="AP129" s="16">
        <f t="shared" si="107"/>
        <v>0</v>
      </c>
      <c r="AQ129" s="16">
        <f t="shared" si="107"/>
        <v>0</v>
      </c>
      <c r="AR129" s="16">
        <f t="shared" si="107"/>
        <v>0</v>
      </c>
      <c r="AS129" s="16">
        <f t="shared" si="107"/>
        <v>0</v>
      </c>
      <c r="AT129" s="16">
        <f t="shared" si="107"/>
        <v>0</v>
      </c>
      <c r="AU129" s="16">
        <f t="shared" si="107"/>
        <v>0</v>
      </c>
      <c r="AV129" s="16">
        <f t="shared" si="107"/>
        <v>0</v>
      </c>
      <c r="AW129" s="16">
        <f t="shared" si="107"/>
        <v>0</v>
      </c>
      <c r="AX129" s="16">
        <f t="shared" si="107"/>
        <v>0</v>
      </c>
      <c r="AY129" s="16">
        <f t="shared" si="107"/>
        <v>0</v>
      </c>
      <c r="AZ129" s="16">
        <f t="shared" si="107"/>
        <v>0</v>
      </c>
      <c r="BA129" s="16">
        <f t="shared" si="107"/>
        <v>0</v>
      </c>
      <c r="BB129" s="16">
        <f t="shared" si="107"/>
        <v>0</v>
      </c>
      <c r="BC129" s="16">
        <f t="shared" si="107"/>
        <v>0</v>
      </c>
      <c r="BD129" s="16">
        <f t="shared" si="107"/>
        <v>0</v>
      </c>
      <c r="BE129" s="16">
        <f t="shared" si="107"/>
        <v>0</v>
      </c>
      <c r="BF129" s="16">
        <f t="shared" si="107"/>
        <v>0</v>
      </c>
      <c r="BG129" s="16">
        <f t="shared" si="107"/>
        <v>0</v>
      </c>
      <c r="BH129" s="16">
        <f t="shared" si="107"/>
        <v>0</v>
      </c>
      <c r="BI129" s="16">
        <f t="shared" si="107"/>
        <v>0</v>
      </c>
      <c r="BJ129" s="16">
        <f t="shared" si="107"/>
        <v>0</v>
      </c>
      <c r="BK129" s="16">
        <f t="shared" si="107"/>
        <v>0</v>
      </c>
      <c r="BL129" s="16">
        <f t="shared" si="107"/>
        <v>0</v>
      </c>
      <c r="BM129" s="16">
        <f t="shared" si="107"/>
        <v>0</v>
      </c>
      <c r="BN129" s="16">
        <f t="shared" si="107"/>
        <v>0</v>
      </c>
      <c r="BO129" s="16">
        <f t="shared" si="107"/>
        <v>0</v>
      </c>
      <c r="BP129" s="16">
        <f t="shared" si="107"/>
        <v>0</v>
      </c>
      <c r="BQ129" s="16">
        <f t="shared" si="107"/>
        <v>0</v>
      </c>
      <c r="BR129" s="16">
        <f t="shared" si="107"/>
        <v>0</v>
      </c>
      <c r="BS129" s="16">
        <f t="shared" si="107"/>
        <v>0</v>
      </c>
      <c r="BT129" s="16">
        <f t="shared" si="107"/>
        <v>0</v>
      </c>
      <c r="BU129" s="16">
        <f t="shared" si="107"/>
        <v>0</v>
      </c>
      <c r="BV129" s="16">
        <f t="shared" si="107"/>
        <v>0</v>
      </c>
      <c r="BW129" s="16">
        <f t="shared" si="107"/>
        <v>0</v>
      </c>
      <c r="CA129" s="21"/>
      <c r="CB129" s="33"/>
      <c r="CC129" s="21">
        <f t="shared" si="102"/>
        <v>376145966.69599998</v>
      </c>
      <c r="CD129" s="21">
        <f t="shared" si="102"/>
        <v>300916773.35679996</v>
      </c>
      <c r="CE129" s="21">
        <f t="shared" si="102"/>
        <v>225687580.01759997</v>
      </c>
      <c r="CF129" s="21">
        <f t="shared" si="102"/>
        <v>150458386.67839998</v>
      </c>
      <c r="CG129" s="21">
        <f t="shared" si="102"/>
        <v>75229193.339199975</v>
      </c>
      <c r="CH129" s="21">
        <f t="shared" si="102"/>
        <v>0</v>
      </c>
      <c r="CI129" s="21">
        <f t="shared" si="102"/>
        <v>0</v>
      </c>
      <c r="CJ129" s="21">
        <f t="shared" si="102"/>
        <v>0</v>
      </c>
      <c r="CK129" s="21">
        <f t="shared" si="102"/>
        <v>0</v>
      </c>
      <c r="CL129" s="21">
        <f t="shared" si="102"/>
        <v>0</v>
      </c>
      <c r="CM129" s="21">
        <f t="shared" si="102"/>
        <v>0</v>
      </c>
      <c r="CN129" s="21">
        <f t="shared" si="102"/>
        <v>0</v>
      </c>
      <c r="CO129" s="21">
        <f t="shared" si="102"/>
        <v>0</v>
      </c>
      <c r="CP129" s="21">
        <f t="shared" si="102"/>
        <v>0</v>
      </c>
      <c r="CQ129" s="21">
        <f t="shared" si="102"/>
        <v>0</v>
      </c>
      <c r="CR129" s="21">
        <f t="shared" si="102"/>
        <v>0</v>
      </c>
      <c r="CS129" s="21">
        <f t="shared" si="100"/>
        <v>0</v>
      </c>
      <c r="CT129" s="21">
        <f t="shared" si="100"/>
        <v>0</v>
      </c>
      <c r="CU129" s="21">
        <f t="shared" si="100"/>
        <v>0</v>
      </c>
      <c r="CV129" s="21">
        <f t="shared" si="100"/>
        <v>0</v>
      </c>
      <c r="CW129" s="21">
        <f t="shared" si="100"/>
        <v>0</v>
      </c>
      <c r="CX129" s="21">
        <f t="shared" si="100"/>
        <v>0</v>
      </c>
      <c r="CY129" s="21">
        <f t="shared" si="100"/>
        <v>0</v>
      </c>
      <c r="CZ129" s="21">
        <f t="shared" si="100"/>
        <v>0</v>
      </c>
      <c r="DA129" s="21">
        <f t="shared" si="100"/>
        <v>0</v>
      </c>
      <c r="DB129" s="21">
        <f t="shared" si="100"/>
        <v>0</v>
      </c>
      <c r="DC129" s="21">
        <f t="shared" si="100"/>
        <v>0</v>
      </c>
      <c r="DD129" s="21">
        <f t="shared" si="100"/>
        <v>0</v>
      </c>
      <c r="DE129" s="21">
        <f t="shared" si="100"/>
        <v>0</v>
      </c>
      <c r="DF129" s="21">
        <f t="shared" si="100"/>
        <v>0</v>
      </c>
      <c r="DG129" s="21">
        <f t="shared" si="100"/>
        <v>0</v>
      </c>
      <c r="DH129" s="21">
        <f t="shared" si="92"/>
        <v>0</v>
      </c>
      <c r="DI129" s="21">
        <f t="shared" si="92"/>
        <v>0</v>
      </c>
      <c r="DJ129" s="21">
        <f t="shared" si="92"/>
        <v>0</v>
      </c>
      <c r="DK129" s="21">
        <f t="shared" si="92"/>
        <v>0</v>
      </c>
      <c r="DL129" s="21">
        <f t="shared" si="92"/>
        <v>0</v>
      </c>
      <c r="DM129" s="21">
        <f t="shared" si="92"/>
        <v>0</v>
      </c>
      <c r="DN129" s="21">
        <f t="shared" si="92"/>
        <v>0</v>
      </c>
      <c r="DO129" s="21">
        <f t="shared" si="92"/>
        <v>0</v>
      </c>
      <c r="DP129" s="21">
        <f t="shared" si="92"/>
        <v>0</v>
      </c>
      <c r="DQ129" s="21">
        <f t="shared" si="92"/>
        <v>0</v>
      </c>
      <c r="DR129" s="21">
        <f t="shared" si="92"/>
        <v>0</v>
      </c>
      <c r="DS129" s="21">
        <f t="shared" si="92"/>
        <v>0</v>
      </c>
      <c r="DT129" s="21">
        <f t="shared" si="92"/>
        <v>0</v>
      </c>
      <c r="DU129" s="21">
        <f t="shared" si="92"/>
        <v>0</v>
      </c>
      <c r="DV129" s="21">
        <f t="shared" si="92"/>
        <v>0</v>
      </c>
      <c r="DW129" s="21">
        <f t="shared" si="92"/>
        <v>0</v>
      </c>
      <c r="DX129" s="21">
        <f t="shared" si="90"/>
        <v>0</v>
      </c>
      <c r="DY129" s="21">
        <f t="shared" si="88"/>
        <v>0</v>
      </c>
      <c r="DZ129" s="21">
        <f t="shared" si="88"/>
        <v>0</v>
      </c>
      <c r="EA129" s="21"/>
    </row>
    <row r="130" spans="1:131" x14ac:dyDescent="0.35">
      <c r="A130" s="14">
        <v>40</v>
      </c>
      <c r="B130" s="27" t="s">
        <v>59</v>
      </c>
      <c r="C130" s="28" t="s">
        <v>59</v>
      </c>
      <c r="D130" s="29" t="s">
        <v>54</v>
      </c>
      <c r="E130" s="50" t="s">
        <v>104</v>
      </c>
      <c r="F130" s="50" t="s">
        <v>107</v>
      </c>
      <c r="G130" s="50">
        <v>11</v>
      </c>
      <c r="H130" s="29" t="s">
        <v>55</v>
      </c>
      <c r="I130" s="112">
        <f>VLOOKUP(H130,'Represenative Instruments_FX'!$H$5:$I$13,2,FALSE)</f>
        <v>1</v>
      </c>
      <c r="J130" s="35"/>
      <c r="K130" s="35">
        <v>2548629874</v>
      </c>
      <c r="L130" s="36"/>
      <c r="M130" s="36"/>
      <c r="N130" s="121"/>
      <c r="O130" s="123">
        <v>45657</v>
      </c>
      <c r="P130" s="29">
        <v>6</v>
      </c>
      <c r="Q130" s="31">
        <v>7</v>
      </c>
      <c r="R130" s="50">
        <f t="shared" si="56"/>
        <v>0</v>
      </c>
      <c r="S130" s="50">
        <f t="shared" si="57"/>
        <v>7</v>
      </c>
      <c r="T130" s="29" t="s">
        <v>29</v>
      </c>
      <c r="U130" s="47">
        <v>0.1535</v>
      </c>
      <c r="V130" s="29"/>
      <c r="W130" s="44"/>
      <c r="X130" s="36"/>
      <c r="Y130" s="19"/>
      <c r="Z130" s="16">
        <f t="shared" si="58"/>
        <v>391214685.65899998</v>
      </c>
      <c r="AA130" s="16">
        <f t="shared" si="58"/>
        <v>391214685.65899998</v>
      </c>
      <c r="AB130" s="16">
        <f t="shared" ref="AB130:BW130" si="108">IF($T130="Fixed",$U130,$W130)*AA87</f>
        <v>391214685.65899998</v>
      </c>
      <c r="AC130" s="16">
        <f t="shared" si="108"/>
        <v>391214685.65899998</v>
      </c>
      <c r="AD130" s="16">
        <f t="shared" si="108"/>
        <v>391214685.65899998</v>
      </c>
      <c r="AE130" s="16">
        <f t="shared" si="108"/>
        <v>391214685.65899998</v>
      </c>
      <c r="AF130" s="16">
        <f t="shared" si="108"/>
        <v>391214685.65899998</v>
      </c>
      <c r="AG130" s="16">
        <f t="shared" si="108"/>
        <v>0</v>
      </c>
      <c r="AH130" s="16">
        <f t="shared" si="108"/>
        <v>0</v>
      </c>
      <c r="AI130" s="16">
        <f t="shared" si="108"/>
        <v>0</v>
      </c>
      <c r="AJ130" s="16">
        <f t="shared" si="108"/>
        <v>0</v>
      </c>
      <c r="AK130" s="16">
        <f t="shared" si="108"/>
        <v>0</v>
      </c>
      <c r="AL130" s="16">
        <f t="shared" si="108"/>
        <v>0</v>
      </c>
      <c r="AM130" s="16">
        <f t="shared" si="108"/>
        <v>0</v>
      </c>
      <c r="AN130" s="16">
        <f t="shared" si="108"/>
        <v>0</v>
      </c>
      <c r="AO130" s="16">
        <f t="shared" si="108"/>
        <v>0</v>
      </c>
      <c r="AP130" s="16">
        <f t="shared" si="108"/>
        <v>0</v>
      </c>
      <c r="AQ130" s="16">
        <f t="shared" si="108"/>
        <v>0</v>
      </c>
      <c r="AR130" s="16">
        <f t="shared" si="108"/>
        <v>0</v>
      </c>
      <c r="AS130" s="16">
        <f t="shared" si="108"/>
        <v>0</v>
      </c>
      <c r="AT130" s="16">
        <f t="shared" si="108"/>
        <v>0</v>
      </c>
      <c r="AU130" s="16">
        <f t="shared" si="108"/>
        <v>0</v>
      </c>
      <c r="AV130" s="16">
        <f t="shared" si="108"/>
        <v>0</v>
      </c>
      <c r="AW130" s="16">
        <f t="shared" si="108"/>
        <v>0</v>
      </c>
      <c r="AX130" s="16">
        <f t="shared" si="108"/>
        <v>0</v>
      </c>
      <c r="AY130" s="16">
        <f t="shared" si="108"/>
        <v>0</v>
      </c>
      <c r="AZ130" s="16">
        <f t="shared" si="108"/>
        <v>0</v>
      </c>
      <c r="BA130" s="16">
        <f t="shared" si="108"/>
        <v>0</v>
      </c>
      <c r="BB130" s="16">
        <f t="shared" si="108"/>
        <v>0</v>
      </c>
      <c r="BC130" s="16">
        <f t="shared" si="108"/>
        <v>0</v>
      </c>
      <c r="BD130" s="16">
        <f t="shared" si="108"/>
        <v>0</v>
      </c>
      <c r="BE130" s="16">
        <f t="shared" si="108"/>
        <v>0</v>
      </c>
      <c r="BF130" s="16">
        <f t="shared" si="108"/>
        <v>0</v>
      </c>
      <c r="BG130" s="16">
        <f t="shared" si="108"/>
        <v>0</v>
      </c>
      <c r="BH130" s="16">
        <f t="shared" si="108"/>
        <v>0</v>
      </c>
      <c r="BI130" s="16">
        <f t="shared" si="108"/>
        <v>0</v>
      </c>
      <c r="BJ130" s="16">
        <f t="shared" si="108"/>
        <v>0</v>
      </c>
      <c r="BK130" s="16">
        <f t="shared" si="108"/>
        <v>0</v>
      </c>
      <c r="BL130" s="16">
        <f t="shared" si="108"/>
        <v>0</v>
      </c>
      <c r="BM130" s="16">
        <f t="shared" si="108"/>
        <v>0</v>
      </c>
      <c r="BN130" s="16">
        <f t="shared" si="108"/>
        <v>0</v>
      </c>
      <c r="BO130" s="16">
        <f t="shared" si="108"/>
        <v>0</v>
      </c>
      <c r="BP130" s="16">
        <f t="shared" si="108"/>
        <v>0</v>
      </c>
      <c r="BQ130" s="16">
        <f t="shared" si="108"/>
        <v>0</v>
      </c>
      <c r="BR130" s="16">
        <f t="shared" si="108"/>
        <v>0</v>
      </c>
      <c r="BS130" s="16">
        <f t="shared" si="108"/>
        <v>0</v>
      </c>
      <c r="BT130" s="16">
        <f t="shared" si="108"/>
        <v>0</v>
      </c>
      <c r="BU130" s="16">
        <f t="shared" si="108"/>
        <v>0</v>
      </c>
      <c r="BV130" s="16">
        <f t="shared" si="108"/>
        <v>0</v>
      </c>
      <c r="BW130" s="16">
        <f t="shared" si="108"/>
        <v>0</v>
      </c>
      <c r="CA130" s="21"/>
      <c r="CB130" s="38"/>
      <c r="CC130" s="21">
        <f t="shared" si="102"/>
        <v>391214685.65899998</v>
      </c>
      <c r="CD130" s="21">
        <f t="shared" si="102"/>
        <v>335326873.42199999</v>
      </c>
      <c r="CE130" s="21">
        <f t="shared" si="102"/>
        <v>279439061.185</v>
      </c>
      <c r="CF130" s="21">
        <f t="shared" si="102"/>
        <v>223551248.94799998</v>
      </c>
      <c r="CG130" s="21">
        <f t="shared" si="102"/>
        <v>167663436.711</v>
      </c>
      <c r="CH130" s="21">
        <f t="shared" si="102"/>
        <v>111775624.47399999</v>
      </c>
      <c r="CI130" s="21">
        <f t="shared" si="102"/>
        <v>55887812.236999996</v>
      </c>
      <c r="CJ130" s="21">
        <f t="shared" si="102"/>
        <v>0</v>
      </c>
      <c r="CK130" s="21">
        <f t="shared" si="102"/>
        <v>0</v>
      </c>
      <c r="CL130" s="21">
        <f t="shared" si="102"/>
        <v>0</v>
      </c>
      <c r="CM130" s="21">
        <f t="shared" si="102"/>
        <v>0</v>
      </c>
      <c r="CN130" s="21">
        <f t="shared" si="102"/>
        <v>0</v>
      </c>
      <c r="CO130" s="21">
        <f t="shared" si="102"/>
        <v>0</v>
      </c>
      <c r="CP130" s="21">
        <f t="shared" si="102"/>
        <v>0</v>
      </c>
      <c r="CQ130" s="21">
        <f t="shared" si="102"/>
        <v>0</v>
      </c>
      <c r="CR130" s="21">
        <f t="shared" si="102"/>
        <v>0</v>
      </c>
      <c r="CS130" s="21">
        <f t="shared" si="100"/>
        <v>0</v>
      </c>
      <c r="CT130" s="21">
        <f t="shared" si="100"/>
        <v>0</v>
      </c>
      <c r="CU130" s="21">
        <f t="shared" si="100"/>
        <v>0</v>
      </c>
      <c r="CV130" s="21">
        <f t="shared" si="100"/>
        <v>0</v>
      </c>
      <c r="CW130" s="21">
        <f t="shared" si="100"/>
        <v>0</v>
      </c>
      <c r="CX130" s="21">
        <f t="shared" si="100"/>
        <v>0</v>
      </c>
      <c r="CY130" s="21">
        <f t="shared" si="100"/>
        <v>0</v>
      </c>
      <c r="CZ130" s="21">
        <f t="shared" si="100"/>
        <v>0</v>
      </c>
      <c r="DA130" s="21">
        <f t="shared" si="100"/>
        <v>0</v>
      </c>
      <c r="DB130" s="21">
        <f t="shared" si="100"/>
        <v>0</v>
      </c>
      <c r="DC130" s="21">
        <f t="shared" si="100"/>
        <v>0</v>
      </c>
      <c r="DD130" s="21">
        <f t="shared" si="100"/>
        <v>0</v>
      </c>
      <c r="DE130" s="21">
        <f t="shared" si="100"/>
        <v>0</v>
      </c>
      <c r="DF130" s="21">
        <f t="shared" si="100"/>
        <v>0</v>
      </c>
      <c r="DG130" s="21">
        <f t="shared" si="100"/>
        <v>0</v>
      </c>
      <c r="DH130" s="21">
        <f t="shared" si="92"/>
        <v>0</v>
      </c>
      <c r="DI130" s="21">
        <f t="shared" si="92"/>
        <v>0</v>
      </c>
      <c r="DJ130" s="21">
        <f t="shared" si="92"/>
        <v>0</v>
      </c>
      <c r="DK130" s="21">
        <f t="shared" si="92"/>
        <v>0</v>
      </c>
      <c r="DL130" s="21">
        <f t="shared" si="92"/>
        <v>0</v>
      </c>
      <c r="DM130" s="21">
        <f t="shared" si="92"/>
        <v>0</v>
      </c>
      <c r="DN130" s="21">
        <f t="shared" si="92"/>
        <v>0</v>
      </c>
      <c r="DO130" s="21">
        <f t="shared" si="92"/>
        <v>0</v>
      </c>
      <c r="DP130" s="21">
        <f t="shared" si="92"/>
        <v>0</v>
      </c>
      <c r="DQ130" s="21">
        <f t="shared" si="92"/>
        <v>0</v>
      </c>
      <c r="DR130" s="21">
        <f t="shared" si="92"/>
        <v>0</v>
      </c>
      <c r="DS130" s="21">
        <f t="shared" si="92"/>
        <v>0</v>
      </c>
      <c r="DT130" s="21">
        <f t="shared" si="92"/>
        <v>0</v>
      </c>
      <c r="DU130" s="21">
        <f t="shared" si="92"/>
        <v>0</v>
      </c>
      <c r="DV130" s="21">
        <f t="shared" si="92"/>
        <v>0</v>
      </c>
      <c r="DW130" s="21">
        <f t="shared" si="92"/>
        <v>0</v>
      </c>
      <c r="DX130" s="21">
        <f t="shared" si="90"/>
        <v>0</v>
      </c>
      <c r="DY130" s="21">
        <f t="shared" ref="DY130:DZ130" si="109">IF($T130="Fixed",$U130,$W130)*DX87</f>
        <v>0</v>
      </c>
      <c r="DZ130" s="21">
        <f t="shared" si="109"/>
        <v>0</v>
      </c>
      <c r="EA130" s="21"/>
    </row>
    <row r="131" spans="1:131" x14ac:dyDescent="0.35">
      <c r="A131" s="14">
        <v>41</v>
      </c>
      <c r="B131" s="39" t="s">
        <v>64</v>
      </c>
      <c r="C131" s="39" t="s">
        <v>64</v>
      </c>
      <c r="D131" s="29" t="s">
        <v>54</v>
      </c>
      <c r="E131" s="50" t="s">
        <v>101</v>
      </c>
      <c r="F131" s="50" t="s">
        <v>108</v>
      </c>
      <c r="G131" s="50">
        <v>9</v>
      </c>
      <c r="H131" s="29" t="s">
        <v>55</v>
      </c>
      <c r="I131" s="112">
        <f>VLOOKUP(H131,'Represenative Instruments_FX'!$H$5:$I$13,2,FALSE)</f>
        <v>1</v>
      </c>
      <c r="J131" s="35"/>
      <c r="K131" s="35">
        <v>3831304677</v>
      </c>
      <c r="L131" s="36"/>
      <c r="M131" s="36"/>
      <c r="N131" s="121"/>
      <c r="O131" s="123">
        <v>43465</v>
      </c>
      <c r="P131" s="29">
        <v>0</v>
      </c>
      <c r="Q131" s="31">
        <v>1</v>
      </c>
      <c r="R131" s="50">
        <f t="shared" si="56"/>
        <v>0</v>
      </c>
      <c r="S131" s="50">
        <f t="shared" si="57"/>
        <v>1</v>
      </c>
      <c r="T131" s="29" t="s">
        <v>29</v>
      </c>
      <c r="U131" s="47">
        <v>0.13</v>
      </c>
      <c r="V131" s="29"/>
      <c r="W131" s="29"/>
      <c r="X131" s="29"/>
      <c r="Y131" s="19"/>
      <c r="Z131" s="16">
        <f t="shared" si="58"/>
        <v>498069608.00999999</v>
      </c>
      <c r="AA131" s="16">
        <f t="shared" si="58"/>
        <v>0</v>
      </c>
      <c r="AB131" s="16">
        <f t="shared" ref="AB131:BW131" si="110">IF($T131="Fixed",$U131,$W131)*AA88</f>
        <v>0</v>
      </c>
      <c r="AC131" s="16">
        <f t="shared" si="110"/>
        <v>0</v>
      </c>
      <c r="AD131" s="16">
        <f t="shared" si="110"/>
        <v>0</v>
      </c>
      <c r="AE131" s="16">
        <f t="shared" si="110"/>
        <v>0</v>
      </c>
      <c r="AF131" s="16">
        <f t="shared" si="110"/>
        <v>0</v>
      </c>
      <c r="AG131" s="16">
        <f t="shared" si="110"/>
        <v>0</v>
      </c>
      <c r="AH131" s="16">
        <f t="shared" si="110"/>
        <v>0</v>
      </c>
      <c r="AI131" s="16">
        <f t="shared" si="110"/>
        <v>0</v>
      </c>
      <c r="AJ131" s="16">
        <f t="shared" si="110"/>
        <v>0</v>
      </c>
      <c r="AK131" s="16">
        <f t="shared" si="110"/>
        <v>0</v>
      </c>
      <c r="AL131" s="16">
        <f t="shared" si="110"/>
        <v>0</v>
      </c>
      <c r="AM131" s="16">
        <f t="shared" si="110"/>
        <v>0</v>
      </c>
      <c r="AN131" s="16">
        <f t="shared" si="110"/>
        <v>0</v>
      </c>
      <c r="AO131" s="16">
        <f t="shared" si="110"/>
        <v>0</v>
      </c>
      <c r="AP131" s="16">
        <f t="shared" si="110"/>
        <v>0</v>
      </c>
      <c r="AQ131" s="16">
        <f t="shared" si="110"/>
        <v>0</v>
      </c>
      <c r="AR131" s="16">
        <f t="shared" si="110"/>
        <v>0</v>
      </c>
      <c r="AS131" s="16">
        <f t="shared" si="110"/>
        <v>0</v>
      </c>
      <c r="AT131" s="16">
        <f t="shared" si="110"/>
        <v>0</v>
      </c>
      <c r="AU131" s="16">
        <f t="shared" si="110"/>
        <v>0</v>
      </c>
      <c r="AV131" s="16">
        <f t="shared" si="110"/>
        <v>0</v>
      </c>
      <c r="AW131" s="16">
        <f t="shared" si="110"/>
        <v>0</v>
      </c>
      <c r="AX131" s="16">
        <f t="shared" si="110"/>
        <v>0</v>
      </c>
      <c r="AY131" s="16">
        <f t="shared" si="110"/>
        <v>0</v>
      </c>
      <c r="AZ131" s="16">
        <f t="shared" si="110"/>
        <v>0</v>
      </c>
      <c r="BA131" s="16">
        <f t="shared" si="110"/>
        <v>0</v>
      </c>
      <c r="BB131" s="16">
        <f t="shared" si="110"/>
        <v>0</v>
      </c>
      <c r="BC131" s="16">
        <f t="shared" si="110"/>
        <v>0</v>
      </c>
      <c r="BD131" s="16">
        <f t="shared" si="110"/>
        <v>0</v>
      </c>
      <c r="BE131" s="16">
        <f t="shared" si="110"/>
        <v>0</v>
      </c>
      <c r="BF131" s="16">
        <f t="shared" si="110"/>
        <v>0</v>
      </c>
      <c r="BG131" s="16">
        <f t="shared" si="110"/>
        <v>0</v>
      </c>
      <c r="BH131" s="16">
        <f t="shared" si="110"/>
        <v>0</v>
      </c>
      <c r="BI131" s="16">
        <f t="shared" si="110"/>
        <v>0</v>
      </c>
      <c r="BJ131" s="16">
        <f t="shared" si="110"/>
        <v>0</v>
      </c>
      <c r="BK131" s="16">
        <f t="shared" si="110"/>
        <v>0</v>
      </c>
      <c r="BL131" s="16">
        <f t="shared" si="110"/>
        <v>0</v>
      </c>
      <c r="BM131" s="16">
        <f t="shared" si="110"/>
        <v>0</v>
      </c>
      <c r="BN131" s="16">
        <f t="shared" si="110"/>
        <v>0</v>
      </c>
      <c r="BO131" s="16">
        <f t="shared" si="110"/>
        <v>0</v>
      </c>
      <c r="BP131" s="16">
        <f t="shared" si="110"/>
        <v>0</v>
      </c>
      <c r="BQ131" s="16">
        <f t="shared" si="110"/>
        <v>0</v>
      </c>
      <c r="BR131" s="16">
        <f t="shared" si="110"/>
        <v>0</v>
      </c>
      <c r="BS131" s="16">
        <f t="shared" si="110"/>
        <v>0</v>
      </c>
      <c r="BT131" s="16">
        <f t="shared" si="110"/>
        <v>0</v>
      </c>
      <c r="BU131" s="16">
        <f t="shared" si="110"/>
        <v>0</v>
      </c>
      <c r="BV131" s="16">
        <f t="shared" si="110"/>
        <v>0</v>
      </c>
      <c r="BW131" s="16">
        <f t="shared" si="110"/>
        <v>0</v>
      </c>
      <c r="CA131" s="21"/>
      <c r="CB131" s="38"/>
      <c r="CC131" s="21">
        <f t="shared" si="102"/>
        <v>498069608.00999999</v>
      </c>
      <c r="CD131" s="21">
        <f t="shared" si="102"/>
        <v>0</v>
      </c>
      <c r="CE131" s="21">
        <f t="shared" si="102"/>
        <v>0</v>
      </c>
      <c r="CF131" s="21">
        <f t="shared" si="102"/>
        <v>0</v>
      </c>
      <c r="CG131" s="21">
        <f t="shared" si="102"/>
        <v>0</v>
      </c>
      <c r="CH131" s="21">
        <f t="shared" si="102"/>
        <v>0</v>
      </c>
      <c r="CI131" s="21">
        <f t="shared" si="102"/>
        <v>0</v>
      </c>
      <c r="CJ131" s="21">
        <f t="shared" si="102"/>
        <v>0</v>
      </c>
      <c r="CK131" s="21">
        <f t="shared" si="102"/>
        <v>0</v>
      </c>
      <c r="CL131" s="21">
        <f t="shared" si="102"/>
        <v>0</v>
      </c>
      <c r="CM131" s="21">
        <f t="shared" si="102"/>
        <v>0</v>
      </c>
      <c r="CN131" s="21">
        <f t="shared" si="102"/>
        <v>0</v>
      </c>
      <c r="CO131" s="21">
        <f t="shared" si="102"/>
        <v>0</v>
      </c>
      <c r="CP131" s="21">
        <f t="shared" si="102"/>
        <v>0</v>
      </c>
      <c r="CQ131" s="21">
        <f t="shared" si="102"/>
        <v>0</v>
      </c>
      <c r="CR131" s="21">
        <f t="shared" si="102"/>
        <v>0</v>
      </c>
      <c r="CS131" s="21">
        <f t="shared" si="100"/>
        <v>0</v>
      </c>
      <c r="CT131" s="21">
        <f t="shared" si="100"/>
        <v>0</v>
      </c>
      <c r="CU131" s="21">
        <f t="shared" si="100"/>
        <v>0</v>
      </c>
      <c r="CV131" s="21">
        <f t="shared" si="100"/>
        <v>0</v>
      </c>
      <c r="CW131" s="21">
        <f t="shared" si="100"/>
        <v>0</v>
      </c>
      <c r="CX131" s="21">
        <f t="shared" si="100"/>
        <v>0</v>
      </c>
      <c r="CY131" s="21">
        <f t="shared" si="100"/>
        <v>0</v>
      </c>
      <c r="CZ131" s="21">
        <f t="shared" si="100"/>
        <v>0</v>
      </c>
      <c r="DA131" s="21">
        <f t="shared" si="100"/>
        <v>0</v>
      </c>
      <c r="DB131" s="21">
        <f t="shared" si="100"/>
        <v>0</v>
      </c>
      <c r="DC131" s="21">
        <f t="shared" si="100"/>
        <v>0</v>
      </c>
      <c r="DD131" s="21">
        <f t="shared" si="100"/>
        <v>0</v>
      </c>
      <c r="DE131" s="21">
        <f t="shared" si="100"/>
        <v>0</v>
      </c>
      <c r="DF131" s="21">
        <f t="shared" si="100"/>
        <v>0</v>
      </c>
      <c r="DG131" s="21">
        <f t="shared" si="100"/>
        <v>0</v>
      </c>
      <c r="DH131" s="21">
        <f t="shared" si="92"/>
        <v>0</v>
      </c>
      <c r="DI131" s="21">
        <f t="shared" si="92"/>
        <v>0</v>
      </c>
      <c r="DJ131" s="21">
        <f t="shared" si="92"/>
        <v>0</v>
      </c>
      <c r="DK131" s="21">
        <f t="shared" si="92"/>
        <v>0</v>
      </c>
      <c r="DL131" s="21">
        <f t="shared" si="92"/>
        <v>0</v>
      </c>
      <c r="DM131" s="21">
        <f t="shared" si="92"/>
        <v>0</v>
      </c>
      <c r="DN131" s="21">
        <f t="shared" si="92"/>
        <v>0</v>
      </c>
      <c r="DO131" s="21">
        <f t="shared" si="92"/>
        <v>0</v>
      </c>
      <c r="DP131" s="21">
        <f t="shared" si="92"/>
        <v>0</v>
      </c>
      <c r="DQ131" s="21">
        <f t="shared" si="92"/>
        <v>0</v>
      </c>
      <c r="DR131" s="21">
        <f t="shared" si="92"/>
        <v>0</v>
      </c>
      <c r="DS131" s="21">
        <f t="shared" si="92"/>
        <v>0</v>
      </c>
      <c r="DT131" s="21">
        <f t="shared" si="92"/>
        <v>0</v>
      </c>
      <c r="DU131" s="21">
        <f t="shared" si="92"/>
        <v>0</v>
      </c>
      <c r="DV131" s="21">
        <f t="shared" si="92"/>
        <v>0</v>
      </c>
      <c r="DW131" s="21">
        <f t="shared" ref="DW131:DZ131" si="111">IF($T131="Fixed",$U131,$W131)*DV88</f>
        <v>0</v>
      </c>
      <c r="DX131" s="21">
        <f t="shared" si="111"/>
        <v>0</v>
      </c>
      <c r="DY131" s="21">
        <f t="shared" si="111"/>
        <v>0</v>
      </c>
      <c r="DZ131" s="21">
        <f t="shared" si="111"/>
        <v>0</v>
      </c>
      <c r="EA131" s="21"/>
    </row>
  </sheetData>
  <pageMargins left="0.7" right="0.7" top="0.75" bottom="0.75" header="0.3" footer="0.3"/>
  <pageSetup paperSize="8" scale="10" orientation="landscape" horizontalDpi="300" verticalDpi="300" r:id="rId1"/>
  <colBreaks count="1" manualBreakCount="1">
    <brk id="6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P43"/>
  <sheetViews>
    <sheetView topLeftCell="F1" workbookViewId="0">
      <selection activeCell="I14" sqref="I14"/>
    </sheetView>
  </sheetViews>
  <sheetFormatPr defaultColWidth="9.1796875" defaultRowHeight="13" x14ac:dyDescent="0.3"/>
  <cols>
    <col min="1" max="1" width="9.1796875" style="41"/>
    <col min="2" max="2" width="31.81640625" style="41" customWidth="1"/>
    <col min="3" max="3" width="4" style="41" customWidth="1"/>
    <col min="4" max="4" width="35.81640625" style="41" customWidth="1"/>
    <col min="5" max="5" width="31.81640625" style="41" customWidth="1"/>
    <col min="6" max="6" width="4" style="41" customWidth="1"/>
    <col min="7" max="7" width="31.81640625" style="41" customWidth="1"/>
    <col min="8" max="8" width="4" style="41" customWidth="1"/>
    <col min="9" max="10" width="31.81640625" style="41" customWidth="1"/>
    <col min="11" max="11" width="4" style="41" customWidth="1"/>
    <col min="12" max="12" width="31.81640625" style="41" customWidth="1"/>
    <col min="13" max="13" width="4" style="41" customWidth="1"/>
    <col min="14" max="14" width="31.81640625" style="41" customWidth="1"/>
    <col min="15" max="15" width="29.26953125" style="41" customWidth="1"/>
    <col min="16" max="16384" width="9.1796875" style="41"/>
  </cols>
  <sheetData>
    <row r="2" spans="2:16" s="57" customFormat="1" ht="51" customHeight="1" x14ac:dyDescent="0.35">
      <c r="B2" s="102" t="s">
        <v>93</v>
      </c>
      <c r="D2" s="118" t="s">
        <v>94</v>
      </c>
      <c r="E2" s="102" t="s">
        <v>95</v>
      </c>
      <c r="G2" s="101" t="s">
        <v>96</v>
      </c>
      <c r="I2" s="101" t="s">
        <v>97</v>
      </c>
      <c r="J2" s="101" t="s">
        <v>98</v>
      </c>
      <c r="L2" s="101" t="s">
        <v>99</v>
      </c>
      <c r="N2" s="101" t="s">
        <v>100</v>
      </c>
    </row>
    <row r="3" spans="2:16" ht="14.5" x14ac:dyDescent="0.35">
      <c r="B3" s="15" t="s">
        <v>26</v>
      </c>
      <c r="D3" s="15" t="s">
        <v>26</v>
      </c>
      <c r="E3" s="15" t="s">
        <v>62</v>
      </c>
      <c r="G3" s="72" t="s">
        <v>74</v>
      </c>
      <c r="I3" s="72" t="s">
        <v>74</v>
      </c>
      <c r="J3" s="72">
        <v>2</v>
      </c>
      <c r="L3" s="14" t="s">
        <v>28</v>
      </c>
      <c r="N3" s="14" t="s">
        <v>28</v>
      </c>
      <c r="P3"/>
    </row>
    <row r="4" spans="2:16" ht="14.5" x14ac:dyDescent="0.35">
      <c r="B4" s="15" t="s">
        <v>26</v>
      </c>
      <c r="D4" s="15" t="s">
        <v>31</v>
      </c>
      <c r="E4" s="15" t="s">
        <v>62</v>
      </c>
      <c r="G4" s="72" t="s">
        <v>74</v>
      </c>
      <c r="I4" s="72" t="s">
        <v>75</v>
      </c>
      <c r="J4" s="72">
        <v>3</v>
      </c>
      <c r="L4" s="14" t="s">
        <v>30</v>
      </c>
      <c r="N4" s="14" t="s">
        <v>30</v>
      </c>
      <c r="P4"/>
    </row>
    <row r="5" spans="2:16" ht="14.5" x14ac:dyDescent="0.35">
      <c r="B5" s="15" t="s">
        <v>31</v>
      </c>
      <c r="D5" s="15" t="s">
        <v>33</v>
      </c>
      <c r="E5" s="15" t="s">
        <v>63</v>
      </c>
      <c r="G5" s="72" t="s">
        <v>74</v>
      </c>
      <c r="I5" s="72" t="s">
        <v>76</v>
      </c>
      <c r="J5" s="72">
        <v>1</v>
      </c>
      <c r="L5" s="14" t="s">
        <v>32</v>
      </c>
      <c r="N5" s="14" t="s">
        <v>32</v>
      </c>
      <c r="P5"/>
    </row>
    <row r="6" spans="2:16" ht="14.5" x14ac:dyDescent="0.35">
      <c r="B6" s="15" t="s">
        <v>33</v>
      </c>
      <c r="D6" s="17" t="s">
        <v>35</v>
      </c>
      <c r="E6" s="15" t="s">
        <v>35</v>
      </c>
      <c r="G6" s="72" t="s">
        <v>75</v>
      </c>
      <c r="I6" s="72" t="s">
        <v>77</v>
      </c>
      <c r="J6" s="72">
        <v>4</v>
      </c>
      <c r="L6" s="14" t="s">
        <v>28</v>
      </c>
      <c r="N6" s="14" t="s">
        <v>36</v>
      </c>
      <c r="P6"/>
    </row>
    <row r="7" spans="2:16" ht="14.5" x14ac:dyDescent="0.35">
      <c r="B7" s="17" t="s">
        <v>35</v>
      </c>
      <c r="D7" s="17" t="s">
        <v>37</v>
      </c>
      <c r="E7" s="15" t="s">
        <v>63</v>
      </c>
      <c r="G7" s="72" t="s">
        <v>76</v>
      </c>
      <c r="I7" s="72" t="s">
        <v>78</v>
      </c>
      <c r="J7" s="72">
        <v>5</v>
      </c>
      <c r="L7" s="14" t="s">
        <v>36</v>
      </c>
      <c r="N7" s="14" t="s">
        <v>116</v>
      </c>
      <c r="P7"/>
    </row>
    <row r="8" spans="2:16" ht="14.5" x14ac:dyDescent="0.35">
      <c r="B8" s="17" t="s">
        <v>35</v>
      </c>
      <c r="D8" s="15" t="s">
        <v>40</v>
      </c>
      <c r="E8" s="15" t="s">
        <v>63</v>
      </c>
      <c r="G8" s="72" t="s">
        <v>76</v>
      </c>
      <c r="I8" s="72" t="s">
        <v>79</v>
      </c>
      <c r="J8" s="72">
        <v>6</v>
      </c>
      <c r="L8" s="14" t="s">
        <v>28</v>
      </c>
      <c r="N8" s="14" t="s">
        <v>117</v>
      </c>
      <c r="P8"/>
    </row>
    <row r="9" spans="2:16" ht="14.5" x14ac:dyDescent="0.35">
      <c r="B9" s="17" t="s">
        <v>35</v>
      </c>
      <c r="D9" s="15" t="s">
        <v>41</v>
      </c>
      <c r="E9" s="15" t="s">
        <v>35</v>
      </c>
      <c r="G9" s="72" t="s">
        <v>76</v>
      </c>
      <c r="I9" s="14" t="s">
        <v>102</v>
      </c>
      <c r="J9" s="72">
        <v>12</v>
      </c>
      <c r="L9" s="14" t="s">
        <v>32</v>
      </c>
      <c r="N9" s="14" t="s">
        <v>118</v>
      </c>
      <c r="P9"/>
    </row>
    <row r="10" spans="2:16" ht="14.5" x14ac:dyDescent="0.35">
      <c r="B10" s="17" t="s">
        <v>35</v>
      </c>
      <c r="D10" s="15" t="s">
        <v>42</v>
      </c>
      <c r="E10" s="15" t="s">
        <v>43</v>
      </c>
      <c r="G10" s="72" t="s">
        <v>76</v>
      </c>
      <c r="I10" s="14" t="s">
        <v>103</v>
      </c>
      <c r="J10" s="72">
        <v>10</v>
      </c>
      <c r="L10" s="14" t="s">
        <v>116</v>
      </c>
      <c r="N10" s="14" t="s">
        <v>52</v>
      </c>
      <c r="P10"/>
    </row>
    <row r="11" spans="2:16" ht="14.5" x14ac:dyDescent="0.35">
      <c r="B11" s="17" t="s">
        <v>35</v>
      </c>
      <c r="D11" s="17" t="s">
        <v>44</v>
      </c>
      <c r="E11" s="15" t="s">
        <v>62</v>
      </c>
      <c r="G11" s="72" t="s">
        <v>76</v>
      </c>
      <c r="I11" s="14" t="s">
        <v>104</v>
      </c>
      <c r="J11" s="72">
        <v>11</v>
      </c>
      <c r="L11" s="14" t="s">
        <v>32</v>
      </c>
      <c r="N11" s="29" t="s">
        <v>55</v>
      </c>
      <c r="P11"/>
    </row>
    <row r="12" spans="2:16" ht="14.5" x14ac:dyDescent="0.35">
      <c r="B12" s="17" t="s">
        <v>35</v>
      </c>
      <c r="D12" s="15" t="s">
        <v>46</v>
      </c>
      <c r="E12" s="15" t="s">
        <v>62</v>
      </c>
      <c r="G12" s="72" t="s">
        <v>76</v>
      </c>
      <c r="I12" s="14" t="s">
        <v>101</v>
      </c>
      <c r="J12" s="72">
        <v>9</v>
      </c>
      <c r="L12" s="14" t="s">
        <v>117</v>
      </c>
      <c r="N12"/>
      <c r="P12"/>
    </row>
    <row r="13" spans="2:16" ht="14.5" x14ac:dyDescent="0.35">
      <c r="B13" s="17" t="s">
        <v>37</v>
      </c>
      <c r="D13" s="17" t="s">
        <v>47</v>
      </c>
      <c r="E13" s="15" t="s">
        <v>48</v>
      </c>
      <c r="G13" s="72" t="s">
        <v>77</v>
      </c>
      <c r="I13"/>
      <c r="L13" s="14" t="s">
        <v>28</v>
      </c>
      <c r="N13"/>
      <c r="P13"/>
    </row>
    <row r="14" spans="2:16" ht="14.5" x14ac:dyDescent="0.35">
      <c r="B14" s="17" t="s">
        <v>37</v>
      </c>
      <c r="D14" s="15" t="s">
        <v>49</v>
      </c>
      <c r="E14" s="15" t="s">
        <v>48</v>
      </c>
      <c r="G14" s="72" t="s">
        <v>77</v>
      </c>
      <c r="I14" s="74" t="s">
        <v>147</v>
      </c>
      <c r="L14" s="14" t="s">
        <v>116</v>
      </c>
      <c r="N14"/>
      <c r="P14"/>
    </row>
    <row r="15" spans="2:16" ht="14.5" x14ac:dyDescent="0.35">
      <c r="B15" s="17" t="s">
        <v>37</v>
      </c>
      <c r="D15" s="15" t="s">
        <v>50</v>
      </c>
      <c r="E15" s="15" t="s">
        <v>43</v>
      </c>
      <c r="G15" s="72" t="s">
        <v>77</v>
      </c>
      <c r="I15" s="74" t="s">
        <v>84</v>
      </c>
      <c r="L15" s="14" t="s">
        <v>32</v>
      </c>
      <c r="N15"/>
      <c r="P15"/>
    </row>
    <row r="16" spans="2:16" ht="14.5" x14ac:dyDescent="0.35">
      <c r="B16" s="17" t="s">
        <v>37</v>
      </c>
      <c r="D16" s="15" t="s">
        <v>51</v>
      </c>
      <c r="E16" s="15" t="s">
        <v>63</v>
      </c>
      <c r="G16" s="72" t="s">
        <v>77</v>
      </c>
      <c r="I16"/>
      <c r="L16" s="14" t="s">
        <v>117</v>
      </c>
      <c r="N16"/>
      <c r="P16"/>
    </row>
    <row r="17" spans="2:16" ht="14.5" x14ac:dyDescent="0.35">
      <c r="B17" s="17" t="s">
        <v>37</v>
      </c>
      <c r="D17" s="28" t="s">
        <v>53</v>
      </c>
      <c r="E17" s="15" t="s">
        <v>102</v>
      </c>
      <c r="G17" s="72" t="s">
        <v>77</v>
      </c>
      <c r="I17"/>
      <c r="L17" s="14" t="s">
        <v>36</v>
      </c>
      <c r="N17" s="74" t="s">
        <v>85</v>
      </c>
      <c r="P17"/>
    </row>
    <row r="18" spans="2:16" ht="14.5" x14ac:dyDescent="0.35">
      <c r="B18" s="15" t="s">
        <v>40</v>
      </c>
      <c r="D18" s="28" t="s">
        <v>56</v>
      </c>
      <c r="E18" s="15" t="s">
        <v>103</v>
      </c>
      <c r="G18" s="72" t="s">
        <v>77</v>
      </c>
      <c r="I18"/>
      <c r="L18" s="14" t="s">
        <v>116</v>
      </c>
      <c r="N18"/>
      <c r="P18"/>
    </row>
    <row r="19" spans="2:16" ht="14.5" x14ac:dyDescent="0.35">
      <c r="B19" s="17" t="s">
        <v>35</v>
      </c>
      <c r="D19" s="28" t="s">
        <v>57</v>
      </c>
      <c r="E19" s="15" t="s">
        <v>103</v>
      </c>
      <c r="G19" s="72" t="s">
        <v>76</v>
      </c>
      <c r="I19"/>
      <c r="L19" s="14" t="s">
        <v>32</v>
      </c>
      <c r="N19"/>
      <c r="P19"/>
    </row>
    <row r="20" spans="2:16" ht="14.5" x14ac:dyDescent="0.35">
      <c r="B20" s="15" t="s">
        <v>40</v>
      </c>
      <c r="D20" s="28" t="s">
        <v>58</v>
      </c>
      <c r="E20" s="15" t="s">
        <v>104</v>
      </c>
      <c r="G20" s="72" t="s">
        <v>77</v>
      </c>
      <c r="I20"/>
      <c r="L20" s="14" t="s">
        <v>28</v>
      </c>
      <c r="N20"/>
      <c r="P20"/>
    </row>
    <row r="21" spans="2:16" ht="14.5" x14ac:dyDescent="0.35">
      <c r="B21" s="15" t="s">
        <v>41</v>
      </c>
      <c r="D21" s="28" t="s">
        <v>59</v>
      </c>
      <c r="E21" s="15" t="s">
        <v>104</v>
      </c>
      <c r="G21" s="72" t="s">
        <v>76</v>
      </c>
      <c r="I21"/>
      <c r="L21" s="14" t="s">
        <v>116</v>
      </c>
      <c r="N21"/>
      <c r="P21"/>
    </row>
    <row r="22" spans="2:16" ht="14.5" x14ac:dyDescent="0.35">
      <c r="B22" s="15" t="s">
        <v>42</v>
      </c>
      <c r="D22" s="28" t="s">
        <v>64</v>
      </c>
      <c r="E22" s="15" t="s">
        <v>101</v>
      </c>
      <c r="G22" s="72" t="s">
        <v>78</v>
      </c>
      <c r="I22"/>
      <c r="L22" s="14" t="s">
        <v>118</v>
      </c>
      <c r="N22"/>
      <c r="P22"/>
    </row>
    <row r="23" spans="2:16" ht="14.5" x14ac:dyDescent="0.35">
      <c r="B23" s="17" t="s">
        <v>44</v>
      </c>
      <c r="G23" s="72" t="s">
        <v>74</v>
      </c>
      <c r="I23"/>
      <c r="L23" s="14" t="s">
        <v>30</v>
      </c>
      <c r="N23"/>
      <c r="P23"/>
    </row>
    <row r="24" spans="2:16" ht="14.5" x14ac:dyDescent="0.35">
      <c r="B24" s="15" t="s">
        <v>41</v>
      </c>
      <c r="G24" s="72" t="s">
        <v>76</v>
      </c>
      <c r="I24"/>
      <c r="L24" s="14" t="s">
        <v>36</v>
      </c>
      <c r="N24"/>
      <c r="P24"/>
    </row>
    <row r="25" spans="2:16" ht="14.5" x14ac:dyDescent="0.35">
      <c r="B25" s="15" t="s">
        <v>41</v>
      </c>
      <c r="G25" s="72" t="s">
        <v>76</v>
      </c>
      <c r="I25"/>
      <c r="L25" s="14" t="s">
        <v>117</v>
      </c>
      <c r="N25"/>
      <c r="P25"/>
    </row>
    <row r="26" spans="2:16" ht="14.5" x14ac:dyDescent="0.35">
      <c r="B26" s="15" t="s">
        <v>41</v>
      </c>
      <c r="G26" s="72" t="s">
        <v>76</v>
      </c>
      <c r="I26"/>
      <c r="L26" s="14" t="s">
        <v>32</v>
      </c>
      <c r="N26"/>
      <c r="P26"/>
    </row>
    <row r="27" spans="2:16" ht="14.5" x14ac:dyDescent="0.35">
      <c r="B27" s="15" t="s">
        <v>41</v>
      </c>
      <c r="G27" s="72" t="s">
        <v>76</v>
      </c>
      <c r="I27"/>
      <c r="L27" s="14" t="s">
        <v>28</v>
      </c>
      <c r="N27"/>
      <c r="P27"/>
    </row>
    <row r="28" spans="2:16" ht="14.5" x14ac:dyDescent="0.35">
      <c r="B28" s="15" t="s">
        <v>40</v>
      </c>
      <c r="G28" s="72" t="s">
        <v>77</v>
      </c>
      <c r="I28"/>
      <c r="L28" s="14" t="s">
        <v>32</v>
      </c>
      <c r="N28"/>
      <c r="P28"/>
    </row>
    <row r="29" spans="2:16" ht="14.5" x14ac:dyDescent="0.35">
      <c r="B29" s="15" t="s">
        <v>41</v>
      </c>
      <c r="G29" s="72" t="s">
        <v>76</v>
      </c>
      <c r="I29"/>
      <c r="L29" s="14" t="s">
        <v>32</v>
      </c>
      <c r="N29"/>
      <c r="P29"/>
    </row>
    <row r="30" spans="2:16" ht="14.5" x14ac:dyDescent="0.35">
      <c r="B30" s="15" t="s">
        <v>40</v>
      </c>
      <c r="G30" s="72" t="s">
        <v>77</v>
      </c>
      <c r="I30"/>
      <c r="L30" s="14" t="s">
        <v>32</v>
      </c>
      <c r="N30"/>
      <c r="P30"/>
    </row>
    <row r="31" spans="2:16" ht="14.5" x14ac:dyDescent="0.35">
      <c r="B31" s="17" t="s">
        <v>35</v>
      </c>
      <c r="G31" s="72" t="s">
        <v>76</v>
      </c>
      <c r="I31"/>
      <c r="L31" s="14" t="s">
        <v>32</v>
      </c>
      <c r="N31"/>
      <c r="P31"/>
    </row>
    <row r="32" spans="2:16" ht="14.5" x14ac:dyDescent="0.35">
      <c r="B32" s="17" t="s">
        <v>37</v>
      </c>
      <c r="G32" s="72" t="s">
        <v>77</v>
      </c>
      <c r="I32"/>
      <c r="L32" s="14" t="s">
        <v>32</v>
      </c>
      <c r="N32"/>
      <c r="P32"/>
    </row>
    <row r="33" spans="2:16" ht="14.5" x14ac:dyDescent="0.35">
      <c r="B33" s="15" t="s">
        <v>46</v>
      </c>
      <c r="G33" s="72" t="s">
        <v>74</v>
      </c>
      <c r="I33"/>
      <c r="L33" s="14" t="s">
        <v>30</v>
      </c>
      <c r="N33"/>
      <c r="P33"/>
    </row>
    <row r="34" spans="2:16" ht="14.5" x14ac:dyDescent="0.35">
      <c r="B34" s="17" t="s">
        <v>47</v>
      </c>
      <c r="G34" s="72" t="s">
        <v>79</v>
      </c>
      <c r="I34"/>
      <c r="L34" s="14" t="s">
        <v>28</v>
      </c>
      <c r="N34"/>
      <c r="P34"/>
    </row>
    <row r="35" spans="2:16" ht="14.5" x14ac:dyDescent="0.35">
      <c r="B35" s="15" t="s">
        <v>49</v>
      </c>
      <c r="G35" s="72" t="s">
        <v>79</v>
      </c>
      <c r="I35"/>
      <c r="L35" s="14" t="s">
        <v>28</v>
      </c>
      <c r="N35"/>
      <c r="P35"/>
    </row>
    <row r="36" spans="2:16" ht="14.5" x14ac:dyDescent="0.35">
      <c r="B36" s="15" t="s">
        <v>50</v>
      </c>
      <c r="G36" s="72" t="s">
        <v>78</v>
      </c>
      <c r="I36"/>
      <c r="L36" s="14" t="s">
        <v>28</v>
      </c>
      <c r="N36"/>
      <c r="P36"/>
    </row>
    <row r="37" spans="2:16" ht="14.5" x14ac:dyDescent="0.35">
      <c r="B37" s="15" t="s">
        <v>51</v>
      </c>
      <c r="G37" s="72" t="s">
        <v>75</v>
      </c>
      <c r="I37"/>
      <c r="L37" s="14" t="s">
        <v>52</v>
      </c>
      <c r="N37"/>
      <c r="P37"/>
    </row>
    <row r="38" spans="2:16" ht="14.5" x14ac:dyDescent="0.35">
      <c r="B38" s="28" t="s">
        <v>53</v>
      </c>
      <c r="G38" s="72" t="s">
        <v>80</v>
      </c>
      <c r="I38"/>
      <c r="L38" s="29" t="s">
        <v>55</v>
      </c>
      <c r="N38"/>
      <c r="P38"/>
    </row>
    <row r="39" spans="2:16" ht="14.5" x14ac:dyDescent="0.35">
      <c r="B39" s="28" t="s">
        <v>56</v>
      </c>
      <c r="G39" s="72" t="s">
        <v>81</v>
      </c>
      <c r="I39"/>
      <c r="L39" s="29" t="s">
        <v>55</v>
      </c>
      <c r="N39"/>
      <c r="P39"/>
    </row>
    <row r="40" spans="2:16" ht="14.5" x14ac:dyDescent="0.35">
      <c r="B40" s="28" t="s">
        <v>57</v>
      </c>
      <c r="G40" s="72" t="s">
        <v>81</v>
      </c>
      <c r="I40"/>
      <c r="L40" s="29" t="s">
        <v>55</v>
      </c>
      <c r="N40"/>
      <c r="P40"/>
    </row>
    <row r="41" spans="2:16" ht="14.5" x14ac:dyDescent="0.35">
      <c r="B41" s="28" t="s">
        <v>58</v>
      </c>
      <c r="G41" s="72" t="s">
        <v>82</v>
      </c>
      <c r="I41"/>
      <c r="L41" s="29" t="s">
        <v>55</v>
      </c>
      <c r="N41"/>
      <c r="P41"/>
    </row>
    <row r="42" spans="2:16" ht="14.5" x14ac:dyDescent="0.35">
      <c r="B42" s="28" t="s">
        <v>59</v>
      </c>
      <c r="G42" s="72" t="s">
        <v>82</v>
      </c>
      <c r="I42"/>
      <c r="L42" s="29" t="s">
        <v>55</v>
      </c>
      <c r="N42"/>
      <c r="P42"/>
    </row>
    <row r="43" spans="2:16" ht="14.5" x14ac:dyDescent="0.35">
      <c r="B43" s="39" t="s">
        <v>60</v>
      </c>
      <c r="G43" s="72" t="s">
        <v>83</v>
      </c>
      <c r="L43" s="29" t="s">
        <v>55</v>
      </c>
      <c r="N43"/>
      <c r="P43"/>
    </row>
  </sheetData>
  <sortState ref="J20:J29">
    <sortCondition ref="J20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31"/>
  <sheetViews>
    <sheetView workbookViewId="0">
      <selection activeCell="G5" sqref="G5"/>
    </sheetView>
  </sheetViews>
  <sheetFormatPr defaultRowHeight="14.5" x14ac:dyDescent="0.35"/>
  <cols>
    <col min="1" max="1" width="14.26953125" style="41" customWidth="1"/>
    <col min="2" max="2" width="30.453125" style="42" customWidth="1"/>
    <col min="3" max="3" width="32.7265625" style="42" customWidth="1"/>
    <col min="4" max="4" width="18.54296875" style="43" hidden="1" customWidth="1"/>
    <col min="5" max="5" width="18.54296875" style="43" customWidth="1"/>
    <col min="6" max="6" width="23.54296875" style="43" customWidth="1"/>
    <col min="7" max="7" width="18.54296875" style="43" customWidth="1"/>
    <col min="8" max="9" width="11.7265625" style="43" customWidth="1"/>
    <col min="10" max="10" width="16.1796875" style="41" customWidth="1"/>
    <col min="11" max="11" width="19.81640625" style="41" customWidth="1"/>
    <col min="12" max="12" width="15.1796875" style="41" customWidth="1"/>
    <col min="13" max="13" width="11.7265625" style="41" customWidth="1"/>
    <col min="14" max="14" width="16.81640625" style="43" customWidth="1"/>
    <col min="15" max="15" width="11.453125" style="43" customWidth="1"/>
    <col min="16" max="16" width="10.1796875" style="43" customWidth="1"/>
    <col min="17" max="17" width="10.453125" style="41" customWidth="1"/>
    <col min="18" max="18" width="12.1796875" style="41" customWidth="1"/>
    <col min="19" max="19" width="11.26953125" style="41" customWidth="1"/>
    <col min="20" max="20" width="9.7265625" style="43" customWidth="1"/>
    <col min="21" max="21" width="10.81640625" style="48" customWidth="1"/>
    <col min="22" max="22" width="11.26953125" style="43" bestFit="1" customWidth="1"/>
    <col min="23" max="23" width="14.7265625" style="43" customWidth="1"/>
    <col min="24" max="24" width="16.81640625" style="41" customWidth="1"/>
    <col min="25" max="25" width="19.54296875" style="41" customWidth="1"/>
    <col min="26" max="26" width="18.453125" style="41" customWidth="1"/>
    <col min="27" max="27" width="21.54296875" style="41" customWidth="1"/>
    <col min="28" max="28" width="15.81640625" style="41" customWidth="1"/>
    <col min="29" max="29" width="16" style="41" customWidth="1"/>
    <col min="30" max="30" width="17.54296875" style="41" customWidth="1"/>
    <col min="31" max="31" width="15.81640625" style="41" customWidth="1"/>
    <col min="32" max="32" width="16.26953125" style="41" customWidth="1"/>
    <col min="33" max="33" width="16.81640625" style="41" customWidth="1"/>
    <col min="34" max="34" width="15.26953125" style="41" customWidth="1"/>
    <col min="35" max="35" width="16.81640625" style="41" customWidth="1"/>
    <col min="36" max="36" width="13.1796875" style="41" customWidth="1"/>
    <col min="37" max="37" width="15.54296875" style="41" customWidth="1"/>
    <col min="38" max="38" width="13" style="41" customWidth="1"/>
    <col min="39" max="40" width="13.54296875" style="41" customWidth="1"/>
    <col min="41" max="45" width="18.54296875" style="41" customWidth="1"/>
    <col min="46" max="58" width="14.26953125" style="41" bestFit="1" customWidth="1"/>
    <col min="59" max="75" width="14.81640625" style="41" customWidth="1"/>
    <col min="76" max="79" width="14.81640625" style="40" customWidth="1"/>
    <col min="80" max="80" width="14.81640625" style="41" customWidth="1"/>
    <col min="81" max="132" width="17.81640625" style="41" customWidth="1"/>
  </cols>
  <sheetData>
    <row r="1" spans="1:256" s="66" customFormat="1" x14ac:dyDescent="0.35">
      <c r="A1" s="58" t="s">
        <v>121</v>
      </c>
      <c r="B1" s="59"/>
      <c r="C1" s="60"/>
      <c r="D1" s="61"/>
      <c r="E1" s="61"/>
      <c r="F1" s="61"/>
      <c r="G1" s="61"/>
      <c r="H1" s="62"/>
      <c r="I1" s="62"/>
      <c r="J1" s="62"/>
      <c r="K1" s="62"/>
      <c r="L1" s="51"/>
      <c r="M1" s="51"/>
      <c r="N1" s="60"/>
      <c r="O1" s="60"/>
      <c r="P1" s="60"/>
      <c r="Q1" s="60"/>
      <c r="R1" s="60"/>
      <c r="S1" s="60"/>
      <c r="T1" s="60"/>
      <c r="U1" s="63"/>
      <c r="V1" s="64"/>
      <c r="W1" s="64"/>
      <c r="X1" s="51"/>
      <c r="Y1" s="116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65"/>
      <c r="BY1" s="65"/>
      <c r="BZ1" s="65"/>
      <c r="CA1" s="65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x14ac:dyDescent="0.35">
      <c r="A2" s="67" t="s">
        <v>115</v>
      </c>
      <c r="B2" s="69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70"/>
      <c r="V2" s="71"/>
      <c r="W2" s="71"/>
      <c r="Y2" s="115"/>
      <c r="Z2" s="119" t="s">
        <v>110</v>
      </c>
      <c r="AA2" s="77"/>
      <c r="AC2" s="115"/>
      <c r="CC2" s="79">
        <f>RIGHT(A1,4)+1</f>
        <v>2018</v>
      </c>
      <c r="CD2" s="41" t="s">
        <v>2</v>
      </c>
    </row>
    <row r="3" spans="1:256" ht="25" customHeight="1" thickBot="1" x14ac:dyDescent="0.4">
      <c r="A3" s="153" t="s">
        <v>61</v>
      </c>
      <c r="B3" s="153"/>
      <c r="C3" s="153"/>
      <c r="D3" s="157"/>
      <c r="E3" s="158"/>
      <c r="F3" s="153"/>
      <c r="G3" s="153"/>
      <c r="H3" s="153"/>
      <c r="I3" s="153"/>
      <c r="J3" s="153"/>
      <c r="K3" s="153"/>
      <c r="L3" s="153"/>
      <c r="M3" s="153"/>
      <c r="N3" s="153"/>
      <c r="O3" s="159"/>
      <c r="P3" s="157"/>
      <c r="Q3" s="157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</row>
    <row r="4" spans="1:256" s="13" customFormat="1" ht="53.5" thickTop="1" thickBot="1" x14ac:dyDescent="0.4">
      <c r="A4" s="1" t="s">
        <v>3</v>
      </c>
      <c r="B4" s="3" t="s">
        <v>4</v>
      </c>
      <c r="C4" s="2" t="s">
        <v>5</v>
      </c>
      <c r="D4" s="2" t="s">
        <v>6</v>
      </c>
      <c r="E4" s="49" t="s">
        <v>65</v>
      </c>
      <c r="F4" s="49" t="s">
        <v>66</v>
      </c>
      <c r="G4" s="49" t="s">
        <v>67</v>
      </c>
      <c r="H4" s="4" t="s">
        <v>7</v>
      </c>
      <c r="I4" s="49" t="s">
        <v>86</v>
      </c>
      <c r="J4" s="4" t="s">
        <v>138</v>
      </c>
      <c r="K4" s="4" t="s">
        <v>139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14</v>
      </c>
      <c r="Q4" s="4" t="s">
        <v>15</v>
      </c>
      <c r="R4" s="49" t="s">
        <v>16</v>
      </c>
      <c r="S4" s="49" t="s">
        <v>17</v>
      </c>
      <c r="T4" s="4" t="s">
        <v>18</v>
      </c>
      <c r="U4" s="45" t="s">
        <v>19</v>
      </c>
      <c r="V4" s="2" t="s">
        <v>20</v>
      </c>
      <c r="W4" s="5" t="s">
        <v>21</v>
      </c>
      <c r="X4" s="6" t="s">
        <v>22</v>
      </c>
      <c r="Y4" s="7" t="s">
        <v>23</v>
      </c>
      <c r="Z4" s="8">
        <v>2018</v>
      </c>
      <c r="AA4" s="9">
        <f>Z4+1</f>
        <v>2019</v>
      </c>
      <c r="AB4" s="9">
        <f t="shared" ref="AB4:BW4" si="0">AA4+1</f>
        <v>2020</v>
      </c>
      <c r="AC4" s="9">
        <f t="shared" si="0"/>
        <v>2021</v>
      </c>
      <c r="AD4" s="9">
        <f t="shared" si="0"/>
        <v>2022</v>
      </c>
      <c r="AE4" s="9">
        <f t="shared" si="0"/>
        <v>2023</v>
      </c>
      <c r="AF4" s="9">
        <f t="shared" si="0"/>
        <v>2024</v>
      </c>
      <c r="AG4" s="9">
        <f t="shared" si="0"/>
        <v>2025</v>
      </c>
      <c r="AH4" s="9">
        <f t="shared" si="0"/>
        <v>2026</v>
      </c>
      <c r="AI4" s="9">
        <f t="shared" si="0"/>
        <v>2027</v>
      </c>
      <c r="AJ4" s="9">
        <f t="shared" si="0"/>
        <v>2028</v>
      </c>
      <c r="AK4" s="9">
        <f t="shared" si="0"/>
        <v>2029</v>
      </c>
      <c r="AL4" s="9">
        <f t="shared" si="0"/>
        <v>2030</v>
      </c>
      <c r="AM4" s="9">
        <f t="shared" si="0"/>
        <v>2031</v>
      </c>
      <c r="AN4" s="9">
        <f t="shared" si="0"/>
        <v>2032</v>
      </c>
      <c r="AO4" s="9">
        <f t="shared" si="0"/>
        <v>2033</v>
      </c>
      <c r="AP4" s="9">
        <f t="shared" si="0"/>
        <v>2034</v>
      </c>
      <c r="AQ4" s="9">
        <f t="shared" si="0"/>
        <v>2035</v>
      </c>
      <c r="AR4" s="9">
        <f t="shared" si="0"/>
        <v>2036</v>
      </c>
      <c r="AS4" s="9">
        <f t="shared" si="0"/>
        <v>2037</v>
      </c>
      <c r="AT4" s="9">
        <f t="shared" si="0"/>
        <v>2038</v>
      </c>
      <c r="AU4" s="9">
        <f t="shared" si="0"/>
        <v>2039</v>
      </c>
      <c r="AV4" s="9">
        <f t="shared" si="0"/>
        <v>2040</v>
      </c>
      <c r="AW4" s="9">
        <f t="shared" si="0"/>
        <v>2041</v>
      </c>
      <c r="AX4" s="9">
        <f t="shared" si="0"/>
        <v>2042</v>
      </c>
      <c r="AY4" s="9">
        <f t="shared" si="0"/>
        <v>2043</v>
      </c>
      <c r="AZ4" s="9">
        <f t="shared" si="0"/>
        <v>2044</v>
      </c>
      <c r="BA4" s="9">
        <f t="shared" si="0"/>
        <v>2045</v>
      </c>
      <c r="BB4" s="9">
        <f t="shared" si="0"/>
        <v>2046</v>
      </c>
      <c r="BC4" s="9">
        <f t="shared" si="0"/>
        <v>2047</v>
      </c>
      <c r="BD4" s="9">
        <f t="shared" si="0"/>
        <v>2048</v>
      </c>
      <c r="BE4" s="9">
        <f t="shared" si="0"/>
        <v>2049</v>
      </c>
      <c r="BF4" s="9">
        <f t="shared" si="0"/>
        <v>2050</v>
      </c>
      <c r="BG4" s="9">
        <f t="shared" si="0"/>
        <v>2051</v>
      </c>
      <c r="BH4" s="9">
        <f t="shared" si="0"/>
        <v>2052</v>
      </c>
      <c r="BI4" s="9">
        <f t="shared" si="0"/>
        <v>2053</v>
      </c>
      <c r="BJ4" s="9">
        <f t="shared" si="0"/>
        <v>2054</v>
      </c>
      <c r="BK4" s="9">
        <f t="shared" si="0"/>
        <v>2055</v>
      </c>
      <c r="BL4" s="9">
        <f t="shared" si="0"/>
        <v>2056</v>
      </c>
      <c r="BM4" s="9">
        <f t="shared" si="0"/>
        <v>2057</v>
      </c>
      <c r="BN4" s="9">
        <f t="shared" si="0"/>
        <v>2058</v>
      </c>
      <c r="BO4" s="9">
        <f t="shared" si="0"/>
        <v>2059</v>
      </c>
      <c r="BP4" s="9">
        <f t="shared" si="0"/>
        <v>2060</v>
      </c>
      <c r="BQ4" s="9">
        <f t="shared" si="0"/>
        <v>2061</v>
      </c>
      <c r="BR4" s="9">
        <f t="shared" si="0"/>
        <v>2062</v>
      </c>
      <c r="BS4" s="9">
        <f t="shared" si="0"/>
        <v>2063</v>
      </c>
      <c r="BT4" s="9">
        <f t="shared" si="0"/>
        <v>2064</v>
      </c>
      <c r="BU4" s="9">
        <f t="shared" si="0"/>
        <v>2065</v>
      </c>
      <c r="BV4" s="9">
        <f t="shared" si="0"/>
        <v>2066</v>
      </c>
      <c r="BW4" s="9">
        <f t="shared" si="0"/>
        <v>2067</v>
      </c>
      <c r="BX4" s="10"/>
      <c r="BY4" s="10"/>
      <c r="BZ4" s="10"/>
      <c r="CA4" s="10"/>
      <c r="CB4" s="11"/>
      <c r="CC4" s="12" t="s">
        <v>24</v>
      </c>
      <c r="CD4" s="12">
        <v>2016</v>
      </c>
      <c r="CE4" s="12">
        <f>CD4+1</f>
        <v>2017</v>
      </c>
      <c r="CF4" s="12">
        <f t="shared" ref="CF4:EA4" si="1">CE4+1</f>
        <v>2018</v>
      </c>
      <c r="CG4" s="12">
        <f t="shared" si="1"/>
        <v>2019</v>
      </c>
      <c r="CH4" s="12">
        <f t="shared" si="1"/>
        <v>2020</v>
      </c>
      <c r="CI4" s="12">
        <f t="shared" si="1"/>
        <v>2021</v>
      </c>
      <c r="CJ4" s="12">
        <f t="shared" si="1"/>
        <v>2022</v>
      </c>
      <c r="CK4" s="12">
        <f t="shared" si="1"/>
        <v>2023</v>
      </c>
      <c r="CL4" s="12">
        <f t="shared" si="1"/>
        <v>2024</v>
      </c>
      <c r="CM4" s="12">
        <f t="shared" si="1"/>
        <v>2025</v>
      </c>
      <c r="CN4" s="12">
        <f t="shared" si="1"/>
        <v>2026</v>
      </c>
      <c r="CO4" s="12">
        <f t="shared" si="1"/>
        <v>2027</v>
      </c>
      <c r="CP4" s="12">
        <f t="shared" si="1"/>
        <v>2028</v>
      </c>
      <c r="CQ4" s="12">
        <f t="shared" si="1"/>
        <v>2029</v>
      </c>
      <c r="CR4" s="12">
        <f t="shared" si="1"/>
        <v>2030</v>
      </c>
      <c r="CS4" s="12">
        <f t="shared" si="1"/>
        <v>2031</v>
      </c>
      <c r="CT4" s="12">
        <f t="shared" si="1"/>
        <v>2032</v>
      </c>
      <c r="CU4" s="12">
        <f t="shared" si="1"/>
        <v>2033</v>
      </c>
      <c r="CV4" s="12">
        <f t="shared" si="1"/>
        <v>2034</v>
      </c>
      <c r="CW4" s="12">
        <f t="shared" si="1"/>
        <v>2035</v>
      </c>
      <c r="CX4" s="12">
        <f t="shared" si="1"/>
        <v>2036</v>
      </c>
      <c r="CY4" s="12">
        <f t="shared" si="1"/>
        <v>2037</v>
      </c>
      <c r="CZ4" s="12">
        <f t="shared" si="1"/>
        <v>2038</v>
      </c>
      <c r="DA4" s="12">
        <f t="shared" si="1"/>
        <v>2039</v>
      </c>
      <c r="DB4" s="12">
        <f t="shared" si="1"/>
        <v>2040</v>
      </c>
      <c r="DC4" s="12">
        <f t="shared" si="1"/>
        <v>2041</v>
      </c>
      <c r="DD4" s="12">
        <f t="shared" si="1"/>
        <v>2042</v>
      </c>
      <c r="DE4" s="12">
        <f t="shared" si="1"/>
        <v>2043</v>
      </c>
      <c r="DF4" s="12">
        <f t="shared" si="1"/>
        <v>2044</v>
      </c>
      <c r="DG4" s="12">
        <f t="shared" si="1"/>
        <v>2045</v>
      </c>
      <c r="DH4" s="12">
        <f t="shared" si="1"/>
        <v>2046</v>
      </c>
      <c r="DI4" s="12">
        <f t="shared" si="1"/>
        <v>2047</v>
      </c>
      <c r="DJ4" s="12">
        <f t="shared" si="1"/>
        <v>2048</v>
      </c>
      <c r="DK4" s="12">
        <f t="shared" si="1"/>
        <v>2049</v>
      </c>
      <c r="DL4" s="12">
        <f t="shared" si="1"/>
        <v>2050</v>
      </c>
      <c r="DM4" s="12">
        <f t="shared" si="1"/>
        <v>2051</v>
      </c>
      <c r="DN4" s="12">
        <f t="shared" si="1"/>
        <v>2052</v>
      </c>
      <c r="DO4" s="12">
        <f t="shared" si="1"/>
        <v>2053</v>
      </c>
      <c r="DP4" s="12">
        <f t="shared" si="1"/>
        <v>2054</v>
      </c>
      <c r="DQ4" s="12">
        <f t="shared" si="1"/>
        <v>2055</v>
      </c>
      <c r="DR4" s="12">
        <f t="shared" si="1"/>
        <v>2056</v>
      </c>
      <c r="DS4" s="12">
        <f t="shared" si="1"/>
        <v>2057</v>
      </c>
      <c r="DT4" s="12">
        <f t="shared" si="1"/>
        <v>2058</v>
      </c>
      <c r="DU4" s="12">
        <f t="shared" si="1"/>
        <v>2059</v>
      </c>
      <c r="DV4" s="12">
        <f t="shared" si="1"/>
        <v>2060</v>
      </c>
      <c r="DW4" s="12">
        <f t="shared" si="1"/>
        <v>2061</v>
      </c>
      <c r="DX4" s="12">
        <f t="shared" si="1"/>
        <v>2062</v>
      </c>
      <c r="DY4" s="12">
        <f t="shared" si="1"/>
        <v>2063</v>
      </c>
      <c r="DZ4" s="12">
        <f t="shared" si="1"/>
        <v>2064</v>
      </c>
      <c r="EA4" s="12">
        <f t="shared" si="1"/>
        <v>2065</v>
      </c>
      <c r="EB4" s="12" t="s">
        <v>23</v>
      </c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x14ac:dyDescent="0.35">
      <c r="A5" s="14">
        <v>1</v>
      </c>
      <c r="B5" s="15" t="s">
        <v>25</v>
      </c>
      <c r="C5" s="15" t="s">
        <v>26</v>
      </c>
      <c r="D5" s="14" t="s">
        <v>27</v>
      </c>
      <c r="E5" s="50" t="s">
        <v>62</v>
      </c>
      <c r="F5" s="50" t="s">
        <v>74</v>
      </c>
      <c r="G5" s="50">
        <f>VLOOKUP(F5,'Represenative Instruments_FX'!$E$5:$F$14,2,FALSE)</f>
        <v>2</v>
      </c>
      <c r="H5" s="14" t="s">
        <v>28</v>
      </c>
      <c r="I5" s="114">
        <f>'Prepared_Debt Original Currency'!I5</f>
        <v>15</v>
      </c>
      <c r="J5" s="16">
        <f>+'Prepared_Debt Original Currency'!J5*I5</f>
        <v>239104948.02000001</v>
      </c>
      <c r="K5" s="16">
        <f>+I5*'Prepared_Debt Original Currency'!K5</f>
        <v>10118099.760000002</v>
      </c>
      <c r="L5" s="16">
        <v>0</v>
      </c>
      <c r="M5" s="16">
        <v>0</v>
      </c>
      <c r="N5" s="121">
        <v>35841</v>
      </c>
      <c r="O5" s="121">
        <v>46980</v>
      </c>
      <c r="P5" s="14">
        <v>10</v>
      </c>
      <c r="Q5" s="17">
        <v>50</v>
      </c>
      <c r="R5" s="50">
        <v>0</v>
      </c>
      <c r="S5" s="50">
        <v>11</v>
      </c>
      <c r="T5" s="14" t="s">
        <v>29</v>
      </c>
      <c r="U5" s="46">
        <v>7.4999999999999997E-3</v>
      </c>
      <c r="V5" s="14"/>
      <c r="W5" s="24"/>
      <c r="X5" s="16">
        <v>2851720.7893333337</v>
      </c>
      <c r="Y5" s="106">
        <f>K5-SUM(Z5:BW5)</f>
        <v>0</v>
      </c>
      <c r="Z5" s="16">
        <f>$I5*'Prepared_Debt Original Currency'!Z5</f>
        <v>900000</v>
      </c>
      <c r="AA5" s="16">
        <f>$I5*'Prepared_Debt Original Currency'!AA5</f>
        <v>900000</v>
      </c>
      <c r="AB5" s="16">
        <f>$I5*'Prepared_Debt Original Currency'!AB5</f>
        <v>900000</v>
      </c>
      <c r="AC5" s="16">
        <f>$I5*'Prepared_Debt Original Currency'!AC5</f>
        <v>900000</v>
      </c>
      <c r="AD5" s="16">
        <f>$I5*'Prepared_Debt Original Currency'!AD5</f>
        <v>900000</v>
      </c>
      <c r="AE5" s="16">
        <f>$I5*'Prepared_Debt Original Currency'!AE5</f>
        <v>900000</v>
      </c>
      <c r="AF5" s="16">
        <f>$I5*'Prepared_Debt Original Currency'!AF5</f>
        <v>900000</v>
      </c>
      <c r="AG5" s="16">
        <f>$I5*'Prepared_Debt Original Currency'!AG5</f>
        <v>900000</v>
      </c>
      <c r="AH5" s="16">
        <f>$I5*'Prepared_Debt Original Currency'!AH5</f>
        <v>900000</v>
      </c>
      <c r="AI5" s="16">
        <f>$I5*'Prepared_Debt Original Currency'!AI5</f>
        <v>900000</v>
      </c>
      <c r="AJ5" s="16">
        <f>$I5*'Prepared_Debt Original Currency'!AJ5</f>
        <v>1118099.76</v>
      </c>
      <c r="AK5" s="16">
        <f>$I5*'Prepared_Debt Original Currency'!AK5</f>
        <v>0</v>
      </c>
      <c r="AL5" s="16">
        <f>$I5*'Prepared_Debt Original Currency'!AL5</f>
        <v>0</v>
      </c>
      <c r="AM5" s="16">
        <f>$I5*'Prepared_Debt Original Currency'!AM5</f>
        <v>0</v>
      </c>
      <c r="AN5" s="16">
        <f>$I5*'Prepared_Debt Original Currency'!AN5</f>
        <v>0</v>
      </c>
      <c r="AO5" s="16">
        <f>$I5*'Prepared_Debt Original Currency'!AO5</f>
        <v>0</v>
      </c>
      <c r="AP5" s="16">
        <f>$I5*'Prepared_Debt Original Currency'!AP5</f>
        <v>0</v>
      </c>
      <c r="AQ5" s="16">
        <f>$I5*'Prepared_Debt Original Currency'!AQ5</f>
        <v>0</v>
      </c>
      <c r="AR5" s="16">
        <f>$I5*'Prepared_Debt Original Currency'!AR5</f>
        <v>0</v>
      </c>
      <c r="AS5" s="16">
        <f>$I5*'Prepared_Debt Original Currency'!AS5</f>
        <v>0</v>
      </c>
      <c r="AT5" s="16">
        <f>$I5*'Prepared_Debt Original Currency'!AT5</f>
        <v>0</v>
      </c>
      <c r="AU5" s="16">
        <f>$I5*'Prepared_Debt Original Currency'!AU5</f>
        <v>0</v>
      </c>
      <c r="AV5" s="16">
        <f>$I5*'Prepared_Debt Original Currency'!AV5</f>
        <v>0</v>
      </c>
      <c r="AW5" s="16">
        <f>$I5*'Prepared_Debt Original Currency'!AW5</f>
        <v>0</v>
      </c>
      <c r="AX5" s="16">
        <f>$I5*'Prepared_Debt Original Currency'!AX5</f>
        <v>0</v>
      </c>
      <c r="AY5" s="16">
        <f>$I5*'Prepared_Debt Original Currency'!AY5</f>
        <v>0</v>
      </c>
      <c r="AZ5" s="16">
        <f>$I5*'Prepared_Debt Original Currency'!AZ5</f>
        <v>0</v>
      </c>
      <c r="BA5" s="16">
        <f>$I5*'Prepared_Debt Original Currency'!BA5</f>
        <v>0</v>
      </c>
      <c r="BB5" s="16">
        <f>$I5*'Prepared_Debt Original Currency'!BB5</f>
        <v>0</v>
      </c>
      <c r="BC5" s="16">
        <f>$I5*'Prepared_Debt Original Currency'!BC5</f>
        <v>0</v>
      </c>
      <c r="BD5" s="16">
        <f>$I5*'Prepared_Debt Original Currency'!BD5</f>
        <v>0</v>
      </c>
      <c r="BE5" s="16">
        <f>$I5*'Prepared_Debt Original Currency'!BE5</f>
        <v>0</v>
      </c>
      <c r="BF5" s="16">
        <f>$I5*'Prepared_Debt Original Currency'!BF5</f>
        <v>0</v>
      </c>
      <c r="BG5" s="16">
        <f>$I5*'Prepared_Debt Original Currency'!BG5</f>
        <v>0</v>
      </c>
      <c r="BH5" s="16">
        <f>$I5*'Prepared_Debt Original Currency'!BH5</f>
        <v>0</v>
      </c>
      <c r="BI5" s="16">
        <f>$I5*'Prepared_Debt Original Currency'!BI5</f>
        <v>0</v>
      </c>
      <c r="BJ5" s="16">
        <f>$I5*'Prepared_Debt Original Currency'!BJ5</f>
        <v>0</v>
      </c>
      <c r="BK5" s="16">
        <f>$I5*'Prepared_Debt Original Currency'!BK5</f>
        <v>0</v>
      </c>
      <c r="BL5" s="16">
        <f>$I5*'Prepared_Debt Original Currency'!BL5</f>
        <v>0</v>
      </c>
      <c r="BM5" s="16">
        <f>$I5*'Prepared_Debt Original Currency'!BM5</f>
        <v>0</v>
      </c>
      <c r="BN5" s="16">
        <f>$I5*'Prepared_Debt Original Currency'!BN5</f>
        <v>0</v>
      </c>
      <c r="BO5" s="16">
        <f>$I5*'Prepared_Debt Original Currency'!BO5</f>
        <v>0</v>
      </c>
      <c r="BP5" s="16">
        <f>$I5*'Prepared_Debt Original Currency'!BP5</f>
        <v>0</v>
      </c>
      <c r="BQ5" s="16">
        <f>$I5*'Prepared_Debt Original Currency'!BQ5</f>
        <v>0</v>
      </c>
      <c r="BR5" s="16">
        <f>$I5*'Prepared_Debt Original Currency'!BR5</f>
        <v>0</v>
      </c>
      <c r="BS5" s="16">
        <f>$I5*'Prepared_Debt Original Currency'!BS5</f>
        <v>0</v>
      </c>
      <c r="BT5" s="16">
        <f>$I5*'Prepared_Debt Original Currency'!BT5</f>
        <v>0</v>
      </c>
      <c r="BU5" s="16">
        <f>$I5*'Prepared_Debt Original Currency'!BU5</f>
        <v>0</v>
      </c>
      <c r="BV5" s="16">
        <f>$I5*'Prepared_Debt Original Currency'!BV5</f>
        <v>0</v>
      </c>
      <c r="BW5" s="16">
        <f>$I5*'Prepared_Debt Original Currency'!BW5</f>
        <v>0</v>
      </c>
      <c r="BX5" s="20"/>
      <c r="BY5" s="20"/>
      <c r="BZ5" s="20"/>
      <c r="CA5" s="20"/>
      <c r="CB5" s="23">
        <v>0</v>
      </c>
      <c r="CC5" s="21">
        <f t="shared" ref="CC5:CC45" si="2">K5</f>
        <v>10118099.760000002</v>
      </c>
      <c r="CD5" s="21">
        <f t="shared" ref="CD5:CD45" si="3">IF($CC5&gt;0,IF(AND(CD$4-$CC$2&gt;=$R5,YEAR($O5)&gt;=CD$4),$CC5/($S5-$R5),0),0)</f>
        <v>0</v>
      </c>
      <c r="CE5" s="21">
        <f t="shared" ref="CE5:EA10" si="4">IF($CC5&gt;0,IF(AND(CE$4-$CC$2&gt;=$R5,YEAR($O5)&gt;=CE$4),$CC5/($S5-$R5),0),0)</f>
        <v>0</v>
      </c>
      <c r="CF5" s="21">
        <f t="shared" si="4"/>
        <v>919827.25090909109</v>
      </c>
      <c r="CG5" s="21">
        <f t="shared" si="4"/>
        <v>919827.25090909109</v>
      </c>
      <c r="CH5" s="21">
        <f t="shared" si="4"/>
        <v>919827.25090909109</v>
      </c>
      <c r="CI5" s="21">
        <f t="shared" si="4"/>
        <v>919827.25090909109</v>
      </c>
      <c r="CJ5" s="21">
        <f t="shared" si="4"/>
        <v>919827.25090909109</v>
      </c>
      <c r="CK5" s="21">
        <f t="shared" si="4"/>
        <v>919827.25090909109</v>
      </c>
      <c r="CL5" s="21">
        <f t="shared" si="4"/>
        <v>919827.25090909109</v>
      </c>
      <c r="CM5" s="21">
        <f t="shared" si="4"/>
        <v>919827.25090909109</v>
      </c>
      <c r="CN5" s="21">
        <f t="shared" si="4"/>
        <v>919827.25090909109</v>
      </c>
      <c r="CO5" s="21">
        <f t="shared" si="4"/>
        <v>919827.25090909109</v>
      </c>
      <c r="CP5" s="21">
        <f t="shared" si="4"/>
        <v>919827.25090909109</v>
      </c>
      <c r="CQ5" s="21">
        <f t="shared" si="4"/>
        <v>0</v>
      </c>
      <c r="CR5" s="21">
        <f t="shared" si="4"/>
        <v>0</v>
      </c>
      <c r="CS5" s="21">
        <f t="shared" si="4"/>
        <v>0</v>
      </c>
      <c r="CT5" s="21">
        <f t="shared" si="4"/>
        <v>0</v>
      </c>
      <c r="CU5" s="21">
        <f t="shared" si="4"/>
        <v>0</v>
      </c>
      <c r="CV5" s="21">
        <f t="shared" si="4"/>
        <v>0</v>
      </c>
      <c r="CW5" s="21">
        <f t="shared" si="4"/>
        <v>0</v>
      </c>
      <c r="CX5" s="21">
        <f t="shared" si="4"/>
        <v>0</v>
      </c>
      <c r="CY5" s="21">
        <f t="shared" si="4"/>
        <v>0</v>
      </c>
      <c r="CZ5" s="21">
        <f t="shared" si="4"/>
        <v>0</v>
      </c>
      <c r="DA5" s="21">
        <f t="shared" si="4"/>
        <v>0</v>
      </c>
      <c r="DB5" s="21">
        <f t="shared" si="4"/>
        <v>0</v>
      </c>
      <c r="DC5" s="21">
        <f t="shared" si="4"/>
        <v>0</v>
      </c>
      <c r="DD5" s="21">
        <f t="shared" si="4"/>
        <v>0</v>
      </c>
      <c r="DE5" s="21">
        <f t="shared" si="4"/>
        <v>0</v>
      </c>
      <c r="DF5" s="21">
        <f t="shared" si="4"/>
        <v>0</v>
      </c>
      <c r="DG5" s="21">
        <f t="shared" si="4"/>
        <v>0</v>
      </c>
      <c r="DH5" s="21">
        <f t="shared" si="4"/>
        <v>0</v>
      </c>
      <c r="DI5" s="21">
        <f t="shared" si="4"/>
        <v>0</v>
      </c>
      <c r="DJ5" s="21">
        <f t="shared" si="4"/>
        <v>0</v>
      </c>
      <c r="DK5" s="21">
        <f t="shared" si="4"/>
        <v>0</v>
      </c>
      <c r="DL5" s="21">
        <f t="shared" si="4"/>
        <v>0</v>
      </c>
      <c r="DM5" s="21">
        <f t="shared" si="4"/>
        <v>0</v>
      </c>
      <c r="DN5" s="21">
        <f t="shared" si="4"/>
        <v>0</v>
      </c>
      <c r="DO5" s="21">
        <f t="shared" si="4"/>
        <v>0</v>
      </c>
      <c r="DP5" s="21">
        <f t="shared" si="4"/>
        <v>0</v>
      </c>
      <c r="DQ5" s="21">
        <f t="shared" si="4"/>
        <v>0</v>
      </c>
      <c r="DR5" s="21">
        <f t="shared" si="4"/>
        <v>0</v>
      </c>
      <c r="DS5" s="21">
        <f t="shared" si="4"/>
        <v>0</v>
      </c>
      <c r="DT5" s="21">
        <f t="shared" si="4"/>
        <v>0</v>
      </c>
      <c r="DU5" s="21">
        <f t="shared" si="4"/>
        <v>0</v>
      </c>
      <c r="DV5" s="21">
        <f t="shared" si="4"/>
        <v>0</v>
      </c>
      <c r="DW5" s="21">
        <f t="shared" si="4"/>
        <v>0</v>
      </c>
      <c r="DX5" s="21">
        <f t="shared" si="4"/>
        <v>0</v>
      </c>
      <c r="DY5" s="21">
        <f t="shared" si="4"/>
        <v>0</v>
      </c>
      <c r="DZ5" s="21">
        <f t="shared" si="4"/>
        <v>0</v>
      </c>
      <c r="EA5" s="21">
        <f t="shared" si="4"/>
        <v>0</v>
      </c>
      <c r="EB5" s="23">
        <f>CC5-SUM(CD5:EA5)</f>
        <v>0</v>
      </c>
    </row>
    <row r="6" spans="1:256" x14ac:dyDescent="0.35">
      <c r="A6" s="14">
        <v>2</v>
      </c>
      <c r="B6" s="15" t="s">
        <v>25</v>
      </c>
      <c r="C6" s="15" t="s">
        <v>26</v>
      </c>
      <c r="D6" s="14" t="s">
        <v>27</v>
      </c>
      <c r="E6" s="50" t="s">
        <v>62</v>
      </c>
      <c r="F6" s="50" t="s">
        <v>74</v>
      </c>
      <c r="G6" s="50">
        <f>VLOOKUP(F6,'Represenative Instruments_FX'!$E$5:$F$14,2,FALSE)</f>
        <v>2</v>
      </c>
      <c r="H6" s="14" t="s">
        <v>30</v>
      </c>
      <c r="I6" s="114">
        <f>'Prepared_Debt Original Currency'!I6</f>
        <v>21.371550000000003</v>
      </c>
      <c r="J6" s="16">
        <f>+'Prepared_Debt Original Currency'!J6*I6</f>
        <v>26549846823.605583</v>
      </c>
      <c r="K6" s="16">
        <f>+I6*'Prepared_Debt Original Currency'!K6</f>
        <v>5361022182.5487652</v>
      </c>
      <c r="L6" s="16">
        <v>0</v>
      </c>
      <c r="M6" s="16">
        <v>0</v>
      </c>
      <c r="N6" s="121">
        <v>38946</v>
      </c>
      <c r="O6" s="121">
        <v>49747</v>
      </c>
      <c r="P6" s="14">
        <v>10</v>
      </c>
      <c r="Q6" s="17">
        <v>40</v>
      </c>
      <c r="R6" s="50">
        <v>0</v>
      </c>
      <c r="S6" s="50">
        <v>19</v>
      </c>
      <c r="T6" s="14" t="s">
        <v>29</v>
      </c>
      <c r="U6" s="46">
        <v>7.4999999999999997E-3</v>
      </c>
      <c r="V6" s="14"/>
      <c r="W6" s="24"/>
      <c r="X6" s="16">
        <v>301061674.76202708</v>
      </c>
      <c r="Y6" s="106">
        <f t="shared" ref="Y6:Y45" si="5">K6-SUM(Z6:BW6)</f>
        <v>0</v>
      </c>
      <c r="Z6" s="16">
        <f>$I6*'Prepared_Debt Original Currency'!Z6</f>
        <v>282159062.23940861</v>
      </c>
      <c r="AA6" s="16">
        <f>$I6*'Prepared_Debt Original Currency'!AA6</f>
        <v>282159062.23940861</v>
      </c>
      <c r="AB6" s="16">
        <f>$I6*'Prepared_Debt Original Currency'!AB6</f>
        <v>282159062.23940861</v>
      </c>
      <c r="AC6" s="16">
        <f>$I6*'Prepared_Debt Original Currency'!AC6</f>
        <v>282159062.23940861</v>
      </c>
      <c r="AD6" s="16">
        <f>$I6*'Prepared_Debt Original Currency'!AD6</f>
        <v>282159062.23940861</v>
      </c>
      <c r="AE6" s="16">
        <f>$I6*'Prepared_Debt Original Currency'!AE6</f>
        <v>282159062.23940861</v>
      </c>
      <c r="AF6" s="16">
        <f>$I6*'Prepared_Debt Original Currency'!AF6</f>
        <v>282159062.23940861</v>
      </c>
      <c r="AG6" s="16">
        <f>$I6*'Prepared_Debt Original Currency'!AG6</f>
        <v>282159062.23940861</v>
      </c>
      <c r="AH6" s="16">
        <f>$I6*'Prepared_Debt Original Currency'!AH6</f>
        <v>282159062.23940861</v>
      </c>
      <c r="AI6" s="16">
        <f>$I6*'Prepared_Debt Original Currency'!AI6</f>
        <v>282159062.23940861</v>
      </c>
      <c r="AJ6" s="16">
        <f>$I6*'Prepared_Debt Original Currency'!AJ6</f>
        <v>282159062.23940861</v>
      </c>
      <c r="AK6" s="16">
        <f>$I6*'Prepared_Debt Original Currency'!AK6</f>
        <v>282159062.23940861</v>
      </c>
      <c r="AL6" s="16">
        <f>$I6*'Prepared_Debt Original Currency'!AL6</f>
        <v>282159062.23940861</v>
      </c>
      <c r="AM6" s="16">
        <f>$I6*'Prepared_Debt Original Currency'!AM6</f>
        <v>282159062.23940861</v>
      </c>
      <c r="AN6" s="16">
        <f>$I6*'Prepared_Debt Original Currency'!AN6</f>
        <v>282159062.23940861</v>
      </c>
      <c r="AO6" s="16">
        <f>$I6*'Prepared_Debt Original Currency'!AO6</f>
        <v>282159062.23940861</v>
      </c>
      <c r="AP6" s="16">
        <f>$I6*'Prepared_Debt Original Currency'!AP6</f>
        <v>282159062.23940861</v>
      </c>
      <c r="AQ6" s="16">
        <f>$I6*'Prepared_Debt Original Currency'!AQ6</f>
        <v>282159062.23940861</v>
      </c>
      <c r="AR6" s="16">
        <f>$I6*'Prepared_Debt Original Currency'!AR6</f>
        <v>282159062.23940861</v>
      </c>
      <c r="AS6" s="16">
        <f>$I6*'Prepared_Debt Original Currency'!AS6</f>
        <v>0</v>
      </c>
      <c r="AT6" s="16">
        <f>$I6*'Prepared_Debt Original Currency'!AT6</f>
        <v>0</v>
      </c>
      <c r="AU6" s="16">
        <f>$I6*'Prepared_Debt Original Currency'!AU6</f>
        <v>0</v>
      </c>
      <c r="AV6" s="16">
        <f>$I6*'Prepared_Debt Original Currency'!AV6</f>
        <v>0</v>
      </c>
      <c r="AW6" s="16">
        <f>$I6*'Prepared_Debt Original Currency'!AW6</f>
        <v>0</v>
      </c>
      <c r="AX6" s="16">
        <f>$I6*'Prepared_Debt Original Currency'!AX6</f>
        <v>0</v>
      </c>
      <c r="AY6" s="16">
        <f>$I6*'Prepared_Debt Original Currency'!AY6</f>
        <v>0</v>
      </c>
      <c r="AZ6" s="16">
        <f>$I6*'Prepared_Debt Original Currency'!AZ6</f>
        <v>0</v>
      </c>
      <c r="BA6" s="16">
        <f>$I6*'Prepared_Debt Original Currency'!BA6</f>
        <v>0</v>
      </c>
      <c r="BB6" s="16">
        <f>$I6*'Prepared_Debt Original Currency'!BB6</f>
        <v>0</v>
      </c>
      <c r="BC6" s="16">
        <f>$I6*'Prepared_Debt Original Currency'!BC6</f>
        <v>0</v>
      </c>
      <c r="BD6" s="16">
        <f>$I6*'Prepared_Debt Original Currency'!BD6</f>
        <v>0</v>
      </c>
      <c r="BE6" s="16">
        <f>$I6*'Prepared_Debt Original Currency'!BE6</f>
        <v>0</v>
      </c>
      <c r="BF6" s="16">
        <f>$I6*'Prepared_Debt Original Currency'!BF6</f>
        <v>0</v>
      </c>
      <c r="BG6" s="16">
        <f>$I6*'Prepared_Debt Original Currency'!BG6</f>
        <v>0</v>
      </c>
      <c r="BH6" s="16">
        <f>$I6*'Prepared_Debt Original Currency'!BH6</f>
        <v>0</v>
      </c>
      <c r="BI6" s="16">
        <f>$I6*'Prepared_Debt Original Currency'!BI6</f>
        <v>0</v>
      </c>
      <c r="BJ6" s="16">
        <f>$I6*'Prepared_Debt Original Currency'!BJ6</f>
        <v>0</v>
      </c>
      <c r="BK6" s="16">
        <f>$I6*'Prepared_Debt Original Currency'!BK6</f>
        <v>0</v>
      </c>
      <c r="BL6" s="16">
        <f>$I6*'Prepared_Debt Original Currency'!BL6</f>
        <v>0</v>
      </c>
      <c r="BM6" s="16">
        <f>$I6*'Prepared_Debt Original Currency'!BM6</f>
        <v>0</v>
      </c>
      <c r="BN6" s="16">
        <f>$I6*'Prepared_Debt Original Currency'!BN6</f>
        <v>0</v>
      </c>
      <c r="BO6" s="16">
        <f>$I6*'Prepared_Debt Original Currency'!BO6</f>
        <v>0</v>
      </c>
      <c r="BP6" s="16">
        <f>$I6*'Prepared_Debt Original Currency'!BP6</f>
        <v>0</v>
      </c>
      <c r="BQ6" s="16">
        <f>$I6*'Prepared_Debt Original Currency'!BQ6</f>
        <v>0</v>
      </c>
      <c r="BR6" s="16">
        <f>$I6*'Prepared_Debt Original Currency'!BR6</f>
        <v>0</v>
      </c>
      <c r="BS6" s="16">
        <f>$I6*'Prepared_Debt Original Currency'!BS6</f>
        <v>0</v>
      </c>
      <c r="BT6" s="16">
        <f>$I6*'Prepared_Debt Original Currency'!BT6</f>
        <v>0</v>
      </c>
      <c r="BU6" s="16">
        <f>$I6*'Prepared_Debt Original Currency'!BU6</f>
        <v>0</v>
      </c>
      <c r="BV6" s="16">
        <f>$I6*'Prepared_Debt Original Currency'!BV6</f>
        <v>0</v>
      </c>
      <c r="BW6" s="16">
        <f>$I6*'Prepared_Debt Original Currency'!BW6</f>
        <v>0</v>
      </c>
      <c r="BX6" s="20"/>
      <c r="BY6" s="20"/>
      <c r="BZ6" s="20"/>
      <c r="CA6" s="20"/>
      <c r="CB6" s="23">
        <v>0</v>
      </c>
      <c r="CC6" s="23">
        <f t="shared" si="2"/>
        <v>5361022182.5487652</v>
      </c>
      <c r="CD6" s="21">
        <f t="shared" si="3"/>
        <v>0</v>
      </c>
      <c r="CE6" s="21">
        <f t="shared" si="4"/>
        <v>0</v>
      </c>
      <c r="CF6" s="21">
        <f t="shared" si="4"/>
        <v>282159062.23940867</v>
      </c>
      <c r="CG6" s="21">
        <f t="shared" si="4"/>
        <v>282159062.23940867</v>
      </c>
      <c r="CH6" s="21">
        <f t="shared" si="4"/>
        <v>282159062.23940867</v>
      </c>
      <c r="CI6" s="21">
        <f t="shared" si="4"/>
        <v>282159062.23940867</v>
      </c>
      <c r="CJ6" s="21">
        <f t="shared" si="4"/>
        <v>282159062.23940867</v>
      </c>
      <c r="CK6" s="21">
        <f t="shared" si="4"/>
        <v>282159062.23940867</v>
      </c>
      <c r="CL6" s="21">
        <f t="shared" si="4"/>
        <v>282159062.23940867</v>
      </c>
      <c r="CM6" s="21">
        <f t="shared" si="4"/>
        <v>282159062.23940867</v>
      </c>
      <c r="CN6" s="21">
        <f t="shared" si="4"/>
        <v>282159062.23940867</v>
      </c>
      <c r="CO6" s="21">
        <f t="shared" si="4"/>
        <v>282159062.23940867</v>
      </c>
      <c r="CP6" s="21">
        <f t="shared" si="4"/>
        <v>282159062.23940867</v>
      </c>
      <c r="CQ6" s="21">
        <f t="shared" si="4"/>
        <v>282159062.23940867</v>
      </c>
      <c r="CR6" s="21">
        <f t="shared" si="4"/>
        <v>282159062.23940867</v>
      </c>
      <c r="CS6" s="21">
        <f t="shared" si="4"/>
        <v>282159062.23940867</v>
      </c>
      <c r="CT6" s="21">
        <f t="shared" si="4"/>
        <v>282159062.23940867</v>
      </c>
      <c r="CU6" s="21">
        <f t="shared" si="4"/>
        <v>282159062.23940867</v>
      </c>
      <c r="CV6" s="21">
        <f t="shared" si="4"/>
        <v>282159062.23940867</v>
      </c>
      <c r="CW6" s="21">
        <f t="shared" si="4"/>
        <v>282159062.23940867</v>
      </c>
      <c r="CX6" s="21">
        <f t="shared" si="4"/>
        <v>282159062.23940867</v>
      </c>
      <c r="CY6" s="21">
        <f t="shared" si="4"/>
        <v>0</v>
      </c>
      <c r="CZ6" s="21">
        <f t="shared" si="4"/>
        <v>0</v>
      </c>
      <c r="DA6" s="21">
        <f t="shared" si="4"/>
        <v>0</v>
      </c>
      <c r="DB6" s="21">
        <f t="shared" si="4"/>
        <v>0</v>
      </c>
      <c r="DC6" s="21">
        <f t="shared" si="4"/>
        <v>0</v>
      </c>
      <c r="DD6" s="21">
        <f t="shared" si="4"/>
        <v>0</v>
      </c>
      <c r="DE6" s="21">
        <f t="shared" si="4"/>
        <v>0</v>
      </c>
      <c r="DF6" s="21">
        <f t="shared" si="4"/>
        <v>0</v>
      </c>
      <c r="DG6" s="21">
        <f t="shared" si="4"/>
        <v>0</v>
      </c>
      <c r="DH6" s="21">
        <f t="shared" si="4"/>
        <v>0</v>
      </c>
      <c r="DI6" s="21">
        <f t="shared" si="4"/>
        <v>0</v>
      </c>
      <c r="DJ6" s="21">
        <f t="shared" si="4"/>
        <v>0</v>
      </c>
      <c r="DK6" s="21">
        <f t="shared" si="4"/>
        <v>0</v>
      </c>
      <c r="DL6" s="21">
        <f t="shared" si="4"/>
        <v>0</v>
      </c>
      <c r="DM6" s="21">
        <f t="shared" si="4"/>
        <v>0</v>
      </c>
      <c r="DN6" s="21">
        <f t="shared" si="4"/>
        <v>0</v>
      </c>
      <c r="DO6" s="21">
        <f t="shared" si="4"/>
        <v>0</v>
      </c>
      <c r="DP6" s="21">
        <f t="shared" si="4"/>
        <v>0</v>
      </c>
      <c r="DQ6" s="21">
        <f t="shared" si="4"/>
        <v>0</v>
      </c>
      <c r="DR6" s="21">
        <f t="shared" si="4"/>
        <v>0</v>
      </c>
      <c r="DS6" s="21">
        <f t="shared" si="4"/>
        <v>0</v>
      </c>
      <c r="DT6" s="21">
        <f t="shared" si="4"/>
        <v>0</v>
      </c>
      <c r="DU6" s="21">
        <f t="shared" si="4"/>
        <v>0</v>
      </c>
      <c r="DV6" s="21">
        <f t="shared" si="4"/>
        <v>0</v>
      </c>
      <c r="DW6" s="21">
        <f t="shared" si="4"/>
        <v>0</v>
      </c>
      <c r="DX6" s="21">
        <f t="shared" si="4"/>
        <v>0</v>
      </c>
      <c r="DY6" s="21">
        <f t="shared" si="4"/>
        <v>0</v>
      </c>
      <c r="DZ6" s="21">
        <f t="shared" si="4"/>
        <v>0</v>
      </c>
      <c r="EA6" s="21">
        <f t="shared" si="4"/>
        <v>0</v>
      </c>
      <c r="EB6" s="23">
        <f>CC6-SUM(CD6:EA6)</f>
        <v>0</v>
      </c>
    </row>
    <row r="7" spans="1:256" x14ac:dyDescent="0.35">
      <c r="A7" s="14">
        <v>3</v>
      </c>
      <c r="B7" s="15" t="s">
        <v>25</v>
      </c>
      <c r="C7" s="15" t="s">
        <v>31</v>
      </c>
      <c r="D7" s="14" t="s">
        <v>27</v>
      </c>
      <c r="E7" s="50" t="s">
        <v>62</v>
      </c>
      <c r="F7" s="50" t="s">
        <v>74</v>
      </c>
      <c r="G7" s="50">
        <f>VLOOKUP(F7,'Represenative Instruments_FX'!$E$5:$F$14,2,FALSE)</f>
        <v>2</v>
      </c>
      <c r="H7" s="14" t="s">
        <v>32</v>
      </c>
      <c r="I7" s="114">
        <f>'Prepared_Debt Original Currency'!I7</f>
        <v>18.031499999999998</v>
      </c>
      <c r="J7" s="16">
        <f>+'Prepared_Debt Original Currency'!J7*I7</f>
        <v>921095479.45801783</v>
      </c>
      <c r="K7" s="16">
        <f>+I7*'Prepared_Debt Original Currency'!K7</f>
        <v>209895488.55417955</v>
      </c>
      <c r="L7" s="16">
        <v>0</v>
      </c>
      <c r="M7" s="16">
        <v>0</v>
      </c>
      <c r="N7" s="121">
        <v>39284</v>
      </c>
      <c r="O7" s="121">
        <v>50219</v>
      </c>
      <c r="P7" s="14">
        <v>10</v>
      </c>
      <c r="Q7" s="17">
        <v>40</v>
      </c>
      <c r="R7" s="50">
        <v>0</v>
      </c>
      <c r="S7" s="50">
        <v>20</v>
      </c>
      <c r="T7" s="14" t="s">
        <v>29</v>
      </c>
      <c r="U7" s="46">
        <v>0.01</v>
      </c>
      <c r="V7" s="14"/>
      <c r="W7" s="24"/>
      <c r="X7" s="16">
        <v>12268026.846376812</v>
      </c>
      <c r="Y7" s="106">
        <f t="shared" si="5"/>
        <v>0</v>
      </c>
      <c r="Z7" s="16">
        <f>$I7*'Prepared_Debt Original Currency'!Z7</f>
        <v>9794713.7749570776</v>
      </c>
      <c r="AA7" s="16">
        <f>$I7*'Prepared_Debt Original Currency'!AA7</f>
        <v>9917530.8677992783</v>
      </c>
      <c r="AB7" s="16">
        <f>$I7*'Prepared_Debt Original Currency'!AB7</f>
        <v>9978939.4197500404</v>
      </c>
      <c r="AC7" s="16">
        <f>$I7*'Prepared_Debt Original Currency'!AC7</f>
        <v>10101757.413926817</v>
      </c>
      <c r="AD7" s="16">
        <f>$I7*'Prepared_Debt Original Currency'!AD7</f>
        <v>10193870.81116752</v>
      </c>
      <c r="AE7" s="16">
        <f>$I7*'Prepared_Debt Original Currency'!AE7</f>
        <v>10285984.251924237</v>
      </c>
      <c r="AF7" s="16">
        <f>$I7*'Prepared_Debt Original Currency'!AF7</f>
        <v>10408801.646733958</v>
      </c>
      <c r="AG7" s="16">
        <f>$I7*'Prepared_Debt Original Currency'!AG7</f>
        <v>10531619.857529158</v>
      </c>
      <c r="AH7" s="16">
        <f>$I7*'Prepared_Debt Original Currency'!AH7</f>
        <v>10593028.140690358</v>
      </c>
      <c r="AI7" s="16">
        <f>$I7*'Prepared_Debt Original Currency'!AI7</f>
        <v>10715846.141839318</v>
      </c>
      <c r="AJ7" s="16">
        <f>$I7*'Prepared_Debt Original Currency'!AJ7</f>
        <v>10838664.568291258</v>
      </c>
      <c r="AK7" s="16">
        <f>$I7*'Prepared_Debt Original Currency'!AK7</f>
        <v>10930777.732805399</v>
      </c>
      <c r="AL7" s="16">
        <f>$I7*'Prepared_Debt Original Currency'!AL7</f>
        <v>11022890.637185099</v>
      </c>
      <c r="AM7" s="16">
        <f>$I7*'Prepared_Debt Original Currency'!AM7</f>
        <v>11145708.552984959</v>
      </c>
      <c r="AN7" s="16">
        <f>$I7*'Prepared_Debt Original Currency'!AN7</f>
        <v>11268525.431612939</v>
      </c>
      <c r="AO7" s="16">
        <f>$I7*'Prepared_Debt Original Currency'!AO7</f>
        <v>11391343.432040639</v>
      </c>
      <c r="AP7" s="16">
        <f>$I7*'Prepared_Debt Original Currency'!AP7</f>
        <v>11514161.839739818</v>
      </c>
      <c r="AQ7" s="16">
        <f>$I7*'Prepared_Debt Original Currency'!AQ7</f>
        <v>11636978.3505252</v>
      </c>
      <c r="AR7" s="16">
        <f>$I7*'Prepared_Debt Original Currency'!AR7</f>
        <v>11698388.034854161</v>
      </c>
      <c r="AS7" s="16">
        <f>$I7*'Prepared_Debt Original Currency'!AS7</f>
        <v>5925957.6478223056</v>
      </c>
      <c r="AT7" s="16">
        <f>$I7*'Prepared_Debt Original Currency'!AT7</f>
        <v>0</v>
      </c>
      <c r="AU7" s="16">
        <f>$I7*'Prepared_Debt Original Currency'!AU7</f>
        <v>0</v>
      </c>
      <c r="AV7" s="16">
        <f>$I7*'Prepared_Debt Original Currency'!AV7</f>
        <v>0</v>
      </c>
      <c r="AW7" s="16">
        <f>$I7*'Prepared_Debt Original Currency'!AW7</f>
        <v>0</v>
      </c>
      <c r="AX7" s="16">
        <f>$I7*'Prepared_Debt Original Currency'!AX7</f>
        <v>0</v>
      </c>
      <c r="AY7" s="16">
        <f>$I7*'Prepared_Debt Original Currency'!AY7</f>
        <v>0</v>
      </c>
      <c r="AZ7" s="16">
        <f>$I7*'Prepared_Debt Original Currency'!AZ7</f>
        <v>0</v>
      </c>
      <c r="BA7" s="16">
        <f>$I7*'Prepared_Debt Original Currency'!BA7</f>
        <v>0</v>
      </c>
      <c r="BB7" s="16">
        <f>$I7*'Prepared_Debt Original Currency'!BB7</f>
        <v>0</v>
      </c>
      <c r="BC7" s="16">
        <f>$I7*'Prepared_Debt Original Currency'!BC7</f>
        <v>0</v>
      </c>
      <c r="BD7" s="16">
        <f>$I7*'Prepared_Debt Original Currency'!BD7</f>
        <v>0</v>
      </c>
      <c r="BE7" s="16">
        <f>$I7*'Prepared_Debt Original Currency'!BE7</f>
        <v>0</v>
      </c>
      <c r="BF7" s="16">
        <f>$I7*'Prepared_Debt Original Currency'!BF7</f>
        <v>0</v>
      </c>
      <c r="BG7" s="16">
        <f>$I7*'Prepared_Debt Original Currency'!BG7</f>
        <v>0</v>
      </c>
      <c r="BH7" s="16">
        <f>$I7*'Prepared_Debt Original Currency'!BH7</f>
        <v>0</v>
      </c>
      <c r="BI7" s="16">
        <f>$I7*'Prepared_Debt Original Currency'!BI7</f>
        <v>0</v>
      </c>
      <c r="BJ7" s="16">
        <f>$I7*'Prepared_Debt Original Currency'!BJ7</f>
        <v>0</v>
      </c>
      <c r="BK7" s="16">
        <f>$I7*'Prepared_Debt Original Currency'!BK7</f>
        <v>0</v>
      </c>
      <c r="BL7" s="16">
        <f>$I7*'Prepared_Debt Original Currency'!BL7</f>
        <v>0</v>
      </c>
      <c r="BM7" s="16">
        <f>$I7*'Prepared_Debt Original Currency'!BM7</f>
        <v>0</v>
      </c>
      <c r="BN7" s="16">
        <f>$I7*'Prepared_Debt Original Currency'!BN7</f>
        <v>0</v>
      </c>
      <c r="BO7" s="16">
        <f>$I7*'Prepared_Debt Original Currency'!BO7</f>
        <v>0</v>
      </c>
      <c r="BP7" s="16">
        <f>$I7*'Prepared_Debt Original Currency'!BP7</f>
        <v>0</v>
      </c>
      <c r="BQ7" s="16">
        <f>$I7*'Prepared_Debt Original Currency'!BQ7</f>
        <v>0</v>
      </c>
      <c r="BR7" s="16">
        <f>$I7*'Prepared_Debt Original Currency'!BR7</f>
        <v>0</v>
      </c>
      <c r="BS7" s="16">
        <f>$I7*'Prepared_Debt Original Currency'!BS7</f>
        <v>0</v>
      </c>
      <c r="BT7" s="16">
        <f>$I7*'Prepared_Debt Original Currency'!BT7</f>
        <v>0</v>
      </c>
      <c r="BU7" s="16">
        <f>$I7*'Prepared_Debt Original Currency'!BU7</f>
        <v>0</v>
      </c>
      <c r="BV7" s="16">
        <f>$I7*'Prepared_Debt Original Currency'!BV7</f>
        <v>0</v>
      </c>
      <c r="BW7" s="16">
        <f>$I7*'Prepared_Debt Original Currency'!BW7</f>
        <v>0</v>
      </c>
      <c r="BX7" s="20"/>
      <c r="BY7" s="20"/>
      <c r="BZ7" s="20"/>
      <c r="CA7" s="20"/>
      <c r="CB7" s="23">
        <v>0</v>
      </c>
      <c r="CC7" s="23">
        <f t="shared" si="2"/>
        <v>209895488.55417955</v>
      </c>
      <c r="CD7" s="21">
        <f t="shared" si="3"/>
        <v>0</v>
      </c>
      <c r="CE7" s="21">
        <f t="shared" si="4"/>
        <v>0</v>
      </c>
      <c r="CF7" s="21">
        <f t="shared" si="4"/>
        <v>10494774.427708978</v>
      </c>
      <c r="CG7" s="21">
        <f t="shared" si="4"/>
        <v>10494774.427708978</v>
      </c>
      <c r="CH7" s="21">
        <f t="shared" si="4"/>
        <v>10494774.427708978</v>
      </c>
      <c r="CI7" s="21">
        <f t="shared" si="4"/>
        <v>10494774.427708978</v>
      </c>
      <c r="CJ7" s="21">
        <f t="shared" si="4"/>
        <v>10494774.427708978</v>
      </c>
      <c r="CK7" s="21">
        <f t="shared" si="4"/>
        <v>10494774.427708978</v>
      </c>
      <c r="CL7" s="21">
        <f t="shared" si="4"/>
        <v>10494774.427708978</v>
      </c>
      <c r="CM7" s="21">
        <f t="shared" si="4"/>
        <v>10494774.427708978</v>
      </c>
      <c r="CN7" s="21">
        <f t="shared" si="4"/>
        <v>10494774.427708978</v>
      </c>
      <c r="CO7" s="21">
        <f t="shared" si="4"/>
        <v>10494774.427708978</v>
      </c>
      <c r="CP7" s="21">
        <f t="shared" si="4"/>
        <v>10494774.427708978</v>
      </c>
      <c r="CQ7" s="21">
        <f t="shared" si="4"/>
        <v>10494774.427708978</v>
      </c>
      <c r="CR7" s="21">
        <f t="shared" si="4"/>
        <v>10494774.427708978</v>
      </c>
      <c r="CS7" s="21">
        <f t="shared" si="4"/>
        <v>10494774.427708978</v>
      </c>
      <c r="CT7" s="21">
        <f t="shared" si="4"/>
        <v>10494774.427708978</v>
      </c>
      <c r="CU7" s="21">
        <f t="shared" si="4"/>
        <v>10494774.427708978</v>
      </c>
      <c r="CV7" s="21">
        <f t="shared" si="4"/>
        <v>10494774.427708978</v>
      </c>
      <c r="CW7" s="21">
        <f t="shared" si="4"/>
        <v>10494774.427708978</v>
      </c>
      <c r="CX7" s="21">
        <f t="shared" si="4"/>
        <v>10494774.427708978</v>
      </c>
      <c r="CY7" s="21">
        <f t="shared" si="4"/>
        <v>10494774.427708978</v>
      </c>
      <c r="CZ7" s="21">
        <f t="shared" si="4"/>
        <v>0</v>
      </c>
      <c r="DA7" s="21">
        <f t="shared" si="4"/>
        <v>0</v>
      </c>
      <c r="DB7" s="21">
        <f t="shared" si="4"/>
        <v>0</v>
      </c>
      <c r="DC7" s="21">
        <f t="shared" si="4"/>
        <v>0</v>
      </c>
      <c r="DD7" s="21">
        <f t="shared" si="4"/>
        <v>0</v>
      </c>
      <c r="DE7" s="21">
        <f t="shared" si="4"/>
        <v>0</v>
      </c>
      <c r="DF7" s="21">
        <f t="shared" si="4"/>
        <v>0</v>
      </c>
      <c r="DG7" s="21">
        <f t="shared" si="4"/>
        <v>0</v>
      </c>
      <c r="DH7" s="21">
        <f t="shared" si="4"/>
        <v>0</v>
      </c>
      <c r="DI7" s="21">
        <f t="shared" si="4"/>
        <v>0</v>
      </c>
      <c r="DJ7" s="21">
        <f t="shared" si="4"/>
        <v>0</v>
      </c>
      <c r="DK7" s="21">
        <f t="shared" si="4"/>
        <v>0</v>
      </c>
      <c r="DL7" s="21">
        <f t="shared" si="4"/>
        <v>0</v>
      </c>
      <c r="DM7" s="21">
        <f t="shared" si="4"/>
        <v>0</v>
      </c>
      <c r="DN7" s="21">
        <f t="shared" si="4"/>
        <v>0</v>
      </c>
      <c r="DO7" s="21">
        <f t="shared" si="4"/>
        <v>0</v>
      </c>
      <c r="DP7" s="21">
        <f t="shared" si="4"/>
        <v>0</v>
      </c>
      <c r="DQ7" s="21">
        <f t="shared" si="4"/>
        <v>0</v>
      </c>
      <c r="DR7" s="21">
        <f t="shared" si="4"/>
        <v>0</v>
      </c>
      <c r="DS7" s="21">
        <f t="shared" si="4"/>
        <v>0</v>
      </c>
      <c r="DT7" s="21">
        <f t="shared" si="4"/>
        <v>0</v>
      </c>
      <c r="DU7" s="21">
        <f t="shared" si="4"/>
        <v>0</v>
      </c>
      <c r="DV7" s="21">
        <f t="shared" si="4"/>
        <v>0</v>
      </c>
      <c r="DW7" s="21">
        <f t="shared" si="4"/>
        <v>0</v>
      </c>
      <c r="DX7" s="21">
        <f t="shared" si="4"/>
        <v>0</v>
      </c>
      <c r="DY7" s="21">
        <f t="shared" si="4"/>
        <v>0</v>
      </c>
      <c r="DZ7" s="21">
        <f t="shared" si="4"/>
        <v>0</v>
      </c>
      <c r="EA7" s="21">
        <f t="shared" si="4"/>
        <v>0</v>
      </c>
      <c r="EB7" s="23">
        <f t="shared" ref="EB7:EB45" si="6">CC7-SUM(CD7:EA7)</f>
        <v>0</v>
      </c>
    </row>
    <row r="8" spans="1:256" x14ac:dyDescent="0.35">
      <c r="A8" s="14">
        <v>4</v>
      </c>
      <c r="B8" s="15" t="s">
        <v>25</v>
      </c>
      <c r="C8" s="15" t="s">
        <v>33</v>
      </c>
      <c r="D8" s="14" t="s">
        <v>27</v>
      </c>
      <c r="E8" s="50" t="s">
        <v>63</v>
      </c>
      <c r="F8" s="50" t="s">
        <v>75</v>
      </c>
      <c r="G8" s="50">
        <f>VLOOKUP(F8,'Represenative Instruments_FX'!$E$5:$F$14,2,FALSE)</f>
        <v>3</v>
      </c>
      <c r="H8" s="14" t="s">
        <v>28</v>
      </c>
      <c r="I8" s="114">
        <f>'Prepared_Debt Original Currency'!I8</f>
        <v>15</v>
      </c>
      <c r="J8" s="16">
        <f>+'Prepared_Debt Original Currency'!J8*I8</f>
        <v>6468797142.1499996</v>
      </c>
      <c r="K8" s="16">
        <f>+I8*'Prepared_Debt Original Currency'!K8</f>
        <v>534374572.28399992</v>
      </c>
      <c r="L8" s="16">
        <v>0</v>
      </c>
      <c r="M8" s="16">
        <v>0</v>
      </c>
      <c r="N8" s="121">
        <v>40098</v>
      </c>
      <c r="O8" s="121">
        <v>43612</v>
      </c>
      <c r="P8" s="14">
        <v>10</v>
      </c>
      <c r="Q8" s="17">
        <v>20</v>
      </c>
      <c r="R8" s="50">
        <v>0</v>
      </c>
      <c r="S8" s="50">
        <v>2</v>
      </c>
      <c r="T8" s="14" t="s">
        <v>29</v>
      </c>
      <c r="U8" s="46">
        <v>4.53E-2</v>
      </c>
      <c r="V8" s="14"/>
      <c r="W8" s="24"/>
      <c r="X8" s="16">
        <v>47907412</v>
      </c>
      <c r="Y8" s="106">
        <f t="shared" si="5"/>
        <v>0</v>
      </c>
      <c r="Z8" s="16">
        <f>$I8*'Prepared_Debt Original Currency'!Z8</f>
        <v>439724862.6225</v>
      </c>
      <c r="AA8" s="16">
        <f>$I8*'Prepared_Debt Original Currency'!AA8</f>
        <v>94649709.661500007</v>
      </c>
      <c r="AB8" s="16">
        <f>$I8*'Prepared_Debt Original Currency'!AB8</f>
        <v>0</v>
      </c>
      <c r="AC8" s="16">
        <f>$I8*'Prepared_Debt Original Currency'!AC8</f>
        <v>0</v>
      </c>
      <c r="AD8" s="16">
        <f>$I8*'Prepared_Debt Original Currency'!AD8</f>
        <v>0</v>
      </c>
      <c r="AE8" s="16">
        <f>$I8*'Prepared_Debt Original Currency'!AE8</f>
        <v>0</v>
      </c>
      <c r="AF8" s="16">
        <f>$I8*'Prepared_Debt Original Currency'!AF8</f>
        <v>0</v>
      </c>
      <c r="AG8" s="16">
        <f>$I8*'Prepared_Debt Original Currency'!AG8</f>
        <v>0</v>
      </c>
      <c r="AH8" s="16">
        <f>$I8*'Prepared_Debt Original Currency'!AH8</f>
        <v>0</v>
      </c>
      <c r="AI8" s="16">
        <f>$I8*'Prepared_Debt Original Currency'!AI8</f>
        <v>0</v>
      </c>
      <c r="AJ8" s="16">
        <f>$I8*'Prepared_Debt Original Currency'!AJ8</f>
        <v>0</v>
      </c>
      <c r="AK8" s="16">
        <f>$I8*'Prepared_Debt Original Currency'!AK8</f>
        <v>0</v>
      </c>
      <c r="AL8" s="16">
        <f>$I8*'Prepared_Debt Original Currency'!AL8</f>
        <v>0</v>
      </c>
      <c r="AM8" s="16">
        <f>$I8*'Prepared_Debt Original Currency'!AM8</f>
        <v>0</v>
      </c>
      <c r="AN8" s="16">
        <f>$I8*'Prepared_Debt Original Currency'!AN8</f>
        <v>0</v>
      </c>
      <c r="AO8" s="16">
        <f>$I8*'Prepared_Debt Original Currency'!AO8</f>
        <v>0</v>
      </c>
      <c r="AP8" s="16">
        <f>$I8*'Prepared_Debt Original Currency'!AP8</f>
        <v>0</v>
      </c>
      <c r="AQ8" s="16">
        <f>$I8*'Prepared_Debt Original Currency'!AQ8</f>
        <v>0</v>
      </c>
      <c r="AR8" s="16">
        <f>$I8*'Prepared_Debt Original Currency'!AR8</f>
        <v>0</v>
      </c>
      <c r="AS8" s="16">
        <f>$I8*'Prepared_Debt Original Currency'!AS8</f>
        <v>0</v>
      </c>
      <c r="AT8" s="16">
        <f>$I8*'Prepared_Debt Original Currency'!AT8</f>
        <v>0</v>
      </c>
      <c r="AU8" s="16">
        <f>$I8*'Prepared_Debt Original Currency'!AU8</f>
        <v>0</v>
      </c>
      <c r="AV8" s="16">
        <f>$I8*'Prepared_Debt Original Currency'!AV8</f>
        <v>0</v>
      </c>
      <c r="AW8" s="16">
        <f>$I8*'Prepared_Debt Original Currency'!AW8</f>
        <v>0</v>
      </c>
      <c r="AX8" s="16">
        <f>$I8*'Prepared_Debt Original Currency'!AX8</f>
        <v>0</v>
      </c>
      <c r="AY8" s="16">
        <f>$I8*'Prepared_Debt Original Currency'!AY8</f>
        <v>0</v>
      </c>
      <c r="AZ8" s="16">
        <f>$I8*'Prepared_Debt Original Currency'!AZ8</f>
        <v>0</v>
      </c>
      <c r="BA8" s="16">
        <f>$I8*'Prepared_Debt Original Currency'!BA8</f>
        <v>0</v>
      </c>
      <c r="BB8" s="16">
        <f>$I8*'Prepared_Debt Original Currency'!BB8</f>
        <v>0</v>
      </c>
      <c r="BC8" s="16">
        <f>$I8*'Prepared_Debt Original Currency'!BC8</f>
        <v>0</v>
      </c>
      <c r="BD8" s="16">
        <f>$I8*'Prepared_Debt Original Currency'!BD8</f>
        <v>0</v>
      </c>
      <c r="BE8" s="16">
        <f>$I8*'Prepared_Debt Original Currency'!BE8</f>
        <v>0</v>
      </c>
      <c r="BF8" s="16">
        <f>$I8*'Prepared_Debt Original Currency'!BF8</f>
        <v>0</v>
      </c>
      <c r="BG8" s="16">
        <f>$I8*'Prepared_Debt Original Currency'!BG8</f>
        <v>0</v>
      </c>
      <c r="BH8" s="16">
        <f>$I8*'Prepared_Debt Original Currency'!BH8</f>
        <v>0</v>
      </c>
      <c r="BI8" s="16">
        <f>$I8*'Prepared_Debt Original Currency'!BI8</f>
        <v>0</v>
      </c>
      <c r="BJ8" s="16">
        <f>$I8*'Prepared_Debt Original Currency'!BJ8</f>
        <v>0</v>
      </c>
      <c r="BK8" s="16">
        <f>$I8*'Prepared_Debt Original Currency'!BK8</f>
        <v>0</v>
      </c>
      <c r="BL8" s="16">
        <f>$I8*'Prepared_Debt Original Currency'!BL8</f>
        <v>0</v>
      </c>
      <c r="BM8" s="16">
        <f>$I8*'Prepared_Debt Original Currency'!BM8</f>
        <v>0</v>
      </c>
      <c r="BN8" s="16">
        <f>$I8*'Prepared_Debt Original Currency'!BN8</f>
        <v>0</v>
      </c>
      <c r="BO8" s="16">
        <f>$I8*'Prepared_Debt Original Currency'!BO8</f>
        <v>0</v>
      </c>
      <c r="BP8" s="16">
        <f>$I8*'Prepared_Debt Original Currency'!BP8</f>
        <v>0</v>
      </c>
      <c r="BQ8" s="16">
        <f>$I8*'Prepared_Debt Original Currency'!BQ8</f>
        <v>0</v>
      </c>
      <c r="BR8" s="16">
        <f>$I8*'Prepared_Debt Original Currency'!BR8</f>
        <v>0</v>
      </c>
      <c r="BS8" s="16">
        <f>$I8*'Prepared_Debt Original Currency'!BS8</f>
        <v>0</v>
      </c>
      <c r="BT8" s="16">
        <f>$I8*'Prepared_Debt Original Currency'!BT8</f>
        <v>0</v>
      </c>
      <c r="BU8" s="16">
        <f>$I8*'Prepared_Debt Original Currency'!BU8</f>
        <v>0</v>
      </c>
      <c r="BV8" s="16">
        <f>$I8*'Prepared_Debt Original Currency'!BV8</f>
        <v>0</v>
      </c>
      <c r="BW8" s="16">
        <f>$I8*'Prepared_Debt Original Currency'!BW8</f>
        <v>0</v>
      </c>
      <c r="BX8" s="20"/>
      <c r="BY8" s="20"/>
      <c r="BZ8" s="20"/>
      <c r="CA8" s="20"/>
      <c r="CB8" s="23">
        <v>0</v>
      </c>
      <c r="CC8" s="23">
        <f t="shared" si="2"/>
        <v>534374572.28399992</v>
      </c>
      <c r="CD8" s="21">
        <f t="shared" si="3"/>
        <v>0</v>
      </c>
      <c r="CE8" s="21">
        <f t="shared" si="4"/>
        <v>0</v>
      </c>
      <c r="CF8" s="21">
        <f t="shared" si="4"/>
        <v>267187286.14199996</v>
      </c>
      <c r="CG8" s="21">
        <f t="shared" si="4"/>
        <v>267187286.14199996</v>
      </c>
      <c r="CH8" s="21">
        <f t="shared" si="4"/>
        <v>0</v>
      </c>
      <c r="CI8" s="21">
        <f t="shared" si="4"/>
        <v>0</v>
      </c>
      <c r="CJ8" s="21">
        <f t="shared" si="4"/>
        <v>0</v>
      </c>
      <c r="CK8" s="21">
        <f t="shared" si="4"/>
        <v>0</v>
      </c>
      <c r="CL8" s="21">
        <f t="shared" si="4"/>
        <v>0</v>
      </c>
      <c r="CM8" s="21">
        <f t="shared" si="4"/>
        <v>0</v>
      </c>
      <c r="CN8" s="21">
        <f t="shared" si="4"/>
        <v>0</v>
      </c>
      <c r="CO8" s="21">
        <f t="shared" si="4"/>
        <v>0</v>
      </c>
      <c r="CP8" s="21">
        <f t="shared" si="4"/>
        <v>0</v>
      </c>
      <c r="CQ8" s="21">
        <f t="shared" si="4"/>
        <v>0</v>
      </c>
      <c r="CR8" s="21">
        <f t="shared" si="4"/>
        <v>0</v>
      </c>
      <c r="CS8" s="21">
        <f t="shared" si="4"/>
        <v>0</v>
      </c>
      <c r="CT8" s="21">
        <f t="shared" si="4"/>
        <v>0</v>
      </c>
      <c r="CU8" s="21">
        <f t="shared" si="4"/>
        <v>0</v>
      </c>
      <c r="CV8" s="21">
        <f t="shared" si="4"/>
        <v>0</v>
      </c>
      <c r="CW8" s="21">
        <f t="shared" si="4"/>
        <v>0</v>
      </c>
      <c r="CX8" s="21">
        <f t="shared" si="4"/>
        <v>0</v>
      </c>
      <c r="CY8" s="21">
        <f t="shared" si="4"/>
        <v>0</v>
      </c>
      <c r="CZ8" s="21">
        <f t="shared" si="4"/>
        <v>0</v>
      </c>
      <c r="DA8" s="21">
        <f t="shared" si="4"/>
        <v>0</v>
      </c>
      <c r="DB8" s="21">
        <f t="shared" si="4"/>
        <v>0</v>
      </c>
      <c r="DC8" s="21">
        <f t="shared" si="4"/>
        <v>0</v>
      </c>
      <c r="DD8" s="21">
        <f t="shared" si="4"/>
        <v>0</v>
      </c>
      <c r="DE8" s="21">
        <f t="shared" si="4"/>
        <v>0</v>
      </c>
      <c r="DF8" s="21">
        <f t="shared" si="4"/>
        <v>0</v>
      </c>
      <c r="DG8" s="21">
        <f t="shared" si="4"/>
        <v>0</v>
      </c>
      <c r="DH8" s="21">
        <f t="shared" si="4"/>
        <v>0</v>
      </c>
      <c r="DI8" s="21">
        <f t="shared" si="4"/>
        <v>0</v>
      </c>
      <c r="DJ8" s="21">
        <f t="shared" si="4"/>
        <v>0</v>
      </c>
      <c r="DK8" s="21">
        <f t="shared" si="4"/>
        <v>0</v>
      </c>
      <c r="DL8" s="21">
        <f t="shared" si="4"/>
        <v>0</v>
      </c>
      <c r="DM8" s="21">
        <f t="shared" si="4"/>
        <v>0</v>
      </c>
      <c r="DN8" s="21">
        <f t="shared" si="4"/>
        <v>0</v>
      </c>
      <c r="DO8" s="21">
        <f t="shared" si="4"/>
        <v>0</v>
      </c>
      <c r="DP8" s="21">
        <f t="shared" si="4"/>
        <v>0</v>
      </c>
      <c r="DQ8" s="21">
        <f t="shared" si="4"/>
        <v>0</v>
      </c>
      <c r="DR8" s="21">
        <f t="shared" si="4"/>
        <v>0</v>
      </c>
      <c r="DS8" s="21">
        <f t="shared" si="4"/>
        <v>0</v>
      </c>
      <c r="DT8" s="21">
        <f t="shared" si="4"/>
        <v>0</v>
      </c>
      <c r="DU8" s="21">
        <f t="shared" si="4"/>
        <v>0</v>
      </c>
      <c r="DV8" s="21">
        <f t="shared" si="4"/>
        <v>0</v>
      </c>
      <c r="DW8" s="21">
        <f t="shared" si="4"/>
        <v>0</v>
      </c>
      <c r="DX8" s="21">
        <f t="shared" si="4"/>
        <v>0</v>
      </c>
      <c r="DY8" s="21">
        <f t="shared" si="4"/>
        <v>0</v>
      </c>
      <c r="DZ8" s="21">
        <f t="shared" si="4"/>
        <v>0</v>
      </c>
      <c r="EA8" s="21">
        <f t="shared" si="4"/>
        <v>0</v>
      </c>
      <c r="EB8" s="23">
        <f t="shared" si="6"/>
        <v>0</v>
      </c>
    </row>
    <row r="9" spans="1:256" x14ac:dyDescent="0.35">
      <c r="A9" s="14">
        <v>5</v>
      </c>
      <c r="B9" s="15" t="s">
        <v>34</v>
      </c>
      <c r="C9" s="17" t="s">
        <v>35</v>
      </c>
      <c r="D9" s="14" t="s">
        <v>27</v>
      </c>
      <c r="E9" s="50" t="s">
        <v>35</v>
      </c>
      <c r="F9" s="50" t="s">
        <v>76</v>
      </c>
      <c r="G9" s="50">
        <f>VLOOKUP(F9,'Represenative Instruments_FX'!$E$5:$F$14,2,FALSE)</f>
        <v>1</v>
      </c>
      <c r="H9" s="14" t="s">
        <v>36</v>
      </c>
      <c r="I9" s="114">
        <f>'Prepared_Debt Original Currency'!I9</f>
        <v>15.39495</v>
      </c>
      <c r="J9" s="16">
        <f>+'Prepared_Debt Original Currency'!J9*I9</f>
        <v>232540029.34570381</v>
      </c>
      <c r="K9" s="16">
        <f>+I9*'Prepared_Debt Original Currency'!K9</f>
        <v>53960959.060816906</v>
      </c>
      <c r="L9" s="16">
        <v>0</v>
      </c>
      <c r="M9" s="16">
        <v>0</v>
      </c>
      <c r="N9" s="122">
        <v>41520</v>
      </c>
      <c r="O9" s="122">
        <v>55243</v>
      </c>
      <c r="P9" s="14">
        <v>10</v>
      </c>
      <c r="Q9" s="17">
        <v>50</v>
      </c>
      <c r="R9" s="50">
        <v>0</v>
      </c>
      <c r="S9" s="50">
        <v>34</v>
      </c>
      <c r="T9" s="14" t="s">
        <v>29</v>
      </c>
      <c r="U9" s="46">
        <v>7.4999999999999997E-3</v>
      </c>
      <c r="V9" s="14"/>
      <c r="W9" s="24"/>
      <c r="X9" s="16">
        <v>15104955.153846152</v>
      </c>
      <c r="Y9" s="106">
        <f t="shared" si="5"/>
        <v>0</v>
      </c>
      <c r="Z9" s="16">
        <f>$I9*'Prepared_Debt Original Currency'!Z9</f>
        <v>1188454.3313463</v>
      </c>
      <c r="AA9" s="16">
        <f>$I9*'Prepared_Debt Original Currency'!AA9</f>
        <v>1494037.2226986</v>
      </c>
      <c r="AB9" s="16">
        <f>$I9*'Prepared_Debt Original Currency'!AB9</f>
        <v>1773305.6399385298</v>
      </c>
      <c r="AC9" s="16">
        <f>$I9*'Prepared_Debt Original Currency'!AC9</f>
        <v>1773305.6399385298</v>
      </c>
      <c r="AD9" s="16">
        <f>$I9*'Prepared_Debt Original Currency'!AD9</f>
        <v>1773305.3104865998</v>
      </c>
      <c r="AE9" s="16">
        <f>$I9*'Prepared_Debt Original Currency'!AE9</f>
        <v>1773305.3104865998</v>
      </c>
      <c r="AF9" s="16">
        <f>$I9*'Prepared_Debt Original Currency'!AF9</f>
        <v>1773305.3104865998</v>
      </c>
      <c r="AG9" s="16">
        <f>$I9*'Prepared_Debt Original Currency'!AG9</f>
        <v>1773305.3104865998</v>
      </c>
      <c r="AH9" s="16">
        <f>$I9*'Prepared_Debt Original Currency'!AH9</f>
        <v>1773305.3104865998</v>
      </c>
      <c r="AI9" s="16">
        <f>$I9*'Prepared_Debt Original Currency'!AI9</f>
        <v>1773305.3104865998</v>
      </c>
      <c r="AJ9" s="16">
        <f>$I9*'Prepared_Debt Original Currency'!AJ9</f>
        <v>1773305.3104865998</v>
      </c>
      <c r="AK9" s="16">
        <f>$I9*'Prepared_Debt Original Currency'!AK9</f>
        <v>1773305.3104865998</v>
      </c>
      <c r="AL9" s="16">
        <f>$I9*'Prepared_Debt Original Currency'!AL9</f>
        <v>1773305.3104865998</v>
      </c>
      <c r="AM9" s="16">
        <f>$I9*'Prepared_Debt Original Currency'!AM9</f>
        <v>1773305.3104865998</v>
      </c>
      <c r="AN9" s="16">
        <f>$I9*'Prepared_Debt Original Currency'!AN9</f>
        <v>1773305.3104865998</v>
      </c>
      <c r="AO9" s="16">
        <f>$I9*'Prepared_Debt Original Currency'!AO9</f>
        <v>1773305.3104865998</v>
      </c>
      <c r="AP9" s="16">
        <f>$I9*'Prepared_Debt Original Currency'!AP9</f>
        <v>1773305.3104865998</v>
      </c>
      <c r="AQ9" s="16">
        <f>$I9*'Prepared_Debt Original Currency'!AQ9</f>
        <v>1773305.3104865998</v>
      </c>
      <c r="AR9" s="16">
        <f>$I9*'Prepared_Debt Original Currency'!AR9</f>
        <v>1773305.3104865998</v>
      </c>
      <c r="AS9" s="16">
        <f>$I9*'Prepared_Debt Original Currency'!AS9</f>
        <v>1773305.3104865998</v>
      </c>
      <c r="AT9" s="16">
        <f>$I9*'Prepared_Debt Original Currency'!AT9</f>
        <v>1773305.3104865998</v>
      </c>
      <c r="AU9" s="16">
        <f>$I9*'Prepared_Debt Original Currency'!AU9</f>
        <v>1773305.3104865998</v>
      </c>
      <c r="AV9" s="16">
        <f>$I9*'Prepared_Debt Original Currency'!AV9</f>
        <v>1773305.3104865998</v>
      </c>
      <c r="AW9" s="16">
        <f>$I9*'Prepared_Debt Original Currency'!AW9</f>
        <v>1773305.3104865998</v>
      </c>
      <c r="AX9" s="16">
        <f>$I9*'Prepared_Debt Original Currency'!AX9</f>
        <v>1773305.3104865998</v>
      </c>
      <c r="AY9" s="16">
        <f>$I9*'Prepared_Debt Original Currency'!AY9</f>
        <v>1773305.3104865998</v>
      </c>
      <c r="AZ9" s="16">
        <f>$I9*'Prepared_Debt Original Currency'!AZ9</f>
        <v>1773305.3104865998</v>
      </c>
      <c r="BA9" s="16">
        <f>$I9*'Prepared_Debt Original Currency'!BA9</f>
        <v>1773305.3104865998</v>
      </c>
      <c r="BB9" s="16">
        <f>$I9*'Prepared_Debt Original Currency'!BB9</f>
        <v>1773305.3104865998</v>
      </c>
      <c r="BC9" s="16">
        <f>$I9*'Prepared_Debt Original Currency'!BC9</f>
        <v>1320394.9645071137</v>
      </c>
      <c r="BD9" s="16">
        <f>$I9*'Prepared_Debt Original Currency'!BD9</f>
        <v>853815.38084280386</v>
      </c>
      <c r="BE9" s="16">
        <f>$I9*'Prepared_Debt Original Currency'!BE9</f>
        <v>612511.4860739999</v>
      </c>
      <c r="BF9" s="16">
        <f>$I9*'Prepared_Debt Original Currency'!BF9</f>
        <v>408334.42220399994</v>
      </c>
      <c r="BG9" s="16">
        <f>$I9*'Prepared_Debt Original Currency'!BG9</f>
        <v>204167.21110200306</v>
      </c>
      <c r="BH9" s="16">
        <f>$I9*'Prepared_Debt Original Currency'!BH9</f>
        <v>0</v>
      </c>
      <c r="BI9" s="16">
        <f>$I9*'Prepared_Debt Original Currency'!BI9</f>
        <v>0</v>
      </c>
      <c r="BJ9" s="16">
        <f>$I9*'Prepared_Debt Original Currency'!BJ9</f>
        <v>0</v>
      </c>
      <c r="BK9" s="16">
        <f>$I9*'Prepared_Debt Original Currency'!BK9</f>
        <v>0</v>
      </c>
      <c r="BL9" s="16">
        <f>$I9*'Prepared_Debt Original Currency'!BL9</f>
        <v>0</v>
      </c>
      <c r="BM9" s="16">
        <f>$I9*'Prepared_Debt Original Currency'!BM9</f>
        <v>0</v>
      </c>
      <c r="BN9" s="16">
        <f>$I9*'Prepared_Debt Original Currency'!BN9</f>
        <v>0</v>
      </c>
      <c r="BO9" s="16">
        <f>$I9*'Prepared_Debt Original Currency'!BO9</f>
        <v>0</v>
      </c>
      <c r="BP9" s="16">
        <f>$I9*'Prepared_Debt Original Currency'!BP9</f>
        <v>0</v>
      </c>
      <c r="BQ9" s="16">
        <f>$I9*'Prepared_Debt Original Currency'!BQ9</f>
        <v>0</v>
      </c>
      <c r="BR9" s="16">
        <f>$I9*'Prepared_Debt Original Currency'!BR9</f>
        <v>0</v>
      </c>
      <c r="BS9" s="16">
        <f>$I9*'Prepared_Debt Original Currency'!BS9</f>
        <v>0</v>
      </c>
      <c r="BT9" s="16">
        <f>$I9*'Prepared_Debt Original Currency'!BT9</f>
        <v>0</v>
      </c>
      <c r="BU9" s="16">
        <f>$I9*'Prepared_Debt Original Currency'!BU9</f>
        <v>0</v>
      </c>
      <c r="BV9" s="16">
        <f>$I9*'Prepared_Debt Original Currency'!BV9</f>
        <v>0</v>
      </c>
      <c r="BW9" s="16">
        <f>$I9*'Prepared_Debt Original Currency'!BW9</f>
        <v>0</v>
      </c>
      <c r="BX9" s="20"/>
      <c r="BY9" s="20"/>
      <c r="BZ9" s="20"/>
      <c r="CA9" s="20"/>
      <c r="CB9" s="23">
        <v>0</v>
      </c>
      <c r="CC9" s="23">
        <f t="shared" si="2"/>
        <v>53960959.060816906</v>
      </c>
      <c r="CD9" s="21">
        <f t="shared" si="3"/>
        <v>0</v>
      </c>
      <c r="CE9" s="21">
        <f t="shared" si="4"/>
        <v>0</v>
      </c>
      <c r="CF9" s="21">
        <f t="shared" si="4"/>
        <v>1587087.0312004972</v>
      </c>
      <c r="CG9" s="21">
        <f t="shared" si="4"/>
        <v>1587087.0312004972</v>
      </c>
      <c r="CH9" s="21">
        <f t="shared" si="4"/>
        <v>1587087.0312004972</v>
      </c>
      <c r="CI9" s="21">
        <f t="shared" si="4"/>
        <v>1587087.0312004972</v>
      </c>
      <c r="CJ9" s="21">
        <f t="shared" si="4"/>
        <v>1587087.0312004972</v>
      </c>
      <c r="CK9" s="21">
        <f t="shared" si="4"/>
        <v>1587087.0312004972</v>
      </c>
      <c r="CL9" s="21">
        <f t="shared" si="4"/>
        <v>1587087.0312004972</v>
      </c>
      <c r="CM9" s="21">
        <f t="shared" si="4"/>
        <v>1587087.0312004972</v>
      </c>
      <c r="CN9" s="21">
        <f t="shared" si="4"/>
        <v>1587087.0312004972</v>
      </c>
      <c r="CO9" s="21">
        <f t="shared" si="4"/>
        <v>1587087.0312004972</v>
      </c>
      <c r="CP9" s="21">
        <f t="shared" si="4"/>
        <v>1587087.0312004972</v>
      </c>
      <c r="CQ9" s="21">
        <f t="shared" si="4"/>
        <v>1587087.0312004972</v>
      </c>
      <c r="CR9" s="21">
        <f t="shared" si="4"/>
        <v>1587087.0312004972</v>
      </c>
      <c r="CS9" s="21">
        <f t="shared" si="4"/>
        <v>1587087.0312004972</v>
      </c>
      <c r="CT9" s="21">
        <f t="shared" si="4"/>
        <v>1587087.0312004972</v>
      </c>
      <c r="CU9" s="21">
        <f t="shared" si="4"/>
        <v>1587087.0312004972</v>
      </c>
      <c r="CV9" s="21">
        <f t="shared" si="4"/>
        <v>1587087.0312004972</v>
      </c>
      <c r="CW9" s="21">
        <f t="shared" si="4"/>
        <v>1587087.0312004972</v>
      </c>
      <c r="CX9" s="21">
        <f t="shared" si="4"/>
        <v>1587087.0312004972</v>
      </c>
      <c r="CY9" s="21">
        <f t="shared" si="4"/>
        <v>1587087.0312004972</v>
      </c>
      <c r="CZ9" s="21">
        <f t="shared" si="4"/>
        <v>1587087.0312004972</v>
      </c>
      <c r="DA9" s="21">
        <f t="shared" si="4"/>
        <v>1587087.0312004972</v>
      </c>
      <c r="DB9" s="21">
        <f t="shared" si="4"/>
        <v>1587087.0312004972</v>
      </c>
      <c r="DC9" s="21">
        <f t="shared" si="4"/>
        <v>1587087.0312004972</v>
      </c>
      <c r="DD9" s="21">
        <f t="shared" si="4"/>
        <v>1587087.0312004972</v>
      </c>
      <c r="DE9" s="21">
        <f t="shared" si="4"/>
        <v>1587087.0312004972</v>
      </c>
      <c r="DF9" s="21">
        <f t="shared" si="4"/>
        <v>1587087.0312004972</v>
      </c>
      <c r="DG9" s="21">
        <f t="shared" si="4"/>
        <v>1587087.0312004972</v>
      </c>
      <c r="DH9" s="21">
        <f t="shared" si="4"/>
        <v>1587087.0312004972</v>
      </c>
      <c r="DI9" s="21">
        <f t="shared" si="4"/>
        <v>1587087.0312004972</v>
      </c>
      <c r="DJ9" s="21">
        <f t="shared" si="4"/>
        <v>1587087.0312004972</v>
      </c>
      <c r="DK9" s="21">
        <f t="shared" si="4"/>
        <v>1587087.0312004972</v>
      </c>
      <c r="DL9" s="21">
        <f t="shared" si="4"/>
        <v>1587087.0312004972</v>
      </c>
      <c r="DM9" s="21">
        <f t="shared" si="4"/>
        <v>1587087.0312004972</v>
      </c>
      <c r="DN9" s="21">
        <f t="shared" si="4"/>
        <v>0</v>
      </c>
      <c r="DO9" s="21">
        <f t="shared" si="4"/>
        <v>0</v>
      </c>
      <c r="DP9" s="21">
        <f t="shared" si="4"/>
        <v>0</v>
      </c>
      <c r="DQ9" s="21">
        <f t="shared" si="4"/>
        <v>0</v>
      </c>
      <c r="DR9" s="21">
        <f t="shared" si="4"/>
        <v>0</v>
      </c>
      <c r="DS9" s="21">
        <f t="shared" si="4"/>
        <v>0</v>
      </c>
      <c r="DT9" s="21">
        <f t="shared" si="4"/>
        <v>0</v>
      </c>
      <c r="DU9" s="21">
        <f t="shared" si="4"/>
        <v>0</v>
      </c>
      <c r="DV9" s="21">
        <f t="shared" si="4"/>
        <v>0</v>
      </c>
      <c r="DW9" s="21">
        <f t="shared" si="4"/>
        <v>0</v>
      </c>
      <c r="DX9" s="21">
        <f t="shared" si="4"/>
        <v>0</v>
      </c>
      <c r="DY9" s="21">
        <f t="shared" si="4"/>
        <v>0</v>
      </c>
      <c r="DZ9" s="21">
        <f t="shared" si="4"/>
        <v>0</v>
      </c>
      <c r="EA9" s="21">
        <f t="shared" si="4"/>
        <v>0</v>
      </c>
      <c r="EB9" s="23">
        <f t="shared" si="6"/>
        <v>0</v>
      </c>
    </row>
    <row r="10" spans="1:256" x14ac:dyDescent="0.35">
      <c r="A10" s="14">
        <v>6</v>
      </c>
      <c r="B10" s="15" t="s">
        <v>34</v>
      </c>
      <c r="C10" s="17" t="s">
        <v>35</v>
      </c>
      <c r="D10" s="14" t="s">
        <v>27</v>
      </c>
      <c r="E10" s="50" t="s">
        <v>35</v>
      </c>
      <c r="F10" s="50" t="s">
        <v>76</v>
      </c>
      <c r="G10" s="50">
        <f>VLOOKUP(F10,'Represenative Instruments_FX'!$E$5:$F$14,2,FALSE)</f>
        <v>1</v>
      </c>
      <c r="H10" s="14" t="s">
        <v>28</v>
      </c>
      <c r="I10" s="114">
        <f>'Prepared_Debt Original Currency'!I10</f>
        <v>15</v>
      </c>
      <c r="J10" s="16">
        <f>+'Prepared_Debt Original Currency'!J10*I10</f>
        <v>669550372.80000007</v>
      </c>
      <c r="K10" s="16">
        <f>+I10*'Prepared_Debt Original Currency'!K10</f>
        <v>553048861.25999987</v>
      </c>
      <c r="L10" s="16">
        <v>0</v>
      </c>
      <c r="M10" s="16">
        <v>0</v>
      </c>
      <c r="N10" s="122">
        <v>42991</v>
      </c>
      <c r="O10" s="122">
        <v>57410</v>
      </c>
      <c r="P10" s="14">
        <v>10</v>
      </c>
      <c r="Q10" s="17">
        <v>50</v>
      </c>
      <c r="R10" s="50">
        <v>0</v>
      </c>
      <c r="S10" s="50">
        <v>40</v>
      </c>
      <c r="T10" s="14" t="s">
        <v>29</v>
      </c>
      <c r="U10" s="46">
        <v>7.4999999999999997E-3</v>
      </c>
      <c r="V10" s="14"/>
      <c r="W10" s="24"/>
      <c r="X10" s="16">
        <v>44636691.520000003</v>
      </c>
      <c r="Y10" s="106">
        <f t="shared" si="5"/>
        <v>0</v>
      </c>
      <c r="Z10" s="16">
        <f>$I10*'Prepared_Debt Original Currency'!Z10</f>
        <v>34264524.102000006</v>
      </c>
      <c r="AA10" s="16">
        <f>$I10*'Prepared_Debt Original Currency'!AA10</f>
        <v>31912104.979499999</v>
      </c>
      <c r="AB10" s="16">
        <f>$I10*'Prepared_Debt Original Currency'!AB10</f>
        <v>18245757.656999998</v>
      </c>
      <c r="AC10" s="16">
        <f>$I10*'Prepared_Debt Original Currency'!AC10</f>
        <v>18245757.656999998</v>
      </c>
      <c r="AD10" s="16">
        <f>$I10*'Prepared_Debt Original Currency'!AD10</f>
        <v>18245757.656999998</v>
      </c>
      <c r="AE10" s="16">
        <f>$I10*'Prepared_Debt Original Currency'!AE10</f>
        <v>18245757.656999998</v>
      </c>
      <c r="AF10" s="16">
        <f>$I10*'Prepared_Debt Original Currency'!AF10</f>
        <v>18245757.656999998</v>
      </c>
      <c r="AG10" s="16">
        <f>$I10*'Prepared_Debt Original Currency'!AG10</f>
        <v>18245757.656999998</v>
      </c>
      <c r="AH10" s="16">
        <f>$I10*'Prepared_Debt Original Currency'!AH10</f>
        <v>18245757.656999998</v>
      </c>
      <c r="AI10" s="16">
        <f>$I10*'Prepared_Debt Original Currency'!AI10</f>
        <v>18245757.656999998</v>
      </c>
      <c r="AJ10" s="16">
        <f>$I10*'Prepared_Debt Original Currency'!AJ10</f>
        <v>18245757.656999998</v>
      </c>
      <c r="AK10" s="16">
        <f>$I10*'Prepared_Debt Original Currency'!AK10</f>
        <v>18245757.656999998</v>
      </c>
      <c r="AL10" s="16">
        <f>$I10*'Prepared_Debt Original Currency'!AL10</f>
        <v>18245757.656999998</v>
      </c>
      <c r="AM10" s="16">
        <f>$I10*'Prepared_Debt Original Currency'!AM10</f>
        <v>18245757.656999998</v>
      </c>
      <c r="AN10" s="16">
        <f>$I10*'Prepared_Debt Original Currency'!AN10</f>
        <v>18245757.656999998</v>
      </c>
      <c r="AO10" s="16">
        <f>$I10*'Prepared_Debt Original Currency'!AO10</f>
        <v>18245757.656999998</v>
      </c>
      <c r="AP10" s="16">
        <f>$I10*'Prepared_Debt Original Currency'!AP10</f>
        <v>18245757.656999998</v>
      </c>
      <c r="AQ10" s="16">
        <f>$I10*'Prepared_Debt Original Currency'!AQ10</f>
        <v>18245757.656999998</v>
      </c>
      <c r="AR10" s="16">
        <f>$I10*'Prepared_Debt Original Currency'!AR10</f>
        <v>18245757.656999998</v>
      </c>
      <c r="AS10" s="16">
        <f>$I10*'Prepared_Debt Original Currency'!AS10</f>
        <v>18245757.656999998</v>
      </c>
      <c r="AT10" s="16">
        <f>$I10*'Prepared_Debt Original Currency'!AT10</f>
        <v>18245757.656999998</v>
      </c>
      <c r="AU10" s="16">
        <f>$I10*'Prepared_Debt Original Currency'!AU10</f>
        <v>18245757.656999998</v>
      </c>
      <c r="AV10" s="16">
        <f>$I10*'Prepared_Debt Original Currency'!AV10</f>
        <v>18245757.656999998</v>
      </c>
      <c r="AW10" s="16">
        <f>$I10*'Prepared_Debt Original Currency'!AW10</f>
        <v>18245757.656999998</v>
      </c>
      <c r="AX10" s="16">
        <f>$I10*'Prepared_Debt Original Currency'!AX10</f>
        <v>18245757.656999998</v>
      </c>
      <c r="AY10" s="16">
        <f>$I10*'Prepared_Debt Original Currency'!AY10</f>
        <v>18245757.656999998</v>
      </c>
      <c r="AZ10" s="16">
        <f>$I10*'Prepared_Debt Original Currency'!AZ10</f>
        <v>18245757.656999998</v>
      </c>
      <c r="BA10" s="16">
        <f>$I10*'Prepared_Debt Original Currency'!BA10</f>
        <v>13230135.50699994</v>
      </c>
      <c r="BB10" s="16">
        <f>$I10*'Prepared_Debt Original Currency'!BB10</f>
        <v>6488369.1345000621</v>
      </c>
      <c r="BC10" s="16">
        <f>$I10*'Prepared_Debt Original Currency'!BC10</f>
        <v>2914609.6619999656</v>
      </c>
      <c r="BD10" s="16">
        <f>$I10*'Prepared_Debt Original Currency'!BD10</f>
        <v>809517.61199999996</v>
      </c>
      <c r="BE10" s="16">
        <f>$I10*'Prepared_Debt Original Currency'!BE10</f>
        <v>809517.61199999996</v>
      </c>
      <c r="BF10" s="16">
        <f>$I10*'Prepared_Debt Original Currency'!BF10</f>
        <v>809517.61199999996</v>
      </c>
      <c r="BG10" s="16">
        <f>$I10*'Prepared_Debt Original Currency'!BG10</f>
        <v>809517.61199999996</v>
      </c>
      <c r="BH10" s="16">
        <f>$I10*'Prepared_Debt Original Currency'!BH10</f>
        <v>809517.61199999996</v>
      </c>
      <c r="BI10" s="16">
        <f>$I10*'Prepared_Debt Original Currency'!BI10</f>
        <v>809517.61199999996</v>
      </c>
      <c r="BJ10" s="16">
        <f>$I10*'Prepared_Debt Original Currency'!BJ10</f>
        <v>809517.61199999996</v>
      </c>
      <c r="BK10" s="16">
        <f>$I10*'Prepared_Debt Original Currency'!BK10</f>
        <v>809517.61199999996</v>
      </c>
      <c r="BL10" s="16">
        <f>$I10*'Prepared_Debt Original Currency'!BL10</f>
        <v>809517.61199999996</v>
      </c>
      <c r="BM10" s="16">
        <f>$I10*'Prepared_Debt Original Currency'!BM10</f>
        <v>809517.94199997</v>
      </c>
      <c r="BN10" s="16">
        <f>$I10*'Prepared_Debt Original Currency'!BN10</f>
        <v>0</v>
      </c>
      <c r="BO10" s="16">
        <f>$I10*'Prepared_Debt Original Currency'!BO10</f>
        <v>0</v>
      </c>
      <c r="BP10" s="16">
        <f>$I10*'Prepared_Debt Original Currency'!BP10</f>
        <v>0</v>
      </c>
      <c r="BQ10" s="16">
        <f>$I10*'Prepared_Debt Original Currency'!BQ10</f>
        <v>0</v>
      </c>
      <c r="BR10" s="16">
        <f>$I10*'Prepared_Debt Original Currency'!BR10</f>
        <v>0</v>
      </c>
      <c r="BS10" s="16">
        <f>$I10*'Prepared_Debt Original Currency'!BS10</f>
        <v>0</v>
      </c>
      <c r="BT10" s="16">
        <f>$I10*'Prepared_Debt Original Currency'!BT10</f>
        <v>0</v>
      </c>
      <c r="BU10" s="16">
        <f>$I10*'Prepared_Debt Original Currency'!BU10</f>
        <v>0</v>
      </c>
      <c r="BV10" s="16">
        <f>$I10*'Prepared_Debt Original Currency'!BV10</f>
        <v>0</v>
      </c>
      <c r="BW10" s="16">
        <f>$I10*'Prepared_Debt Original Currency'!BW10</f>
        <v>0</v>
      </c>
      <c r="BX10" s="20"/>
      <c r="BY10" s="20"/>
      <c r="BZ10" s="20"/>
      <c r="CA10" s="20"/>
      <c r="CB10" s="23">
        <v>0</v>
      </c>
      <c r="CC10" s="23">
        <f t="shared" si="2"/>
        <v>553048861.25999987</v>
      </c>
      <c r="CD10" s="21">
        <f t="shared" si="3"/>
        <v>0</v>
      </c>
      <c r="CE10" s="21">
        <f t="shared" si="4"/>
        <v>0</v>
      </c>
      <c r="CF10" s="21">
        <f t="shared" si="4"/>
        <v>13826221.531499997</v>
      </c>
      <c r="CG10" s="21">
        <f t="shared" si="4"/>
        <v>13826221.531499997</v>
      </c>
      <c r="CH10" s="21">
        <f t="shared" si="4"/>
        <v>13826221.531499997</v>
      </c>
      <c r="CI10" s="21">
        <f t="shared" si="4"/>
        <v>13826221.531499997</v>
      </c>
      <c r="CJ10" s="21">
        <f t="shared" si="4"/>
        <v>13826221.531499997</v>
      </c>
      <c r="CK10" s="21">
        <f t="shared" si="4"/>
        <v>13826221.531499997</v>
      </c>
      <c r="CL10" s="21">
        <f t="shared" si="4"/>
        <v>13826221.531499997</v>
      </c>
      <c r="CM10" s="21">
        <f t="shared" si="4"/>
        <v>13826221.531499997</v>
      </c>
      <c r="CN10" s="21">
        <f t="shared" si="4"/>
        <v>13826221.531499997</v>
      </c>
      <c r="CO10" s="21">
        <f t="shared" ref="CO10:EA10" si="7">IF($CC10&gt;0,IF(AND(CO$4-$CC$2&gt;=$R10,YEAR($O10)&gt;=CO$4),$CC10/($S10-$R10),0),0)</f>
        <v>13826221.531499997</v>
      </c>
      <c r="CP10" s="21">
        <f t="shared" si="7"/>
        <v>13826221.531499997</v>
      </c>
      <c r="CQ10" s="21">
        <f t="shared" si="7"/>
        <v>13826221.531499997</v>
      </c>
      <c r="CR10" s="21">
        <f t="shared" si="7"/>
        <v>13826221.531499997</v>
      </c>
      <c r="CS10" s="21">
        <f t="shared" si="7"/>
        <v>13826221.531499997</v>
      </c>
      <c r="CT10" s="21">
        <f t="shared" si="7"/>
        <v>13826221.531499997</v>
      </c>
      <c r="CU10" s="21">
        <f t="shared" si="7"/>
        <v>13826221.531499997</v>
      </c>
      <c r="CV10" s="21">
        <f t="shared" si="7"/>
        <v>13826221.531499997</v>
      </c>
      <c r="CW10" s="21">
        <f t="shared" si="7"/>
        <v>13826221.531499997</v>
      </c>
      <c r="CX10" s="21">
        <f t="shared" si="7"/>
        <v>13826221.531499997</v>
      </c>
      <c r="CY10" s="21">
        <f t="shared" si="7"/>
        <v>13826221.531499997</v>
      </c>
      <c r="CZ10" s="21">
        <f t="shared" si="7"/>
        <v>13826221.531499997</v>
      </c>
      <c r="DA10" s="21">
        <f t="shared" si="7"/>
        <v>13826221.531499997</v>
      </c>
      <c r="DB10" s="21">
        <f t="shared" si="7"/>
        <v>13826221.531499997</v>
      </c>
      <c r="DC10" s="21">
        <f t="shared" si="7"/>
        <v>13826221.531499997</v>
      </c>
      <c r="DD10" s="21">
        <f t="shared" si="7"/>
        <v>13826221.531499997</v>
      </c>
      <c r="DE10" s="21">
        <f t="shared" si="7"/>
        <v>13826221.531499997</v>
      </c>
      <c r="DF10" s="21">
        <f t="shared" si="7"/>
        <v>13826221.531499997</v>
      </c>
      <c r="DG10" s="21">
        <f t="shared" si="7"/>
        <v>13826221.531499997</v>
      </c>
      <c r="DH10" s="21">
        <f t="shared" si="7"/>
        <v>13826221.531499997</v>
      </c>
      <c r="DI10" s="21">
        <f t="shared" si="7"/>
        <v>13826221.531499997</v>
      </c>
      <c r="DJ10" s="21">
        <f t="shared" si="7"/>
        <v>13826221.531499997</v>
      </c>
      <c r="DK10" s="21">
        <f t="shared" si="7"/>
        <v>13826221.531499997</v>
      </c>
      <c r="DL10" s="21">
        <f t="shared" si="7"/>
        <v>13826221.531499997</v>
      </c>
      <c r="DM10" s="21">
        <f t="shared" si="7"/>
        <v>13826221.531499997</v>
      </c>
      <c r="DN10" s="21">
        <f t="shared" si="7"/>
        <v>13826221.531499997</v>
      </c>
      <c r="DO10" s="21">
        <f t="shared" si="7"/>
        <v>13826221.531499997</v>
      </c>
      <c r="DP10" s="21">
        <f t="shared" si="7"/>
        <v>13826221.531499997</v>
      </c>
      <c r="DQ10" s="21">
        <f t="shared" si="7"/>
        <v>13826221.531499997</v>
      </c>
      <c r="DR10" s="21">
        <f t="shared" si="7"/>
        <v>13826221.531499997</v>
      </c>
      <c r="DS10" s="21">
        <f t="shared" si="7"/>
        <v>13826221.531499997</v>
      </c>
      <c r="DT10" s="21">
        <f t="shared" si="7"/>
        <v>0</v>
      </c>
      <c r="DU10" s="21">
        <f t="shared" si="7"/>
        <v>0</v>
      </c>
      <c r="DV10" s="21">
        <f t="shared" si="7"/>
        <v>0</v>
      </c>
      <c r="DW10" s="21">
        <f t="shared" si="7"/>
        <v>0</v>
      </c>
      <c r="DX10" s="21">
        <f t="shared" si="7"/>
        <v>0</v>
      </c>
      <c r="DY10" s="21">
        <f t="shared" si="7"/>
        <v>0</v>
      </c>
      <c r="DZ10" s="21">
        <f t="shared" si="7"/>
        <v>0</v>
      </c>
      <c r="EA10" s="21">
        <f t="shared" si="7"/>
        <v>0</v>
      </c>
      <c r="EB10" s="23">
        <f>CC10-SUM(CD10:EA10)</f>
        <v>0</v>
      </c>
    </row>
    <row r="11" spans="1:256" x14ac:dyDescent="0.35">
      <c r="A11" s="14">
        <v>7</v>
      </c>
      <c r="B11" s="15" t="s">
        <v>34</v>
      </c>
      <c r="C11" s="17" t="s">
        <v>35</v>
      </c>
      <c r="D11" s="14" t="s">
        <v>27</v>
      </c>
      <c r="E11" s="50" t="s">
        <v>35</v>
      </c>
      <c r="F11" s="50" t="s">
        <v>76</v>
      </c>
      <c r="G11" s="50">
        <f>VLOOKUP(F11,'Represenative Instruments_FX'!$E$5:$F$14,2,FALSE)</f>
        <v>1</v>
      </c>
      <c r="H11" s="14" t="s">
        <v>32</v>
      </c>
      <c r="I11" s="114">
        <f>'Prepared_Debt Original Currency'!I11</f>
        <v>18.031499999999998</v>
      </c>
      <c r="J11" s="16">
        <f>+'Prepared_Debt Original Currency'!J11*I11</f>
        <v>4862320.3397519989</v>
      </c>
      <c r="K11" s="16">
        <f>+I11*'Prepared_Debt Original Currency'!K11</f>
        <v>4302559.4695019992</v>
      </c>
      <c r="L11" s="18">
        <v>0</v>
      </c>
      <c r="M11" s="18">
        <v>0</v>
      </c>
      <c r="N11" s="122">
        <v>39372</v>
      </c>
      <c r="O11" s="122">
        <v>53951</v>
      </c>
      <c r="P11" s="14">
        <v>10</v>
      </c>
      <c r="Q11" s="17">
        <v>50</v>
      </c>
      <c r="R11" s="50">
        <v>0</v>
      </c>
      <c r="S11" s="50">
        <v>30</v>
      </c>
      <c r="T11" s="14" t="s">
        <v>29</v>
      </c>
      <c r="U11" s="46">
        <v>7.4999999999999997E-3</v>
      </c>
      <c r="V11" s="14"/>
      <c r="W11" s="24"/>
      <c r="X11" s="16">
        <v>269657.00799999997</v>
      </c>
      <c r="Y11" s="106">
        <f t="shared" si="5"/>
        <v>0</v>
      </c>
      <c r="Z11" s="16">
        <f>$I11*'Prepared_Debt Original Currency'!Z11</f>
        <v>145869.78618</v>
      </c>
      <c r="AA11" s="16">
        <f>$I11*'Prepared_Debt Original Currency'!AA11</f>
        <v>145869.78618</v>
      </c>
      <c r="AB11" s="16">
        <f>$I11*'Prepared_Debt Original Currency'!AB11</f>
        <v>145869.78618</v>
      </c>
      <c r="AC11" s="16">
        <f>$I11*'Prepared_Debt Original Currency'!AC11</f>
        <v>145869.78618</v>
      </c>
      <c r="AD11" s="16">
        <f>$I11*'Prepared_Debt Original Currency'!AD11</f>
        <v>145869.78618</v>
      </c>
      <c r="AE11" s="16">
        <f>$I11*'Prepared_Debt Original Currency'!AE11</f>
        <v>145869.78618</v>
      </c>
      <c r="AF11" s="16">
        <f>$I11*'Prepared_Debt Original Currency'!AF11</f>
        <v>145869.78618</v>
      </c>
      <c r="AG11" s="16">
        <f>$I11*'Prepared_Debt Original Currency'!AG11</f>
        <v>145869.78618</v>
      </c>
      <c r="AH11" s="16">
        <f>$I11*'Prepared_Debt Original Currency'!AH11</f>
        <v>145869.78618</v>
      </c>
      <c r="AI11" s="16">
        <f>$I11*'Prepared_Debt Original Currency'!AI11</f>
        <v>145869.78618</v>
      </c>
      <c r="AJ11" s="16">
        <f>$I11*'Prepared_Debt Original Currency'!AJ11</f>
        <v>145869.78618</v>
      </c>
      <c r="AK11" s="16">
        <f>$I11*'Prepared_Debt Original Currency'!AK11</f>
        <v>145869.78618</v>
      </c>
      <c r="AL11" s="16">
        <f>$I11*'Prepared_Debt Original Currency'!AL11</f>
        <v>145869.78618</v>
      </c>
      <c r="AM11" s="16">
        <f>$I11*'Prepared_Debt Original Currency'!AM11</f>
        <v>145869.78618</v>
      </c>
      <c r="AN11" s="16">
        <f>$I11*'Prepared_Debt Original Currency'!AN11</f>
        <v>145869.78618</v>
      </c>
      <c r="AO11" s="16">
        <f>$I11*'Prepared_Debt Original Currency'!AO11</f>
        <v>145869.78618</v>
      </c>
      <c r="AP11" s="16">
        <f>$I11*'Prepared_Debt Original Currency'!AP11</f>
        <v>145869.78618</v>
      </c>
      <c r="AQ11" s="16">
        <f>$I11*'Prepared_Debt Original Currency'!AQ11</f>
        <v>145869.78618</v>
      </c>
      <c r="AR11" s="16">
        <f>$I11*'Prepared_Debt Original Currency'!AR11</f>
        <v>145869.78618</v>
      </c>
      <c r="AS11" s="16">
        <f>$I11*'Prepared_Debt Original Currency'!AS11</f>
        <v>145869.78618</v>
      </c>
      <c r="AT11" s="16">
        <f>$I11*'Prepared_Debt Original Currency'!AT11</f>
        <v>145869.78618</v>
      </c>
      <c r="AU11" s="16">
        <f>$I11*'Prepared_Debt Original Currency'!AU11</f>
        <v>145869.78618</v>
      </c>
      <c r="AV11" s="16">
        <f>$I11*'Prepared_Debt Original Currency'!AV11</f>
        <v>145869.78618</v>
      </c>
      <c r="AW11" s="16">
        <f>$I11*'Prepared_Debt Original Currency'!AW11</f>
        <v>145869.78618</v>
      </c>
      <c r="AX11" s="16">
        <f>$I11*'Prepared_Debt Original Currency'!AX11</f>
        <v>145869.78618</v>
      </c>
      <c r="AY11" s="16">
        <f>$I11*'Prepared_Debt Original Currency'!AY11</f>
        <v>145869.78618</v>
      </c>
      <c r="AZ11" s="16">
        <f>$I11*'Prepared_Debt Original Currency'!AZ11</f>
        <v>145869.78618</v>
      </c>
      <c r="BA11" s="16">
        <f>$I11*'Prepared_Debt Original Currency'!BA11</f>
        <v>145869.78618</v>
      </c>
      <c r="BB11" s="16">
        <f>$I11*'Prepared_Debt Original Currency'!BB11</f>
        <v>145869.78618</v>
      </c>
      <c r="BC11" s="16">
        <f>$I11*'Prepared_Debt Original Currency'!BC11</f>
        <v>72335.670281999992</v>
      </c>
      <c r="BD11" s="16">
        <f>$I11*'Prepared_Debt Original Currency'!BD11</f>
        <v>0</v>
      </c>
      <c r="BE11" s="16">
        <f>$I11*'Prepared_Debt Original Currency'!BE11</f>
        <v>0</v>
      </c>
      <c r="BF11" s="16">
        <f>$I11*'Prepared_Debt Original Currency'!BF11</f>
        <v>0</v>
      </c>
      <c r="BG11" s="16">
        <f>$I11*'Prepared_Debt Original Currency'!BG11</f>
        <v>0</v>
      </c>
      <c r="BH11" s="16">
        <f>$I11*'Prepared_Debt Original Currency'!BH11</f>
        <v>0</v>
      </c>
      <c r="BI11" s="16">
        <f>$I11*'Prepared_Debt Original Currency'!BI11</f>
        <v>0</v>
      </c>
      <c r="BJ11" s="16">
        <f>$I11*'Prepared_Debt Original Currency'!BJ11</f>
        <v>0</v>
      </c>
      <c r="BK11" s="16">
        <f>$I11*'Prepared_Debt Original Currency'!BK11</f>
        <v>0</v>
      </c>
      <c r="BL11" s="16">
        <f>$I11*'Prepared_Debt Original Currency'!BL11</f>
        <v>0</v>
      </c>
      <c r="BM11" s="16">
        <f>$I11*'Prepared_Debt Original Currency'!BM11</f>
        <v>0</v>
      </c>
      <c r="BN11" s="16">
        <f>$I11*'Prepared_Debt Original Currency'!BN11</f>
        <v>0</v>
      </c>
      <c r="BO11" s="16">
        <f>$I11*'Prepared_Debt Original Currency'!BO11</f>
        <v>0</v>
      </c>
      <c r="BP11" s="16">
        <f>$I11*'Prepared_Debt Original Currency'!BP11</f>
        <v>0</v>
      </c>
      <c r="BQ11" s="16">
        <f>$I11*'Prepared_Debt Original Currency'!BQ11</f>
        <v>0</v>
      </c>
      <c r="BR11" s="16">
        <f>$I11*'Prepared_Debt Original Currency'!BR11</f>
        <v>0</v>
      </c>
      <c r="BS11" s="16">
        <f>$I11*'Prepared_Debt Original Currency'!BS11</f>
        <v>0</v>
      </c>
      <c r="BT11" s="16">
        <f>$I11*'Prepared_Debt Original Currency'!BT11</f>
        <v>0</v>
      </c>
      <c r="BU11" s="16">
        <f>$I11*'Prepared_Debt Original Currency'!BU11</f>
        <v>0</v>
      </c>
      <c r="BV11" s="16">
        <f>$I11*'Prepared_Debt Original Currency'!BV11</f>
        <v>0</v>
      </c>
      <c r="BW11" s="16">
        <f>$I11*'Prepared_Debt Original Currency'!BW11</f>
        <v>0</v>
      </c>
      <c r="BX11" s="25"/>
      <c r="BY11" s="25"/>
      <c r="BZ11" s="25"/>
      <c r="CA11" s="25"/>
      <c r="CB11" s="26">
        <v>0</v>
      </c>
      <c r="CC11" s="26">
        <f t="shared" si="2"/>
        <v>4302559.4695019992</v>
      </c>
      <c r="CD11" s="21">
        <f t="shared" si="3"/>
        <v>0</v>
      </c>
      <c r="CE11" s="21">
        <f t="shared" ref="CE11:EA16" si="8">IF($CC11&gt;0,IF(AND(CE$4-$CC$2&gt;=$R11,YEAR($O11)&gt;=CE$4),$CC11/($S11-$R11),0),0)</f>
        <v>0</v>
      </c>
      <c r="CF11" s="21">
        <f t="shared" si="8"/>
        <v>143418.64898339997</v>
      </c>
      <c r="CG11" s="21">
        <f t="shared" si="8"/>
        <v>143418.64898339997</v>
      </c>
      <c r="CH11" s="21">
        <f t="shared" si="8"/>
        <v>143418.64898339997</v>
      </c>
      <c r="CI11" s="21">
        <f t="shared" si="8"/>
        <v>143418.64898339997</v>
      </c>
      <c r="CJ11" s="21">
        <f t="shared" si="8"/>
        <v>143418.64898339997</v>
      </c>
      <c r="CK11" s="21">
        <f t="shared" si="8"/>
        <v>143418.64898339997</v>
      </c>
      <c r="CL11" s="21">
        <f t="shared" si="8"/>
        <v>143418.64898339997</v>
      </c>
      <c r="CM11" s="21">
        <f t="shared" si="8"/>
        <v>143418.64898339997</v>
      </c>
      <c r="CN11" s="21">
        <f t="shared" si="8"/>
        <v>143418.64898339997</v>
      </c>
      <c r="CO11" s="21">
        <f t="shared" si="8"/>
        <v>143418.64898339997</v>
      </c>
      <c r="CP11" s="21">
        <f t="shared" si="8"/>
        <v>143418.64898339997</v>
      </c>
      <c r="CQ11" s="21">
        <f t="shared" si="8"/>
        <v>143418.64898339997</v>
      </c>
      <c r="CR11" s="21">
        <f t="shared" si="8"/>
        <v>143418.64898339997</v>
      </c>
      <c r="CS11" s="21">
        <f t="shared" si="8"/>
        <v>143418.64898339997</v>
      </c>
      <c r="CT11" s="21">
        <f t="shared" si="8"/>
        <v>143418.64898339997</v>
      </c>
      <c r="CU11" s="21">
        <f t="shared" si="8"/>
        <v>143418.64898339997</v>
      </c>
      <c r="CV11" s="21">
        <f t="shared" si="8"/>
        <v>143418.64898339997</v>
      </c>
      <c r="CW11" s="21">
        <f t="shared" si="8"/>
        <v>143418.64898339997</v>
      </c>
      <c r="CX11" s="21">
        <f t="shared" si="8"/>
        <v>143418.64898339997</v>
      </c>
      <c r="CY11" s="21">
        <f t="shared" si="8"/>
        <v>143418.64898339997</v>
      </c>
      <c r="CZ11" s="21">
        <f t="shared" si="8"/>
        <v>143418.64898339997</v>
      </c>
      <c r="DA11" s="21">
        <f t="shared" si="8"/>
        <v>143418.64898339997</v>
      </c>
      <c r="DB11" s="21">
        <f t="shared" si="8"/>
        <v>143418.64898339997</v>
      </c>
      <c r="DC11" s="21">
        <f t="shared" si="8"/>
        <v>143418.64898339997</v>
      </c>
      <c r="DD11" s="21">
        <f t="shared" si="8"/>
        <v>143418.64898339997</v>
      </c>
      <c r="DE11" s="21">
        <f t="shared" si="8"/>
        <v>143418.64898339997</v>
      </c>
      <c r="DF11" s="21">
        <f t="shared" si="8"/>
        <v>143418.64898339997</v>
      </c>
      <c r="DG11" s="21">
        <f t="shared" si="8"/>
        <v>143418.64898339997</v>
      </c>
      <c r="DH11" s="21">
        <f t="shared" si="8"/>
        <v>143418.64898339997</v>
      </c>
      <c r="DI11" s="21">
        <f t="shared" si="8"/>
        <v>143418.64898339997</v>
      </c>
      <c r="DJ11" s="21">
        <f t="shared" si="8"/>
        <v>0</v>
      </c>
      <c r="DK11" s="21">
        <f t="shared" si="8"/>
        <v>0</v>
      </c>
      <c r="DL11" s="21">
        <f t="shared" si="8"/>
        <v>0</v>
      </c>
      <c r="DM11" s="21">
        <f t="shared" si="8"/>
        <v>0</v>
      </c>
      <c r="DN11" s="21">
        <f t="shared" si="8"/>
        <v>0</v>
      </c>
      <c r="DO11" s="21">
        <f t="shared" si="8"/>
        <v>0</v>
      </c>
      <c r="DP11" s="21">
        <f t="shared" si="8"/>
        <v>0</v>
      </c>
      <c r="DQ11" s="21">
        <f t="shared" si="8"/>
        <v>0</v>
      </c>
      <c r="DR11" s="21">
        <f t="shared" si="8"/>
        <v>0</v>
      </c>
      <c r="DS11" s="21">
        <f t="shared" si="8"/>
        <v>0</v>
      </c>
      <c r="DT11" s="21">
        <f t="shared" si="8"/>
        <v>0</v>
      </c>
      <c r="DU11" s="21">
        <f t="shared" si="8"/>
        <v>0</v>
      </c>
      <c r="DV11" s="21">
        <f t="shared" si="8"/>
        <v>0</v>
      </c>
      <c r="DW11" s="21">
        <f t="shared" si="8"/>
        <v>0</v>
      </c>
      <c r="DX11" s="21">
        <f t="shared" si="8"/>
        <v>0</v>
      </c>
      <c r="DY11" s="21">
        <f t="shared" si="8"/>
        <v>0</v>
      </c>
      <c r="DZ11" s="21">
        <f t="shared" si="8"/>
        <v>0</v>
      </c>
      <c r="EA11" s="21">
        <f t="shared" si="8"/>
        <v>0</v>
      </c>
      <c r="EB11" s="26">
        <f t="shared" si="6"/>
        <v>0</v>
      </c>
    </row>
    <row r="12" spans="1:256" x14ac:dyDescent="0.35">
      <c r="A12" s="14">
        <v>8</v>
      </c>
      <c r="B12" s="15" t="s">
        <v>34</v>
      </c>
      <c r="C12" s="17" t="s">
        <v>35</v>
      </c>
      <c r="D12" s="14" t="s">
        <v>27</v>
      </c>
      <c r="E12" s="50" t="s">
        <v>35</v>
      </c>
      <c r="F12" s="50" t="s">
        <v>76</v>
      </c>
      <c r="G12" s="50">
        <f>VLOOKUP(F12,'Represenative Instruments_FX'!$E$5:$F$14,2,FALSE)</f>
        <v>1</v>
      </c>
      <c r="H12" s="14" t="s">
        <v>116</v>
      </c>
      <c r="I12" s="114">
        <f>'Prepared_Debt Original Currency'!I12</f>
        <v>0.13309505886900933</v>
      </c>
      <c r="J12" s="16">
        <f>+'Prepared_Debt Original Currency'!J12*I12</f>
        <v>257688.1210370725</v>
      </c>
      <c r="K12" s="16">
        <f>+I12*'Prepared_Debt Original Currency'!K12</f>
        <v>239406.69950748803</v>
      </c>
      <c r="L12" s="16">
        <v>0</v>
      </c>
      <c r="M12" s="16">
        <v>0</v>
      </c>
      <c r="N12" s="122">
        <v>42935</v>
      </c>
      <c r="O12" s="122">
        <v>57406</v>
      </c>
      <c r="P12" s="14">
        <v>10</v>
      </c>
      <c r="Q12" s="17">
        <v>50</v>
      </c>
      <c r="R12" s="50">
        <v>0</v>
      </c>
      <c r="S12" s="50">
        <v>40</v>
      </c>
      <c r="T12" s="14" t="s">
        <v>29</v>
      </c>
      <c r="U12" s="46">
        <v>7.4999999999999997E-3</v>
      </c>
      <c r="V12" s="14"/>
      <c r="W12" s="24"/>
      <c r="X12" s="16">
        <v>1804501.2101250002</v>
      </c>
      <c r="Y12" s="106">
        <f t="shared" si="5"/>
        <v>0</v>
      </c>
      <c r="Z12" s="16">
        <f>$I12*'Prepared_Debt Original Currency'!Z12</f>
        <v>12224.511998980954</v>
      </c>
      <c r="AA12" s="16">
        <f>$I12*'Prepared_Debt Original Currency'!AA12</f>
        <v>10505.538511303728</v>
      </c>
      <c r="AB12" s="16">
        <f>$I12*'Prepared_Debt Original Currency'!AB12</f>
        <v>6589.4823280107503</v>
      </c>
      <c r="AC12" s="16">
        <f>$I12*'Prepared_Debt Original Currency'!AC12</f>
        <v>6589.4823280107503</v>
      </c>
      <c r="AD12" s="16">
        <f>$I12*'Prepared_Debt Original Currency'!AD12</f>
        <v>6589.4823280107503</v>
      </c>
      <c r="AE12" s="16">
        <f>$I12*'Prepared_Debt Original Currency'!AE12</f>
        <v>6589.4823280107503</v>
      </c>
      <c r="AF12" s="16">
        <f>$I12*'Prepared_Debt Original Currency'!AF12</f>
        <v>6589.4823280107503</v>
      </c>
      <c r="AG12" s="16">
        <f>$I12*'Prepared_Debt Original Currency'!AG12</f>
        <v>6589.4823280107503</v>
      </c>
      <c r="AH12" s="16">
        <f>$I12*'Prepared_Debt Original Currency'!AH12</f>
        <v>6589.4823280107503</v>
      </c>
      <c r="AI12" s="16">
        <f>$I12*'Prepared_Debt Original Currency'!AI12</f>
        <v>6589.4823280107503</v>
      </c>
      <c r="AJ12" s="16">
        <f>$I12*'Prepared_Debt Original Currency'!AJ12</f>
        <v>7143.7072425468641</v>
      </c>
      <c r="AK12" s="16">
        <f>$I12*'Prepared_Debt Original Currency'!AK12</f>
        <v>7697.9321570829779</v>
      </c>
      <c r="AL12" s="16">
        <f>$I12*'Prepared_Debt Original Currency'!AL12</f>
        <v>7697.9321570829779</v>
      </c>
      <c r="AM12" s="16">
        <f>$I12*'Prepared_Debt Original Currency'!AM12</f>
        <v>7697.9321570829779</v>
      </c>
      <c r="AN12" s="16">
        <f>$I12*'Prepared_Debt Original Currency'!AN12</f>
        <v>7697.9321570829779</v>
      </c>
      <c r="AO12" s="16">
        <f>$I12*'Prepared_Debt Original Currency'!AO12</f>
        <v>7697.9321570829779</v>
      </c>
      <c r="AP12" s="16">
        <f>$I12*'Prepared_Debt Original Currency'!AP12</f>
        <v>7697.9321570829779</v>
      </c>
      <c r="AQ12" s="16">
        <f>$I12*'Prepared_Debt Original Currency'!AQ12</f>
        <v>7697.9321570829779</v>
      </c>
      <c r="AR12" s="16">
        <f>$I12*'Prepared_Debt Original Currency'!AR12</f>
        <v>7697.9321570829779</v>
      </c>
      <c r="AS12" s="16">
        <f>$I12*'Prepared_Debt Original Currency'!AS12</f>
        <v>7697.9321570829779</v>
      </c>
      <c r="AT12" s="16">
        <f>$I12*'Prepared_Debt Original Currency'!AT12</f>
        <v>7697.9321570829779</v>
      </c>
      <c r="AU12" s="16">
        <f>$I12*'Prepared_Debt Original Currency'!AU12</f>
        <v>7697.9321570829779</v>
      </c>
      <c r="AV12" s="16">
        <f>$I12*'Prepared_Debt Original Currency'!AV12</f>
        <v>7697.9321570829779</v>
      </c>
      <c r="AW12" s="16">
        <f>$I12*'Prepared_Debt Original Currency'!AW12</f>
        <v>7697.9321570829779</v>
      </c>
      <c r="AX12" s="16">
        <f>$I12*'Prepared_Debt Original Currency'!AX12</f>
        <v>7697.9321570829779</v>
      </c>
      <c r="AY12" s="16">
        <f>$I12*'Prepared_Debt Original Currency'!AY12</f>
        <v>7697.9321570829779</v>
      </c>
      <c r="AZ12" s="16">
        <f>$I12*'Prepared_Debt Original Currency'!AZ12</f>
        <v>7697.9321570829779</v>
      </c>
      <c r="BA12" s="16">
        <f>$I12*'Prepared_Debt Original Currency'!BA12</f>
        <v>6989.7228343313345</v>
      </c>
      <c r="BB12" s="16">
        <f>$I12*'Prepared_Debt Original Currency'!BB12</f>
        <v>5055.6421107229162</v>
      </c>
      <c r="BC12" s="16">
        <f>$I12*'Prepared_Debt Original Currency'!BC12</f>
        <v>3520.9964819959182</v>
      </c>
      <c r="BD12" s="16">
        <f>$I12*'Prepared_Debt Original Currency'!BD12</f>
        <v>2577.3696838772303</v>
      </c>
      <c r="BE12" s="16">
        <f>$I12*'Prepared_Debt Original Currency'!BE12</f>
        <v>2125.0232339607851</v>
      </c>
      <c r="BF12" s="16">
        <f>$I12*'Prepared_Debt Original Currency'!BF12</f>
        <v>1672.6767840443233</v>
      </c>
      <c r="BG12" s="16">
        <f>$I12*'Prepared_Debt Original Currency'!BG12</f>
        <v>1672.6767840443233</v>
      </c>
      <c r="BH12" s="16">
        <f>$I12*'Prepared_Debt Original Currency'!BH12</f>
        <v>1672.6767840443233</v>
      </c>
      <c r="BI12" s="16">
        <f>$I12*'Prepared_Debt Original Currency'!BI12</f>
        <v>1672.6767840443233</v>
      </c>
      <c r="BJ12" s="16">
        <f>$I12*'Prepared_Debt Original Currency'!BJ12</f>
        <v>1672.6767840443233</v>
      </c>
      <c r="BK12" s="16">
        <f>$I12*'Prepared_Debt Original Currency'!BK12</f>
        <v>1672.6767840443233</v>
      </c>
      <c r="BL12" s="16">
        <f>$I12*'Prepared_Debt Original Currency'!BL12</f>
        <v>1672.6767840443233</v>
      </c>
      <c r="BM12" s="16">
        <f>$I12*'Prepared_Debt Original Currency'!BM12</f>
        <v>1672.6767840443233</v>
      </c>
      <c r="BN12" s="16">
        <f>$I12*'Prepared_Debt Original Currency'!BN12</f>
        <v>0</v>
      </c>
      <c r="BO12" s="16">
        <f>$I12*'Prepared_Debt Original Currency'!BO12</f>
        <v>0</v>
      </c>
      <c r="BP12" s="16">
        <f>$I12*'Prepared_Debt Original Currency'!BP12</f>
        <v>0</v>
      </c>
      <c r="BQ12" s="16">
        <f>$I12*'Prepared_Debt Original Currency'!BQ12</f>
        <v>0</v>
      </c>
      <c r="BR12" s="16">
        <f>$I12*'Prepared_Debt Original Currency'!BR12</f>
        <v>0</v>
      </c>
      <c r="BS12" s="16">
        <f>$I12*'Prepared_Debt Original Currency'!BS12</f>
        <v>0</v>
      </c>
      <c r="BT12" s="16">
        <f>$I12*'Prepared_Debt Original Currency'!BT12</f>
        <v>0</v>
      </c>
      <c r="BU12" s="16">
        <f>$I12*'Prepared_Debt Original Currency'!BU12</f>
        <v>0</v>
      </c>
      <c r="BV12" s="16">
        <f>$I12*'Prepared_Debt Original Currency'!BV12</f>
        <v>0</v>
      </c>
      <c r="BW12" s="16">
        <f>$I12*'Prepared_Debt Original Currency'!BW12</f>
        <v>0</v>
      </c>
      <c r="BX12" s="20"/>
      <c r="BY12" s="20"/>
      <c r="BZ12" s="20"/>
      <c r="CA12" s="20"/>
      <c r="CB12" s="23">
        <v>0</v>
      </c>
      <c r="CC12" s="23">
        <f t="shared" si="2"/>
        <v>239406.69950748803</v>
      </c>
      <c r="CD12" s="21">
        <f t="shared" si="3"/>
        <v>0</v>
      </c>
      <c r="CE12" s="21">
        <f t="shared" si="8"/>
        <v>0</v>
      </c>
      <c r="CF12" s="21">
        <f t="shared" si="8"/>
        <v>5985.1674876872003</v>
      </c>
      <c r="CG12" s="21">
        <f t="shared" si="8"/>
        <v>5985.1674876872003</v>
      </c>
      <c r="CH12" s="21">
        <f t="shared" si="8"/>
        <v>5985.1674876872003</v>
      </c>
      <c r="CI12" s="21">
        <f t="shared" si="8"/>
        <v>5985.1674876872003</v>
      </c>
      <c r="CJ12" s="21">
        <f t="shared" si="8"/>
        <v>5985.1674876872003</v>
      </c>
      <c r="CK12" s="21">
        <f t="shared" si="8"/>
        <v>5985.1674876872003</v>
      </c>
      <c r="CL12" s="21">
        <f t="shared" si="8"/>
        <v>5985.1674876872003</v>
      </c>
      <c r="CM12" s="21">
        <f t="shared" si="8"/>
        <v>5985.1674876872003</v>
      </c>
      <c r="CN12" s="21">
        <f t="shared" si="8"/>
        <v>5985.1674876872003</v>
      </c>
      <c r="CO12" s="21">
        <f t="shared" si="8"/>
        <v>5985.1674876872003</v>
      </c>
      <c r="CP12" s="21">
        <f t="shared" si="8"/>
        <v>5985.1674876872003</v>
      </c>
      <c r="CQ12" s="21">
        <f t="shared" si="8"/>
        <v>5985.1674876872003</v>
      </c>
      <c r="CR12" s="21">
        <f t="shared" si="8"/>
        <v>5985.1674876872003</v>
      </c>
      <c r="CS12" s="21">
        <f t="shared" si="8"/>
        <v>5985.1674876872003</v>
      </c>
      <c r="CT12" s="21">
        <f t="shared" si="8"/>
        <v>5985.1674876872003</v>
      </c>
      <c r="CU12" s="21">
        <f t="shared" si="8"/>
        <v>5985.1674876872003</v>
      </c>
      <c r="CV12" s="21">
        <f t="shared" si="8"/>
        <v>5985.1674876872003</v>
      </c>
      <c r="CW12" s="21">
        <f t="shared" si="8"/>
        <v>5985.1674876872003</v>
      </c>
      <c r="CX12" s="21">
        <f t="shared" si="8"/>
        <v>5985.1674876872003</v>
      </c>
      <c r="CY12" s="21">
        <f t="shared" si="8"/>
        <v>5985.1674876872003</v>
      </c>
      <c r="CZ12" s="21">
        <f t="shared" si="8"/>
        <v>5985.1674876872003</v>
      </c>
      <c r="DA12" s="21">
        <f t="shared" si="8"/>
        <v>5985.1674876872003</v>
      </c>
      <c r="DB12" s="21">
        <f t="shared" si="8"/>
        <v>5985.1674876872003</v>
      </c>
      <c r="DC12" s="21">
        <f t="shared" si="8"/>
        <v>5985.1674876872003</v>
      </c>
      <c r="DD12" s="21">
        <f t="shared" si="8"/>
        <v>5985.1674876872003</v>
      </c>
      <c r="DE12" s="21">
        <f t="shared" si="8"/>
        <v>5985.1674876872003</v>
      </c>
      <c r="DF12" s="21">
        <f t="shared" si="8"/>
        <v>5985.1674876872003</v>
      </c>
      <c r="DG12" s="21">
        <f t="shared" si="8"/>
        <v>5985.1674876872003</v>
      </c>
      <c r="DH12" s="21">
        <f t="shared" si="8"/>
        <v>5985.1674876872003</v>
      </c>
      <c r="DI12" s="21">
        <f t="shared" si="8"/>
        <v>5985.1674876872003</v>
      </c>
      <c r="DJ12" s="21">
        <f t="shared" si="8"/>
        <v>5985.1674876872003</v>
      </c>
      <c r="DK12" s="21">
        <f t="shared" si="8"/>
        <v>5985.1674876872003</v>
      </c>
      <c r="DL12" s="21">
        <f t="shared" si="8"/>
        <v>5985.1674876872003</v>
      </c>
      <c r="DM12" s="21">
        <f t="shared" si="8"/>
        <v>5985.1674876872003</v>
      </c>
      <c r="DN12" s="21">
        <f t="shared" si="8"/>
        <v>5985.1674876872003</v>
      </c>
      <c r="DO12" s="21">
        <f t="shared" si="8"/>
        <v>5985.1674876872003</v>
      </c>
      <c r="DP12" s="21">
        <f t="shared" si="8"/>
        <v>5985.1674876872003</v>
      </c>
      <c r="DQ12" s="21">
        <f t="shared" si="8"/>
        <v>5985.1674876872003</v>
      </c>
      <c r="DR12" s="21">
        <f t="shared" si="8"/>
        <v>5985.1674876872003</v>
      </c>
      <c r="DS12" s="21">
        <f t="shared" si="8"/>
        <v>5985.1674876872003</v>
      </c>
      <c r="DT12" s="21">
        <f t="shared" si="8"/>
        <v>0</v>
      </c>
      <c r="DU12" s="21">
        <f t="shared" si="8"/>
        <v>0</v>
      </c>
      <c r="DV12" s="21">
        <f t="shared" si="8"/>
        <v>0</v>
      </c>
      <c r="DW12" s="21">
        <f t="shared" si="8"/>
        <v>0</v>
      </c>
      <c r="DX12" s="21">
        <f t="shared" si="8"/>
        <v>0</v>
      </c>
      <c r="DY12" s="21">
        <f t="shared" si="8"/>
        <v>0</v>
      </c>
      <c r="DZ12" s="21">
        <f t="shared" si="8"/>
        <v>0</v>
      </c>
      <c r="EA12" s="21">
        <f t="shared" si="8"/>
        <v>0</v>
      </c>
      <c r="EB12" s="23">
        <f t="shared" si="6"/>
        <v>0</v>
      </c>
    </row>
    <row r="13" spans="1:256" x14ac:dyDescent="0.35">
      <c r="A13" s="14">
        <v>9</v>
      </c>
      <c r="B13" s="15" t="s">
        <v>34</v>
      </c>
      <c r="C13" s="17" t="s">
        <v>35</v>
      </c>
      <c r="D13" s="14" t="s">
        <v>27</v>
      </c>
      <c r="E13" s="50" t="s">
        <v>35</v>
      </c>
      <c r="F13" s="50" t="s">
        <v>76</v>
      </c>
      <c r="G13" s="50">
        <f>VLOOKUP(F13,'Represenative Instruments_FX'!$E$5:$F$14,2,FALSE)</f>
        <v>1</v>
      </c>
      <c r="H13" s="14" t="s">
        <v>32</v>
      </c>
      <c r="I13" s="114">
        <f>'Prepared_Debt Original Currency'!I13</f>
        <v>18.031499999999998</v>
      </c>
      <c r="J13" s="16">
        <f>+'Prepared_Debt Original Currency'!J13*I13</f>
        <v>2121268.1782769994</v>
      </c>
      <c r="K13" s="16">
        <f>+I13*'Prepared_Debt Original Currency'!K13</f>
        <v>1877075.0388179992</v>
      </c>
      <c r="L13" s="18">
        <v>0</v>
      </c>
      <c r="M13" s="18">
        <v>0</v>
      </c>
      <c r="N13" s="122">
        <v>39140</v>
      </c>
      <c r="O13" s="122">
        <v>53947</v>
      </c>
      <c r="P13" s="14">
        <v>10</v>
      </c>
      <c r="Q13" s="17">
        <v>50</v>
      </c>
      <c r="R13" s="50">
        <v>0</v>
      </c>
      <c r="S13" s="50">
        <v>30</v>
      </c>
      <c r="T13" s="14" t="s">
        <v>29</v>
      </c>
      <c r="U13" s="46">
        <v>7.4999999999999997E-3</v>
      </c>
      <c r="V13" s="14"/>
      <c r="W13" s="24"/>
      <c r="X13" s="16">
        <v>117642.35799999999</v>
      </c>
      <c r="Y13" s="106">
        <f t="shared" si="5"/>
        <v>0</v>
      </c>
      <c r="Z13" s="16">
        <f>$I13*'Prepared_Debt Original Currency'!Z13</f>
        <v>63638.212319999999</v>
      </c>
      <c r="AA13" s="16">
        <f>$I13*'Prepared_Debt Original Currency'!AA13</f>
        <v>63638.212319999999</v>
      </c>
      <c r="AB13" s="16">
        <f>$I13*'Prepared_Debt Original Currency'!AB13</f>
        <v>63638.212319999999</v>
      </c>
      <c r="AC13" s="16">
        <f>$I13*'Prepared_Debt Original Currency'!AC13</f>
        <v>63638.212319999999</v>
      </c>
      <c r="AD13" s="16">
        <f>$I13*'Prepared_Debt Original Currency'!AD13</f>
        <v>63638.212319999999</v>
      </c>
      <c r="AE13" s="16">
        <f>$I13*'Prepared_Debt Original Currency'!AE13</f>
        <v>63638.212319999999</v>
      </c>
      <c r="AF13" s="16">
        <f>$I13*'Prepared_Debt Original Currency'!AF13</f>
        <v>63638.212319999999</v>
      </c>
      <c r="AG13" s="16">
        <f>$I13*'Prepared_Debt Original Currency'!AG13</f>
        <v>63638.212319999999</v>
      </c>
      <c r="AH13" s="16">
        <f>$I13*'Prepared_Debt Original Currency'!AH13</f>
        <v>63638.212319999999</v>
      </c>
      <c r="AI13" s="16">
        <f>$I13*'Prepared_Debt Original Currency'!AI13</f>
        <v>63638.212319999999</v>
      </c>
      <c r="AJ13" s="16">
        <f>$I13*'Prepared_Debt Original Currency'!AJ13</f>
        <v>63638.212319999999</v>
      </c>
      <c r="AK13" s="16">
        <f>$I13*'Prepared_Debt Original Currency'!AK13</f>
        <v>63638.212319999999</v>
      </c>
      <c r="AL13" s="16">
        <f>$I13*'Prepared_Debt Original Currency'!AL13</f>
        <v>63638.212319999999</v>
      </c>
      <c r="AM13" s="16">
        <f>$I13*'Prepared_Debt Original Currency'!AM13</f>
        <v>63638.212319999999</v>
      </c>
      <c r="AN13" s="16">
        <f>$I13*'Prepared_Debt Original Currency'!AN13</f>
        <v>63638.212319999999</v>
      </c>
      <c r="AO13" s="16">
        <f>$I13*'Prepared_Debt Original Currency'!AO13</f>
        <v>63638.212319999999</v>
      </c>
      <c r="AP13" s="16">
        <f>$I13*'Prepared_Debt Original Currency'!AP13</f>
        <v>63638.212319999999</v>
      </c>
      <c r="AQ13" s="16">
        <f>$I13*'Prepared_Debt Original Currency'!AQ13</f>
        <v>63638.212319999999</v>
      </c>
      <c r="AR13" s="16">
        <f>$I13*'Prepared_Debt Original Currency'!AR13</f>
        <v>63638.212319999999</v>
      </c>
      <c r="AS13" s="16">
        <f>$I13*'Prepared_Debt Original Currency'!AS13</f>
        <v>63638.212319999999</v>
      </c>
      <c r="AT13" s="16">
        <f>$I13*'Prepared_Debt Original Currency'!AT13</f>
        <v>63638.212319999999</v>
      </c>
      <c r="AU13" s="16">
        <f>$I13*'Prepared_Debt Original Currency'!AU13</f>
        <v>63638.212319999999</v>
      </c>
      <c r="AV13" s="16">
        <f>$I13*'Prepared_Debt Original Currency'!AV13</f>
        <v>63638.212319999999</v>
      </c>
      <c r="AW13" s="16">
        <f>$I13*'Prepared_Debt Original Currency'!AW13</f>
        <v>63638.212319999999</v>
      </c>
      <c r="AX13" s="16">
        <f>$I13*'Prepared_Debt Original Currency'!AX13</f>
        <v>63638.212319999999</v>
      </c>
      <c r="AY13" s="16">
        <f>$I13*'Prepared_Debt Original Currency'!AY13</f>
        <v>63638.212319999999</v>
      </c>
      <c r="AZ13" s="16">
        <f>$I13*'Prepared_Debt Original Currency'!AZ13</f>
        <v>63638.212319999999</v>
      </c>
      <c r="BA13" s="16">
        <f>$I13*'Prepared_Debt Original Currency'!BA13</f>
        <v>63638.212319999999</v>
      </c>
      <c r="BB13" s="16">
        <f>$I13*'Prepared_Debt Original Currency'!BB13</f>
        <v>63638.212319999999</v>
      </c>
      <c r="BC13" s="16">
        <f>$I13*'Prepared_Debt Original Currency'!BC13</f>
        <v>31566.881537999638</v>
      </c>
      <c r="BD13" s="16">
        <f>$I13*'Prepared_Debt Original Currency'!BD13</f>
        <v>0</v>
      </c>
      <c r="BE13" s="16">
        <f>$I13*'Prepared_Debt Original Currency'!BE13</f>
        <v>0</v>
      </c>
      <c r="BF13" s="16">
        <f>$I13*'Prepared_Debt Original Currency'!BF13</f>
        <v>0</v>
      </c>
      <c r="BG13" s="16">
        <f>$I13*'Prepared_Debt Original Currency'!BG13</f>
        <v>0</v>
      </c>
      <c r="BH13" s="16">
        <f>$I13*'Prepared_Debt Original Currency'!BH13</f>
        <v>0</v>
      </c>
      <c r="BI13" s="16">
        <f>$I13*'Prepared_Debt Original Currency'!BI13</f>
        <v>0</v>
      </c>
      <c r="BJ13" s="16">
        <f>$I13*'Prepared_Debt Original Currency'!BJ13</f>
        <v>0</v>
      </c>
      <c r="BK13" s="16">
        <f>$I13*'Prepared_Debt Original Currency'!BK13</f>
        <v>0</v>
      </c>
      <c r="BL13" s="16">
        <f>$I13*'Prepared_Debt Original Currency'!BL13</f>
        <v>0</v>
      </c>
      <c r="BM13" s="16">
        <f>$I13*'Prepared_Debt Original Currency'!BM13</f>
        <v>0</v>
      </c>
      <c r="BN13" s="16">
        <f>$I13*'Prepared_Debt Original Currency'!BN13</f>
        <v>0</v>
      </c>
      <c r="BO13" s="16">
        <f>$I13*'Prepared_Debt Original Currency'!BO13</f>
        <v>0</v>
      </c>
      <c r="BP13" s="16">
        <f>$I13*'Prepared_Debt Original Currency'!BP13</f>
        <v>0</v>
      </c>
      <c r="BQ13" s="16">
        <f>$I13*'Prepared_Debt Original Currency'!BQ13</f>
        <v>0</v>
      </c>
      <c r="BR13" s="16">
        <f>$I13*'Prepared_Debt Original Currency'!BR13</f>
        <v>0</v>
      </c>
      <c r="BS13" s="16">
        <f>$I13*'Prepared_Debt Original Currency'!BS13</f>
        <v>0</v>
      </c>
      <c r="BT13" s="16">
        <f>$I13*'Prepared_Debt Original Currency'!BT13</f>
        <v>0</v>
      </c>
      <c r="BU13" s="16">
        <f>$I13*'Prepared_Debt Original Currency'!BU13</f>
        <v>0</v>
      </c>
      <c r="BV13" s="16">
        <f>$I13*'Prepared_Debt Original Currency'!BV13</f>
        <v>0</v>
      </c>
      <c r="BW13" s="16">
        <f>$I13*'Prepared_Debt Original Currency'!BW13</f>
        <v>0</v>
      </c>
      <c r="BX13" s="25"/>
      <c r="BY13" s="25"/>
      <c r="BZ13" s="25"/>
      <c r="CA13" s="25"/>
      <c r="CB13" s="26">
        <v>0</v>
      </c>
      <c r="CC13" s="26">
        <f t="shared" si="2"/>
        <v>1877075.0388179992</v>
      </c>
      <c r="CD13" s="21">
        <f t="shared" si="3"/>
        <v>0</v>
      </c>
      <c r="CE13" s="21">
        <f t="shared" si="8"/>
        <v>0</v>
      </c>
      <c r="CF13" s="21">
        <f t="shared" si="8"/>
        <v>62569.167960599974</v>
      </c>
      <c r="CG13" s="21">
        <f t="shared" si="8"/>
        <v>62569.167960599974</v>
      </c>
      <c r="CH13" s="21">
        <f t="shared" si="8"/>
        <v>62569.167960599974</v>
      </c>
      <c r="CI13" s="21">
        <f t="shared" si="8"/>
        <v>62569.167960599974</v>
      </c>
      <c r="CJ13" s="21">
        <f t="shared" si="8"/>
        <v>62569.167960599974</v>
      </c>
      <c r="CK13" s="21">
        <f t="shared" si="8"/>
        <v>62569.167960599974</v>
      </c>
      <c r="CL13" s="21">
        <f t="shared" si="8"/>
        <v>62569.167960599974</v>
      </c>
      <c r="CM13" s="21">
        <f t="shared" si="8"/>
        <v>62569.167960599974</v>
      </c>
      <c r="CN13" s="21">
        <f t="shared" si="8"/>
        <v>62569.167960599974</v>
      </c>
      <c r="CO13" s="21">
        <f t="shared" si="8"/>
        <v>62569.167960599974</v>
      </c>
      <c r="CP13" s="21">
        <f t="shared" si="8"/>
        <v>62569.167960599974</v>
      </c>
      <c r="CQ13" s="21">
        <f t="shared" si="8"/>
        <v>62569.167960599974</v>
      </c>
      <c r="CR13" s="21">
        <f t="shared" si="8"/>
        <v>62569.167960599974</v>
      </c>
      <c r="CS13" s="21">
        <f t="shared" si="8"/>
        <v>62569.167960599974</v>
      </c>
      <c r="CT13" s="21">
        <f t="shared" si="8"/>
        <v>62569.167960599974</v>
      </c>
      <c r="CU13" s="21">
        <f t="shared" si="8"/>
        <v>62569.167960599974</v>
      </c>
      <c r="CV13" s="21">
        <f t="shared" si="8"/>
        <v>62569.167960599974</v>
      </c>
      <c r="CW13" s="21">
        <f t="shared" si="8"/>
        <v>62569.167960599974</v>
      </c>
      <c r="CX13" s="21">
        <f t="shared" si="8"/>
        <v>62569.167960599974</v>
      </c>
      <c r="CY13" s="21">
        <f t="shared" si="8"/>
        <v>62569.167960599974</v>
      </c>
      <c r="CZ13" s="21">
        <f t="shared" si="8"/>
        <v>62569.167960599974</v>
      </c>
      <c r="DA13" s="21">
        <f t="shared" si="8"/>
        <v>62569.167960599974</v>
      </c>
      <c r="DB13" s="21">
        <f t="shared" si="8"/>
        <v>62569.167960599974</v>
      </c>
      <c r="DC13" s="21">
        <f t="shared" si="8"/>
        <v>62569.167960599974</v>
      </c>
      <c r="DD13" s="21">
        <f t="shared" si="8"/>
        <v>62569.167960599974</v>
      </c>
      <c r="DE13" s="21">
        <f t="shared" si="8"/>
        <v>62569.167960599974</v>
      </c>
      <c r="DF13" s="21">
        <f t="shared" si="8"/>
        <v>62569.167960599974</v>
      </c>
      <c r="DG13" s="21">
        <f t="shared" si="8"/>
        <v>62569.167960599974</v>
      </c>
      <c r="DH13" s="21">
        <f t="shared" si="8"/>
        <v>62569.167960599974</v>
      </c>
      <c r="DI13" s="21">
        <f t="shared" si="8"/>
        <v>62569.167960599974</v>
      </c>
      <c r="DJ13" s="21">
        <f t="shared" si="8"/>
        <v>0</v>
      </c>
      <c r="DK13" s="21">
        <f t="shared" si="8"/>
        <v>0</v>
      </c>
      <c r="DL13" s="21">
        <f t="shared" si="8"/>
        <v>0</v>
      </c>
      <c r="DM13" s="21">
        <f t="shared" si="8"/>
        <v>0</v>
      </c>
      <c r="DN13" s="21">
        <f t="shared" si="8"/>
        <v>0</v>
      </c>
      <c r="DO13" s="21">
        <f t="shared" si="8"/>
        <v>0</v>
      </c>
      <c r="DP13" s="21">
        <f t="shared" si="8"/>
        <v>0</v>
      </c>
      <c r="DQ13" s="21">
        <f t="shared" si="8"/>
        <v>0</v>
      </c>
      <c r="DR13" s="21">
        <f t="shared" si="8"/>
        <v>0</v>
      </c>
      <c r="DS13" s="21">
        <f t="shared" si="8"/>
        <v>0</v>
      </c>
      <c r="DT13" s="21">
        <f t="shared" si="8"/>
        <v>0</v>
      </c>
      <c r="DU13" s="21">
        <f t="shared" si="8"/>
        <v>0</v>
      </c>
      <c r="DV13" s="21">
        <f t="shared" si="8"/>
        <v>0</v>
      </c>
      <c r="DW13" s="21">
        <f t="shared" si="8"/>
        <v>0</v>
      </c>
      <c r="DX13" s="21">
        <f t="shared" si="8"/>
        <v>0</v>
      </c>
      <c r="DY13" s="21">
        <f t="shared" si="8"/>
        <v>0</v>
      </c>
      <c r="DZ13" s="21">
        <f t="shared" si="8"/>
        <v>0</v>
      </c>
      <c r="EA13" s="21">
        <f t="shared" si="8"/>
        <v>0</v>
      </c>
      <c r="EB13" s="26">
        <f t="shared" si="6"/>
        <v>0</v>
      </c>
    </row>
    <row r="14" spans="1:256" x14ac:dyDescent="0.35">
      <c r="A14" s="14">
        <v>10</v>
      </c>
      <c r="B14" s="15" t="s">
        <v>34</v>
      </c>
      <c r="C14" s="17" t="s">
        <v>35</v>
      </c>
      <c r="D14" s="14" t="s">
        <v>27</v>
      </c>
      <c r="E14" s="50" t="s">
        <v>35</v>
      </c>
      <c r="F14" s="50" t="s">
        <v>76</v>
      </c>
      <c r="G14" s="50">
        <f>VLOOKUP(F14,'Represenative Instruments_FX'!$E$5:$F$14,2,FALSE)</f>
        <v>1</v>
      </c>
      <c r="H14" s="14" t="s">
        <v>117</v>
      </c>
      <c r="I14" s="114">
        <f>'Prepared_Debt Original Currency'!I14</f>
        <v>2.4213888053061345</v>
      </c>
      <c r="J14" s="16">
        <f>+'Prepared_Debt Original Currency'!J14*I14</f>
        <v>29955314.092870273</v>
      </c>
      <c r="K14" s="16">
        <f>+I14*'Prepared_Debt Original Currency'!K14</f>
        <v>20018948.532896675</v>
      </c>
      <c r="L14" s="16">
        <v>0</v>
      </c>
      <c r="M14" s="16">
        <v>0</v>
      </c>
      <c r="N14" s="122">
        <v>40305</v>
      </c>
      <c r="O14" s="122">
        <v>54864</v>
      </c>
      <c r="P14" s="14">
        <v>10</v>
      </c>
      <c r="Q14" s="17">
        <v>50</v>
      </c>
      <c r="R14" s="50">
        <v>0</v>
      </c>
      <c r="S14" s="50">
        <v>33</v>
      </c>
      <c r="T14" s="14" t="s">
        <v>29</v>
      </c>
      <c r="U14" s="46">
        <v>7.4999999999999997E-3</v>
      </c>
      <c r="V14" s="14"/>
      <c r="W14" s="24"/>
      <c r="X14" s="16">
        <v>12371129.340000002</v>
      </c>
      <c r="Y14" s="106">
        <f t="shared" si="5"/>
        <v>0</v>
      </c>
      <c r="Z14" s="16">
        <f>$I14*'Prepared_Debt Original Currency'!Z14</f>
        <v>848520.01487701281</v>
      </c>
      <c r="AA14" s="16">
        <f>$I14*'Prepared_Debt Original Currency'!AA14</f>
        <v>785894.18337209709</v>
      </c>
      <c r="AB14" s="16">
        <f>$I14*'Prepared_Debt Original Currency'!AB14</f>
        <v>709140.03246598109</v>
      </c>
      <c r="AC14" s="16">
        <f>$I14*'Prepared_Debt Original Currency'!AC14</f>
        <v>709140.03246598109</v>
      </c>
      <c r="AD14" s="16">
        <f>$I14*'Prepared_Debt Original Currency'!AD14</f>
        <v>709140.03246598109</v>
      </c>
      <c r="AE14" s="16">
        <f>$I14*'Prepared_Debt Original Currency'!AE14</f>
        <v>631084.60784478311</v>
      </c>
      <c r="AF14" s="16">
        <f>$I14*'Prepared_Debt Original Currency'!AF14</f>
        <v>656746.99973784422</v>
      </c>
      <c r="AG14" s="16">
        <f>$I14*'Prepared_Debt Original Currency'!AG14</f>
        <v>656746.99973784422</v>
      </c>
      <c r="AH14" s="16">
        <f>$I14*'Prepared_Debt Original Currency'!AH14</f>
        <v>656746.99973784422</v>
      </c>
      <c r="AI14" s="16">
        <f>$I14*'Prepared_Debt Original Currency'!AI14</f>
        <v>656746.99973784422</v>
      </c>
      <c r="AJ14" s="16">
        <f>$I14*'Prepared_Debt Original Currency'!AJ14</f>
        <v>656746.99973784422</v>
      </c>
      <c r="AK14" s="16">
        <f>$I14*'Prepared_Debt Original Currency'!AK14</f>
        <v>656746.99973784422</v>
      </c>
      <c r="AL14" s="16">
        <f>$I14*'Prepared_Debt Original Currency'!AL14</f>
        <v>656746.99973784422</v>
      </c>
      <c r="AM14" s="16">
        <f>$I14*'Prepared_Debt Original Currency'!AM14</f>
        <v>656746.99973784422</v>
      </c>
      <c r="AN14" s="16">
        <f>$I14*'Prepared_Debt Original Currency'!AN14</f>
        <v>656746.99973784422</v>
      </c>
      <c r="AO14" s="16">
        <f>$I14*'Prepared_Debt Original Currency'!AO14</f>
        <v>656746.99973784422</v>
      </c>
      <c r="AP14" s="16">
        <f>$I14*'Prepared_Debt Original Currency'!AP14</f>
        <v>656746.99973784422</v>
      </c>
      <c r="AQ14" s="16">
        <f>$I14*'Prepared_Debt Original Currency'!AQ14</f>
        <v>656746.99973784422</v>
      </c>
      <c r="AR14" s="16">
        <f>$I14*'Prepared_Debt Original Currency'!AR14</f>
        <v>656746.99973784422</v>
      </c>
      <c r="AS14" s="16">
        <f>$I14*'Prepared_Debt Original Currency'!AS14</f>
        <v>656746.99973784422</v>
      </c>
      <c r="AT14" s="16">
        <f>$I14*'Prepared_Debt Original Currency'!AT14</f>
        <v>656746.99973784422</v>
      </c>
      <c r="AU14" s="16">
        <f>$I14*'Prepared_Debt Original Currency'!AU14</f>
        <v>656746.99973784422</v>
      </c>
      <c r="AV14" s="16">
        <f>$I14*'Prepared_Debt Original Currency'!AV14</f>
        <v>656746.99973784422</v>
      </c>
      <c r="AW14" s="16">
        <f>$I14*'Prepared_Debt Original Currency'!AW14</f>
        <v>656746.99973784422</v>
      </c>
      <c r="AX14" s="16">
        <f>$I14*'Prepared_Debt Original Currency'!AX14</f>
        <v>656746.99973784422</v>
      </c>
      <c r="AY14" s="16">
        <f>$I14*'Prepared_Debt Original Currency'!AY14</f>
        <v>656746.99973784422</v>
      </c>
      <c r="AZ14" s="16">
        <f>$I14*'Prepared_Debt Original Currency'!AZ14</f>
        <v>656746.99973784422</v>
      </c>
      <c r="BA14" s="16">
        <f>$I14*'Prepared_Debt Original Currency'!BA14</f>
        <v>656746.99973784422</v>
      </c>
      <c r="BB14" s="16">
        <f>$I14*'Prepared_Debt Original Currency'!BB14</f>
        <v>656746.99973784422</v>
      </c>
      <c r="BC14" s="16">
        <f>$I14*'Prepared_Debt Original Currency'!BC14</f>
        <v>130212.15885860313</v>
      </c>
      <c r="BD14" s="16">
        <f>$I14*'Prepared_Debt Original Currency'!BD14</f>
        <v>130212.15885860313</v>
      </c>
      <c r="BE14" s="16">
        <f>$I14*'Prepared_Debt Original Currency'!BE14</f>
        <v>130212.15885860313</v>
      </c>
      <c r="BF14" s="16">
        <f>$I14*'Prepared_Debt Original Currency'!BF14</f>
        <v>130212.15885860313</v>
      </c>
      <c r="BG14" s="16">
        <f>$I14*'Prepared_Debt Original Currency'!BG14</f>
        <v>0</v>
      </c>
      <c r="BH14" s="16">
        <f>$I14*'Prepared_Debt Original Currency'!BH14</f>
        <v>0</v>
      </c>
      <c r="BI14" s="16">
        <f>$I14*'Prepared_Debt Original Currency'!BI14</f>
        <v>0</v>
      </c>
      <c r="BJ14" s="16">
        <f>$I14*'Prepared_Debt Original Currency'!BJ14</f>
        <v>0</v>
      </c>
      <c r="BK14" s="16">
        <f>$I14*'Prepared_Debt Original Currency'!BK14</f>
        <v>0</v>
      </c>
      <c r="BL14" s="16">
        <f>$I14*'Prepared_Debt Original Currency'!BL14</f>
        <v>0</v>
      </c>
      <c r="BM14" s="16">
        <f>$I14*'Prepared_Debt Original Currency'!BM14</f>
        <v>0</v>
      </c>
      <c r="BN14" s="16">
        <f>$I14*'Prepared_Debt Original Currency'!BN14</f>
        <v>0</v>
      </c>
      <c r="BO14" s="16">
        <f>$I14*'Prepared_Debt Original Currency'!BO14</f>
        <v>0</v>
      </c>
      <c r="BP14" s="16">
        <f>$I14*'Prepared_Debt Original Currency'!BP14</f>
        <v>0</v>
      </c>
      <c r="BQ14" s="16">
        <f>$I14*'Prepared_Debt Original Currency'!BQ14</f>
        <v>0</v>
      </c>
      <c r="BR14" s="16">
        <f>$I14*'Prepared_Debt Original Currency'!BR14</f>
        <v>0</v>
      </c>
      <c r="BS14" s="16">
        <f>$I14*'Prepared_Debt Original Currency'!BS14</f>
        <v>0</v>
      </c>
      <c r="BT14" s="16">
        <f>$I14*'Prepared_Debt Original Currency'!BT14</f>
        <v>0</v>
      </c>
      <c r="BU14" s="16">
        <f>$I14*'Prepared_Debt Original Currency'!BU14</f>
        <v>0</v>
      </c>
      <c r="BV14" s="16">
        <f>$I14*'Prepared_Debt Original Currency'!BV14</f>
        <v>0</v>
      </c>
      <c r="BW14" s="16">
        <f>$I14*'Prepared_Debt Original Currency'!BW14</f>
        <v>0</v>
      </c>
      <c r="BX14" s="20"/>
      <c r="BY14" s="20"/>
      <c r="BZ14" s="20"/>
      <c r="CA14" s="20"/>
      <c r="CB14" s="23">
        <v>0</v>
      </c>
      <c r="CC14" s="23">
        <f t="shared" si="2"/>
        <v>20018948.532896675</v>
      </c>
      <c r="CD14" s="21">
        <f t="shared" si="3"/>
        <v>0</v>
      </c>
      <c r="CE14" s="21">
        <f t="shared" si="8"/>
        <v>0</v>
      </c>
      <c r="CF14" s="21">
        <f t="shared" si="8"/>
        <v>606634.80402717192</v>
      </c>
      <c r="CG14" s="21">
        <f t="shared" si="8"/>
        <v>606634.80402717192</v>
      </c>
      <c r="CH14" s="21">
        <f t="shared" si="8"/>
        <v>606634.80402717192</v>
      </c>
      <c r="CI14" s="21">
        <f t="shared" si="8"/>
        <v>606634.80402717192</v>
      </c>
      <c r="CJ14" s="21">
        <f t="shared" si="8"/>
        <v>606634.80402717192</v>
      </c>
      <c r="CK14" s="21">
        <f t="shared" si="8"/>
        <v>606634.80402717192</v>
      </c>
      <c r="CL14" s="21">
        <f t="shared" si="8"/>
        <v>606634.80402717192</v>
      </c>
      <c r="CM14" s="21">
        <f t="shared" si="8"/>
        <v>606634.80402717192</v>
      </c>
      <c r="CN14" s="21">
        <f t="shared" si="8"/>
        <v>606634.80402717192</v>
      </c>
      <c r="CO14" s="21">
        <f t="shared" si="8"/>
        <v>606634.80402717192</v>
      </c>
      <c r="CP14" s="21">
        <f t="shared" si="8"/>
        <v>606634.80402717192</v>
      </c>
      <c r="CQ14" s="21">
        <f t="shared" si="8"/>
        <v>606634.80402717192</v>
      </c>
      <c r="CR14" s="21">
        <f t="shared" si="8"/>
        <v>606634.80402717192</v>
      </c>
      <c r="CS14" s="21">
        <f t="shared" si="8"/>
        <v>606634.80402717192</v>
      </c>
      <c r="CT14" s="21">
        <f t="shared" si="8"/>
        <v>606634.80402717192</v>
      </c>
      <c r="CU14" s="21">
        <f t="shared" si="8"/>
        <v>606634.80402717192</v>
      </c>
      <c r="CV14" s="21">
        <f t="shared" si="8"/>
        <v>606634.80402717192</v>
      </c>
      <c r="CW14" s="21">
        <f t="shared" si="8"/>
        <v>606634.80402717192</v>
      </c>
      <c r="CX14" s="21">
        <f t="shared" si="8"/>
        <v>606634.80402717192</v>
      </c>
      <c r="CY14" s="21">
        <f t="shared" si="8"/>
        <v>606634.80402717192</v>
      </c>
      <c r="CZ14" s="21">
        <f t="shared" si="8"/>
        <v>606634.80402717192</v>
      </c>
      <c r="DA14" s="21">
        <f t="shared" si="8"/>
        <v>606634.80402717192</v>
      </c>
      <c r="DB14" s="21">
        <f t="shared" si="8"/>
        <v>606634.80402717192</v>
      </c>
      <c r="DC14" s="21">
        <f t="shared" si="8"/>
        <v>606634.80402717192</v>
      </c>
      <c r="DD14" s="21">
        <f t="shared" si="8"/>
        <v>606634.80402717192</v>
      </c>
      <c r="DE14" s="21">
        <f t="shared" si="8"/>
        <v>606634.80402717192</v>
      </c>
      <c r="DF14" s="21">
        <f t="shared" si="8"/>
        <v>606634.80402717192</v>
      </c>
      <c r="DG14" s="21">
        <f t="shared" si="8"/>
        <v>606634.80402717192</v>
      </c>
      <c r="DH14" s="21">
        <f t="shared" si="8"/>
        <v>606634.80402717192</v>
      </c>
      <c r="DI14" s="21">
        <f t="shared" si="8"/>
        <v>606634.80402717192</v>
      </c>
      <c r="DJ14" s="21">
        <f t="shared" si="8"/>
        <v>606634.80402717192</v>
      </c>
      <c r="DK14" s="21">
        <f t="shared" si="8"/>
        <v>606634.80402717192</v>
      </c>
      <c r="DL14" s="21">
        <f t="shared" si="8"/>
        <v>606634.80402717192</v>
      </c>
      <c r="DM14" s="21">
        <f t="shared" si="8"/>
        <v>0</v>
      </c>
      <c r="DN14" s="21">
        <f t="shared" si="8"/>
        <v>0</v>
      </c>
      <c r="DO14" s="21">
        <f t="shared" si="8"/>
        <v>0</v>
      </c>
      <c r="DP14" s="21">
        <f t="shared" si="8"/>
        <v>0</v>
      </c>
      <c r="DQ14" s="21">
        <f t="shared" si="8"/>
        <v>0</v>
      </c>
      <c r="DR14" s="21">
        <f t="shared" si="8"/>
        <v>0</v>
      </c>
      <c r="DS14" s="21">
        <f t="shared" si="8"/>
        <v>0</v>
      </c>
      <c r="DT14" s="21">
        <f t="shared" si="8"/>
        <v>0</v>
      </c>
      <c r="DU14" s="21">
        <f t="shared" si="8"/>
        <v>0</v>
      </c>
      <c r="DV14" s="21">
        <f t="shared" si="8"/>
        <v>0</v>
      </c>
      <c r="DW14" s="21">
        <f t="shared" si="8"/>
        <v>0</v>
      </c>
      <c r="DX14" s="21">
        <f t="shared" si="8"/>
        <v>0</v>
      </c>
      <c r="DY14" s="21">
        <f t="shared" si="8"/>
        <v>0</v>
      </c>
      <c r="DZ14" s="21">
        <f t="shared" si="8"/>
        <v>0</v>
      </c>
      <c r="EA14" s="21">
        <f t="shared" si="8"/>
        <v>0</v>
      </c>
      <c r="EB14" s="23">
        <f t="shared" si="6"/>
        <v>0</v>
      </c>
    </row>
    <row r="15" spans="1:256" x14ac:dyDescent="0.35">
      <c r="A15" s="14">
        <v>11</v>
      </c>
      <c r="B15" s="15" t="s">
        <v>34</v>
      </c>
      <c r="C15" s="17" t="s">
        <v>37</v>
      </c>
      <c r="D15" s="14" t="s">
        <v>27</v>
      </c>
      <c r="E15" s="50" t="s">
        <v>63</v>
      </c>
      <c r="F15" s="50" t="s">
        <v>77</v>
      </c>
      <c r="G15" s="50">
        <f>VLOOKUP(F15,'Represenative Instruments_FX'!$E$5:$F$14,2,FALSE)</f>
        <v>4</v>
      </c>
      <c r="H15" s="14" t="s">
        <v>28</v>
      </c>
      <c r="I15" s="114">
        <f>'Prepared_Debt Original Currency'!I15</f>
        <v>15</v>
      </c>
      <c r="J15" s="16">
        <f>+'Prepared_Debt Original Currency'!J15*I15</f>
        <v>932643028.05000007</v>
      </c>
      <c r="K15" s="16">
        <f>+I15*'Prepared_Debt Original Currency'!K15</f>
        <v>92089317.300000012</v>
      </c>
      <c r="L15" s="16">
        <v>0</v>
      </c>
      <c r="M15" s="16">
        <v>0</v>
      </c>
      <c r="N15" s="122">
        <v>39610</v>
      </c>
      <c r="O15" s="122">
        <v>45017</v>
      </c>
      <c r="P15" s="14">
        <v>5</v>
      </c>
      <c r="Q15" s="17">
        <v>20</v>
      </c>
      <c r="R15" s="50">
        <v>0</v>
      </c>
      <c r="S15" s="50">
        <v>6</v>
      </c>
      <c r="T15" s="14" t="s">
        <v>38</v>
      </c>
      <c r="U15" s="46">
        <v>6.4199999999999993E-2</v>
      </c>
      <c r="V15" s="14" t="s">
        <v>39</v>
      </c>
      <c r="W15" s="46">
        <v>5.0000000000000001E-3</v>
      </c>
      <c r="X15" s="16">
        <v>20503920.440000001</v>
      </c>
      <c r="Y15" s="106">
        <f t="shared" si="5"/>
        <v>0</v>
      </c>
      <c r="Z15" s="16">
        <f>$I15*'Prepared_Debt Original Currency'!Z15</f>
        <v>33433552.649999999</v>
      </c>
      <c r="AA15" s="16">
        <f>$I15*'Prepared_Debt Original Currency'!AA15</f>
        <v>14462305.5</v>
      </c>
      <c r="AB15" s="16">
        <f>$I15*'Prepared_Debt Original Currency'!AB15</f>
        <v>11462305.5</v>
      </c>
      <c r="AC15" s="16">
        <f>$I15*'Prepared_Debt Original Currency'!AC15</f>
        <v>11462305.5</v>
      </c>
      <c r="AD15" s="16">
        <f>$I15*'Prepared_Debt Original Currency'!AD15</f>
        <v>11462305.5</v>
      </c>
      <c r="AE15" s="16">
        <f>$I15*'Prepared_Debt Original Currency'!AE15</f>
        <v>9806542.6500000004</v>
      </c>
      <c r="AF15" s="16">
        <f>$I15*'Prepared_Debt Original Currency'!AF15</f>
        <v>0</v>
      </c>
      <c r="AG15" s="16">
        <f>$I15*'Prepared_Debt Original Currency'!AG15</f>
        <v>0</v>
      </c>
      <c r="AH15" s="16">
        <f>$I15*'Prepared_Debt Original Currency'!AH15</f>
        <v>0</v>
      </c>
      <c r="AI15" s="16">
        <f>$I15*'Prepared_Debt Original Currency'!AI15</f>
        <v>0</v>
      </c>
      <c r="AJ15" s="16">
        <f>$I15*'Prepared_Debt Original Currency'!AJ15</f>
        <v>0</v>
      </c>
      <c r="AK15" s="16">
        <f>$I15*'Prepared_Debt Original Currency'!AK15</f>
        <v>0</v>
      </c>
      <c r="AL15" s="16">
        <f>$I15*'Prepared_Debt Original Currency'!AL15</f>
        <v>0</v>
      </c>
      <c r="AM15" s="16">
        <f>$I15*'Prepared_Debt Original Currency'!AM15</f>
        <v>0</v>
      </c>
      <c r="AN15" s="16">
        <f>$I15*'Prepared_Debt Original Currency'!AN15</f>
        <v>0</v>
      </c>
      <c r="AO15" s="16">
        <f>$I15*'Prepared_Debt Original Currency'!AO15</f>
        <v>0</v>
      </c>
      <c r="AP15" s="16">
        <f>$I15*'Prepared_Debt Original Currency'!AP15</f>
        <v>0</v>
      </c>
      <c r="AQ15" s="16">
        <f>$I15*'Prepared_Debt Original Currency'!AQ15</f>
        <v>0</v>
      </c>
      <c r="AR15" s="16">
        <f>$I15*'Prepared_Debt Original Currency'!AR15</f>
        <v>0</v>
      </c>
      <c r="AS15" s="16">
        <f>$I15*'Prepared_Debt Original Currency'!AS15</f>
        <v>0</v>
      </c>
      <c r="AT15" s="16">
        <f>$I15*'Prepared_Debt Original Currency'!AT15</f>
        <v>0</v>
      </c>
      <c r="AU15" s="16">
        <f>$I15*'Prepared_Debt Original Currency'!AU15</f>
        <v>0</v>
      </c>
      <c r="AV15" s="16">
        <f>$I15*'Prepared_Debt Original Currency'!AV15</f>
        <v>0</v>
      </c>
      <c r="AW15" s="16">
        <f>$I15*'Prepared_Debt Original Currency'!AW15</f>
        <v>0</v>
      </c>
      <c r="AX15" s="16">
        <f>$I15*'Prepared_Debt Original Currency'!AX15</f>
        <v>0</v>
      </c>
      <c r="AY15" s="16">
        <f>$I15*'Prepared_Debt Original Currency'!AY15</f>
        <v>0</v>
      </c>
      <c r="AZ15" s="16">
        <f>$I15*'Prepared_Debt Original Currency'!AZ15</f>
        <v>0</v>
      </c>
      <c r="BA15" s="16">
        <f>$I15*'Prepared_Debt Original Currency'!BA15</f>
        <v>0</v>
      </c>
      <c r="BB15" s="16">
        <f>$I15*'Prepared_Debt Original Currency'!BB15</f>
        <v>0</v>
      </c>
      <c r="BC15" s="16">
        <f>$I15*'Prepared_Debt Original Currency'!BC15</f>
        <v>0</v>
      </c>
      <c r="BD15" s="16">
        <f>$I15*'Prepared_Debt Original Currency'!BD15</f>
        <v>0</v>
      </c>
      <c r="BE15" s="16">
        <f>$I15*'Prepared_Debt Original Currency'!BE15</f>
        <v>0</v>
      </c>
      <c r="BF15" s="16">
        <f>$I15*'Prepared_Debt Original Currency'!BF15</f>
        <v>0</v>
      </c>
      <c r="BG15" s="16">
        <f>$I15*'Prepared_Debt Original Currency'!BG15</f>
        <v>0</v>
      </c>
      <c r="BH15" s="16">
        <f>$I15*'Prepared_Debt Original Currency'!BH15</f>
        <v>0</v>
      </c>
      <c r="BI15" s="16">
        <f>$I15*'Prepared_Debt Original Currency'!BI15</f>
        <v>0</v>
      </c>
      <c r="BJ15" s="16">
        <f>$I15*'Prepared_Debt Original Currency'!BJ15</f>
        <v>0</v>
      </c>
      <c r="BK15" s="16">
        <f>$I15*'Prepared_Debt Original Currency'!BK15</f>
        <v>0</v>
      </c>
      <c r="BL15" s="16">
        <f>$I15*'Prepared_Debt Original Currency'!BL15</f>
        <v>0</v>
      </c>
      <c r="BM15" s="16">
        <f>$I15*'Prepared_Debt Original Currency'!BM15</f>
        <v>0</v>
      </c>
      <c r="BN15" s="16">
        <f>$I15*'Prepared_Debt Original Currency'!BN15</f>
        <v>0</v>
      </c>
      <c r="BO15" s="16">
        <f>$I15*'Prepared_Debt Original Currency'!BO15</f>
        <v>0</v>
      </c>
      <c r="BP15" s="16">
        <f>$I15*'Prepared_Debt Original Currency'!BP15</f>
        <v>0</v>
      </c>
      <c r="BQ15" s="16">
        <f>$I15*'Prepared_Debt Original Currency'!BQ15</f>
        <v>0</v>
      </c>
      <c r="BR15" s="16">
        <f>$I15*'Prepared_Debt Original Currency'!BR15</f>
        <v>0</v>
      </c>
      <c r="BS15" s="16">
        <f>$I15*'Prepared_Debt Original Currency'!BS15</f>
        <v>0</v>
      </c>
      <c r="BT15" s="16">
        <f>$I15*'Prepared_Debt Original Currency'!BT15</f>
        <v>0</v>
      </c>
      <c r="BU15" s="16">
        <f>$I15*'Prepared_Debt Original Currency'!BU15</f>
        <v>0</v>
      </c>
      <c r="BV15" s="16">
        <f>$I15*'Prepared_Debt Original Currency'!BV15</f>
        <v>0</v>
      </c>
      <c r="BW15" s="16">
        <f>$I15*'Prepared_Debt Original Currency'!BW15</f>
        <v>0</v>
      </c>
      <c r="BX15" s="20"/>
      <c r="BY15" s="20"/>
      <c r="BZ15" s="20"/>
      <c r="CA15" s="20"/>
      <c r="CB15" s="23">
        <v>0</v>
      </c>
      <c r="CC15" s="23">
        <f t="shared" si="2"/>
        <v>92089317.300000012</v>
      </c>
      <c r="CD15" s="21">
        <f t="shared" si="3"/>
        <v>0</v>
      </c>
      <c r="CE15" s="21">
        <f t="shared" si="8"/>
        <v>0</v>
      </c>
      <c r="CF15" s="21">
        <f t="shared" si="8"/>
        <v>15348219.550000003</v>
      </c>
      <c r="CG15" s="21">
        <f t="shared" si="8"/>
        <v>15348219.550000003</v>
      </c>
      <c r="CH15" s="21">
        <f t="shared" si="8"/>
        <v>15348219.550000003</v>
      </c>
      <c r="CI15" s="21">
        <f t="shared" si="8"/>
        <v>15348219.550000003</v>
      </c>
      <c r="CJ15" s="21">
        <f t="shared" si="8"/>
        <v>15348219.550000003</v>
      </c>
      <c r="CK15" s="21">
        <f t="shared" si="8"/>
        <v>15348219.550000003</v>
      </c>
      <c r="CL15" s="21">
        <f t="shared" si="8"/>
        <v>0</v>
      </c>
      <c r="CM15" s="21">
        <f t="shared" si="8"/>
        <v>0</v>
      </c>
      <c r="CN15" s="21">
        <f t="shared" si="8"/>
        <v>0</v>
      </c>
      <c r="CO15" s="21">
        <f t="shared" si="8"/>
        <v>0</v>
      </c>
      <c r="CP15" s="21">
        <f t="shared" si="8"/>
        <v>0</v>
      </c>
      <c r="CQ15" s="21">
        <f t="shared" si="8"/>
        <v>0</v>
      </c>
      <c r="CR15" s="21">
        <f t="shared" si="8"/>
        <v>0</v>
      </c>
      <c r="CS15" s="21">
        <f t="shared" si="8"/>
        <v>0</v>
      </c>
      <c r="CT15" s="21">
        <f t="shared" si="8"/>
        <v>0</v>
      </c>
      <c r="CU15" s="21">
        <f t="shared" si="8"/>
        <v>0</v>
      </c>
      <c r="CV15" s="21">
        <f t="shared" si="8"/>
        <v>0</v>
      </c>
      <c r="CW15" s="21">
        <f t="shared" si="8"/>
        <v>0</v>
      </c>
      <c r="CX15" s="21">
        <f t="shared" si="8"/>
        <v>0</v>
      </c>
      <c r="CY15" s="21">
        <f t="shared" si="8"/>
        <v>0</v>
      </c>
      <c r="CZ15" s="21">
        <f t="shared" si="8"/>
        <v>0</v>
      </c>
      <c r="DA15" s="21">
        <f t="shared" si="8"/>
        <v>0</v>
      </c>
      <c r="DB15" s="21">
        <f t="shared" si="8"/>
        <v>0</v>
      </c>
      <c r="DC15" s="21">
        <f t="shared" si="8"/>
        <v>0</v>
      </c>
      <c r="DD15" s="21">
        <f t="shared" si="8"/>
        <v>0</v>
      </c>
      <c r="DE15" s="21">
        <f t="shared" si="8"/>
        <v>0</v>
      </c>
      <c r="DF15" s="21">
        <f t="shared" si="8"/>
        <v>0</v>
      </c>
      <c r="DG15" s="21">
        <f t="shared" si="8"/>
        <v>0</v>
      </c>
      <c r="DH15" s="21">
        <f t="shared" si="8"/>
        <v>0</v>
      </c>
      <c r="DI15" s="21">
        <f t="shared" si="8"/>
        <v>0</v>
      </c>
      <c r="DJ15" s="21">
        <f t="shared" si="8"/>
        <v>0</v>
      </c>
      <c r="DK15" s="21">
        <f t="shared" si="8"/>
        <v>0</v>
      </c>
      <c r="DL15" s="21">
        <f t="shared" si="8"/>
        <v>0</v>
      </c>
      <c r="DM15" s="21">
        <f t="shared" si="8"/>
        <v>0</v>
      </c>
      <c r="DN15" s="21">
        <f t="shared" si="8"/>
        <v>0</v>
      </c>
      <c r="DO15" s="21">
        <f t="shared" si="8"/>
        <v>0</v>
      </c>
      <c r="DP15" s="21">
        <f t="shared" si="8"/>
        <v>0</v>
      </c>
      <c r="DQ15" s="21">
        <f t="shared" si="8"/>
        <v>0</v>
      </c>
      <c r="DR15" s="21">
        <f t="shared" si="8"/>
        <v>0</v>
      </c>
      <c r="DS15" s="21">
        <f t="shared" si="8"/>
        <v>0</v>
      </c>
      <c r="DT15" s="21">
        <f t="shared" si="8"/>
        <v>0</v>
      </c>
      <c r="DU15" s="21">
        <f t="shared" si="8"/>
        <v>0</v>
      </c>
      <c r="DV15" s="21">
        <f t="shared" si="8"/>
        <v>0</v>
      </c>
      <c r="DW15" s="21">
        <f t="shared" si="8"/>
        <v>0</v>
      </c>
      <c r="DX15" s="21">
        <f t="shared" si="8"/>
        <v>0</v>
      </c>
      <c r="DY15" s="21">
        <f t="shared" si="8"/>
        <v>0</v>
      </c>
      <c r="DZ15" s="21">
        <f t="shared" si="8"/>
        <v>0</v>
      </c>
      <c r="EA15" s="21">
        <f t="shared" si="8"/>
        <v>0</v>
      </c>
      <c r="EB15" s="23">
        <f t="shared" si="6"/>
        <v>0</v>
      </c>
    </row>
    <row r="16" spans="1:256" x14ac:dyDescent="0.35">
      <c r="A16" s="14">
        <v>12</v>
      </c>
      <c r="B16" s="15" t="s">
        <v>34</v>
      </c>
      <c r="C16" s="17" t="s">
        <v>37</v>
      </c>
      <c r="D16" s="14" t="s">
        <v>27</v>
      </c>
      <c r="E16" s="50" t="s">
        <v>63</v>
      </c>
      <c r="F16" s="50" t="s">
        <v>77</v>
      </c>
      <c r="G16" s="50">
        <f>VLOOKUP(F16,'Represenative Instruments_FX'!$E$5:$F$14,2,FALSE)</f>
        <v>4</v>
      </c>
      <c r="H16" s="14" t="s">
        <v>116</v>
      </c>
      <c r="I16" s="114">
        <f>'Prepared_Debt Original Currency'!I16</f>
        <v>0.13309505886900933</v>
      </c>
      <c r="J16" s="16">
        <f>+'Prepared_Debt Original Currency'!J16*I16</f>
        <v>1682863.9487933978</v>
      </c>
      <c r="K16" s="16">
        <f>+I16*'Prepared_Debt Original Currency'!K16</f>
        <v>115655.24017340549</v>
      </c>
      <c r="L16" s="16">
        <v>0</v>
      </c>
      <c r="M16" s="16">
        <v>0</v>
      </c>
      <c r="N16" s="122">
        <v>38719</v>
      </c>
      <c r="O16" s="122">
        <v>44256</v>
      </c>
      <c r="P16" s="14">
        <v>5</v>
      </c>
      <c r="Q16" s="17">
        <v>20</v>
      </c>
      <c r="R16" s="50">
        <v>0</v>
      </c>
      <c r="S16" s="50">
        <v>4</v>
      </c>
      <c r="T16" s="14" t="s">
        <v>38</v>
      </c>
      <c r="U16" s="46">
        <v>6.4199999999999993E-2</v>
      </c>
      <c r="V16" s="14" t="s">
        <v>39</v>
      </c>
      <c r="W16" s="46">
        <v>5.0000000000000001E-3</v>
      </c>
      <c r="X16" s="16">
        <v>4638479.6210000003</v>
      </c>
      <c r="Y16" s="106">
        <f t="shared" si="5"/>
        <v>0</v>
      </c>
      <c r="Z16" s="16">
        <f>$I16*'Prepared_Debt Original Currency'!Z16</f>
        <v>110490.53510016612</v>
      </c>
      <c r="AA16" s="16">
        <f>$I16*'Prepared_Debt Original Currency'!AA16</f>
        <v>2065.8832963607092</v>
      </c>
      <c r="AB16" s="16">
        <f>$I16*'Prepared_Debt Original Currency'!AB16</f>
        <v>2065.8832963607092</v>
      </c>
      <c r="AC16" s="16">
        <f>$I16*'Prepared_Debt Original Currency'!AC16</f>
        <v>1032.9384805179523</v>
      </c>
      <c r="AD16" s="16">
        <f>$I16*'Prepared_Debt Original Currency'!AD16</f>
        <v>0</v>
      </c>
      <c r="AE16" s="16">
        <f>$I16*'Prepared_Debt Original Currency'!AE16</f>
        <v>0</v>
      </c>
      <c r="AF16" s="16">
        <f>$I16*'Prepared_Debt Original Currency'!AF16</f>
        <v>0</v>
      </c>
      <c r="AG16" s="16">
        <f>$I16*'Prepared_Debt Original Currency'!AG16</f>
        <v>0</v>
      </c>
      <c r="AH16" s="16">
        <f>$I16*'Prepared_Debt Original Currency'!AH16</f>
        <v>0</v>
      </c>
      <c r="AI16" s="16">
        <f>$I16*'Prepared_Debt Original Currency'!AI16</f>
        <v>0</v>
      </c>
      <c r="AJ16" s="16">
        <f>$I16*'Prepared_Debt Original Currency'!AJ16</f>
        <v>0</v>
      </c>
      <c r="AK16" s="16">
        <f>$I16*'Prepared_Debt Original Currency'!AK16</f>
        <v>0</v>
      </c>
      <c r="AL16" s="16">
        <f>$I16*'Prepared_Debt Original Currency'!AL16</f>
        <v>0</v>
      </c>
      <c r="AM16" s="16">
        <f>$I16*'Prepared_Debt Original Currency'!AM16</f>
        <v>0</v>
      </c>
      <c r="AN16" s="16">
        <f>$I16*'Prepared_Debt Original Currency'!AN16</f>
        <v>0</v>
      </c>
      <c r="AO16" s="16">
        <f>$I16*'Prepared_Debt Original Currency'!AO16</f>
        <v>0</v>
      </c>
      <c r="AP16" s="16">
        <f>$I16*'Prepared_Debt Original Currency'!AP16</f>
        <v>0</v>
      </c>
      <c r="AQ16" s="16">
        <f>$I16*'Prepared_Debt Original Currency'!AQ16</f>
        <v>0</v>
      </c>
      <c r="AR16" s="16">
        <f>$I16*'Prepared_Debt Original Currency'!AR16</f>
        <v>0</v>
      </c>
      <c r="AS16" s="16">
        <f>$I16*'Prepared_Debt Original Currency'!AS16</f>
        <v>0</v>
      </c>
      <c r="AT16" s="16">
        <f>$I16*'Prepared_Debt Original Currency'!AT16</f>
        <v>0</v>
      </c>
      <c r="AU16" s="16">
        <f>$I16*'Prepared_Debt Original Currency'!AU16</f>
        <v>0</v>
      </c>
      <c r="AV16" s="16">
        <f>$I16*'Prepared_Debt Original Currency'!AV16</f>
        <v>0</v>
      </c>
      <c r="AW16" s="16">
        <f>$I16*'Prepared_Debt Original Currency'!AW16</f>
        <v>0</v>
      </c>
      <c r="AX16" s="16">
        <f>$I16*'Prepared_Debt Original Currency'!AX16</f>
        <v>0</v>
      </c>
      <c r="AY16" s="16">
        <f>$I16*'Prepared_Debt Original Currency'!AY16</f>
        <v>0</v>
      </c>
      <c r="AZ16" s="16">
        <f>$I16*'Prepared_Debt Original Currency'!AZ16</f>
        <v>0</v>
      </c>
      <c r="BA16" s="16">
        <f>$I16*'Prepared_Debt Original Currency'!BA16</f>
        <v>0</v>
      </c>
      <c r="BB16" s="16">
        <f>$I16*'Prepared_Debt Original Currency'!BB16</f>
        <v>0</v>
      </c>
      <c r="BC16" s="16">
        <f>$I16*'Prepared_Debt Original Currency'!BC16</f>
        <v>0</v>
      </c>
      <c r="BD16" s="16">
        <f>$I16*'Prepared_Debt Original Currency'!BD16</f>
        <v>0</v>
      </c>
      <c r="BE16" s="16">
        <f>$I16*'Prepared_Debt Original Currency'!BE16</f>
        <v>0</v>
      </c>
      <c r="BF16" s="16">
        <f>$I16*'Prepared_Debt Original Currency'!BF16</f>
        <v>0</v>
      </c>
      <c r="BG16" s="16">
        <f>$I16*'Prepared_Debt Original Currency'!BG16</f>
        <v>0</v>
      </c>
      <c r="BH16" s="16">
        <f>$I16*'Prepared_Debt Original Currency'!BH16</f>
        <v>0</v>
      </c>
      <c r="BI16" s="16">
        <f>$I16*'Prepared_Debt Original Currency'!BI16</f>
        <v>0</v>
      </c>
      <c r="BJ16" s="16">
        <f>$I16*'Prepared_Debt Original Currency'!BJ16</f>
        <v>0</v>
      </c>
      <c r="BK16" s="16">
        <f>$I16*'Prepared_Debt Original Currency'!BK16</f>
        <v>0</v>
      </c>
      <c r="BL16" s="16">
        <f>$I16*'Prepared_Debt Original Currency'!BL16</f>
        <v>0</v>
      </c>
      <c r="BM16" s="16">
        <f>$I16*'Prepared_Debt Original Currency'!BM16</f>
        <v>0</v>
      </c>
      <c r="BN16" s="16">
        <f>$I16*'Prepared_Debt Original Currency'!BN16</f>
        <v>0</v>
      </c>
      <c r="BO16" s="16">
        <f>$I16*'Prepared_Debt Original Currency'!BO16</f>
        <v>0</v>
      </c>
      <c r="BP16" s="16">
        <f>$I16*'Prepared_Debt Original Currency'!BP16</f>
        <v>0</v>
      </c>
      <c r="BQ16" s="16">
        <f>$I16*'Prepared_Debt Original Currency'!BQ16</f>
        <v>0</v>
      </c>
      <c r="BR16" s="16">
        <f>$I16*'Prepared_Debt Original Currency'!BR16</f>
        <v>0</v>
      </c>
      <c r="BS16" s="16">
        <f>$I16*'Prepared_Debt Original Currency'!BS16</f>
        <v>0</v>
      </c>
      <c r="BT16" s="16">
        <f>$I16*'Prepared_Debt Original Currency'!BT16</f>
        <v>0</v>
      </c>
      <c r="BU16" s="16">
        <f>$I16*'Prepared_Debt Original Currency'!BU16</f>
        <v>0</v>
      </c>
      <c r="BV16" s="16">
        <f>$I16*'Prepared_Debt Original Currency'!BV16</f>
        <v>0</v>
      </c>
      <c r="BW16" s="16">
        <f>$I16*'Prepared_Debt Original Currency'!BW16</f>
        <v>0</v>
      </c>
      <c r="BX16" s="20"/>
      <c r="BY16" s="20"/>
      <c r="BZ16" s="20"/>
      <c r="CA16" s="20"/>
      <c r="CB16" s="23">
        <v>0</v>
      </c>
      <c r="CC16" s="23">
        <f t="shared" si="2"/>
        <v>115655.24017340549</v>
      </c>
      <c r="CD16" s="21">
        <f t="shared" si="3"/>
        <v>0</v>
      </c>
      <c r="CE16" s="21">
        <f t="shared" si="8"/>
        <v>0</v>
      </c>
      <c r="CF16" s="21">
        <f t="shared" si="8"/>
        <v>28913.810043351372</v>
      </c>
      <c r="CG16" s="21">
        <f t="shared" si="8"/>
        <v>28913.810043351372</v>
      </c>
      <c r="CH16" s="21">
        <f t="shared" si="8"/>
        <v>28913.810043351372</v>
      </c>
      <c r="CI16" s="21">
        <f t="shared" si="8"/>
        <v>28913.810043351372</v>
      </c>
      <c r="CJ16" s="21">
        <f t="shared" si="8"/>
        <v>0</v>
      </c>
      <c r="CK16" s="21">
        <f t="shared" si="8"/>
        <v>0</v>
      </c>
      <c r="CL16" s="21">
        <f t="shared" si="8"/>
        <v>0</v>
      </c>
      <c r="CM16" s="21">
        <f t="shared" si="8"/>
        <v>0</v>
      </c>
      <c r="CN16" s="21">
        <f t="shared" si="8"/>
        <v>0</v>
      </c>
      <c r="CO16" s="21">
        <f t="shared" ref="CE16:EA21" si="9">IF($CC16&gt;0,IF(AND(CO$4-$CC$2&gt;=$R16,YEAR($O16)&gt;=CO$4),$CC16/($S16-$R16),0),0)</f>
        <v>0</v>
      </c>
      <c r="CP16" s="21">
        <f t="shared" si="9"/>
        <v>0</v>
      </c>
      <c r="CQ16" s="21">
        <f t="shared" si="9"/>
        <v>0</v>
      </c>
      <c r="CR16" s="21">
        <f t="shared" si="9"/>
        <v>0</v>
      </c>
      <c r="CS16" s="21">
        <f t="shared" si="9"/>
        <v>0</v>
      </c>
      <c r="CT16" s="21">
        <f t="shared" si="9"/>
        <v>0</v>
      </c>
      <c r="CU16" s="21">
        <f t="shared" si="9"/>
        <v>0</v>
      </c>
      <c r="CV16" s="21">
        <f t="shared" si="9"/>
        <v>0</v>
      </c>
      <c r="CW16" s="21">
        <f t="shared" si="9"/>
        <v>0</v>
      </c>
      <c r="CX16" s="21">
        <f t="shared" si="9"/>
        <v>0</v>
      </c>
      <c r="CY16" s="21">
        <f t="shared" si="9"/>
        <v>0</v>
      </c>
      <c r="CZ16" s="21">
        <f t="shared" si="9"/>
        <v>0</v>
      </c>
      <c r="DA16" s="21">
        <f t="shared" si="9"/>
        <v>0</v>
      </c>
      <c r="DB16" s="21">
        <f t="shared" si="9"/>
        <v>0</v>
      </c>
      <c r="DC16" s="21">
        <f t="shared" si="9"/>
        <v>0</v>
      </c>
      <c r="DD16" s="21">
        <f t="shared" si="9"/>
        <v>0</v>
      </c>
      <c r="DE16" s="21">
        <f t="shared" si="9"/>
        <v>0</v>
      </c>
      <c r="DF16" s="21">
        <f t="shared" si="9"/>
        <v>0</v>
      </c>
      <c r="DG16" s="21">
        <f t="shared" si="9"/>
        <v>0</v>
      </c>
      <c r="DH16" s="21">
        <f t="shared" si="9"/>
        <v>0</v>
      </c>
      <c r="DI16" s="21">
        <f t="shared" si="9"/>
        <v>0</v>
      </c>
      <c r="DJ16" s="21">
        <f t="shared" si="9"/>
        <v>0</v>
      </c>
      <c r="DK16" s="21">
        <f t="shared" si="9"/>
        <v>0</v>
      </c>
      <c r="DL16" s="21">
        <f t="shared" si="9"/>
        <v>0</v>
      </c>
      <c r="DM16" s="21">
        <f t="shared" si="9"/>
        <v>0</v>
      </c>
      <c r="DN16" s="21">
        <f t="shared" si="9"/>
        <v>0</v>
      </c>
      <c r="DO16" s="21">
        <f t="shared" si="9"/>
        <v>0</v>
      </c>
      <c r="DP16" s="21">
        <f t="shared" si="9"/>
        <v>0</v>
      </c>
      <c r="DQ16" s="21">
        <f t="shared" si="9"/>
        <v>0</v>
      </c>
      <c r="DR16" s="21">
        <f t="shared" si="9"/>
        <v>0</v>
      </c>
      <c r="DS16" s="21">
        <f t="shared" si="9"/>
        <v>0</v>
      </c>
      <c r="DT16" s="21">
        <f t="shared" si="9"/>
        <v>0</v>
      </c>
      <c r="DU16" s="21">
        <f t="shared" si="9"/>
        <v>0</v>
      </c>
      <c r="DV16" s="21">
        <f t="shared" si="9"/>
        <v>0</v>
      </c>
      <c r="DW16" s="21">
        <f t="shared" si="9"/>
        <v>0</v>
      </c>
      <c r="DX16" s="21">
        <f t="shared" si="9"/>
        <v>0</v>
      </c>
      <c r="DY16" s="21">
        <f t="shared" si="9"/>
        <v>0</v>
      </c>
      <c r="DZ16" s="21">
        <f t="shared" si="9"/>
        <v>0</v>
      </c>
      <c r="EA16" s="21">
        <f t="shared" si="9"/>
        <v>0</v>
      </c>
      <c r="EB16" s="23">
        <f t="shared" si="6"/>
        <v>0</v>
      </c>
    </row>
    <row r="17" spans="1:132" x14ac:dyDescent="0.35">
      <c r="A17" s="14">
        <v>13</v>
      </c>
      <c r="B17" s="15" t="s">
        <v>34</v>
      </c>
      <c r="C17" s="17" t="s">
        <v>37</v>
      </c>
      <c r="D17" s="14" t="s">
        <v>27</v>
      </c>
      <c r="E17" s="50" t="s">
        <v>63</v>
      </c>
      <c r="F17" s="50" t="s">
        <v>77</v>
      </c>
      <c r="G17" s="50">
        <f>VLOOKUP(F17,'Represenative Instruments_FX'!$E$5:$F$14,2,FALSE)</f>
        <v>4</v>
      </c>
      <c r="H17" s="14" t="s">
        <v>32</v>
      </c>
      <c r="I17" s="114">
        <f>'Prepared_Debt Original Currency'!I17</f>
        <v>18.031499999999998</v>
      </c>
      <c r="J17" s="16">
        <f>+'Prepared_Debt Original Currency'!J17*I17</f>
        <v>863355270.20831096</v>
      </c>
      <c r="K17" s="16">
        <f>+I17*'Prepared_Debt Original Currency'!K17</f>
        <v>146684590.4609127</v>
      </c>
      <c r="L17" s="16">
        <v>0</v>
      </c>
      <c r="M17" s="16">
        <v>0</v>
      </c>
      <c r="N17" s="122">
        <v>41463</v>
      </c>
      <c r="O17" s="122">
        <v>46966</v>
      </c>
      <c r="P17" s="14">
        <v>5</v>
      </c>
      <c r="Q17" s="17">
        <v>20</v>
      </c>
      <c r="R17" s="50">
        <v>0</v>
      </c>
      <c r="S17" s="50">
        <v>11</v>
      </c>
      <c r="T17" s="14" t="s">
        <v>38</v>
      </c>
      <c r="U17" s="46">
        <v>6.4199999999999993E-2</v>
      </c>
      <c r="V17" s="14" t="s">
        <v>39</v>
      </c>
      <c r="W17" s="46">
        <v>5.0000000000000001E-3</v>
      </c>
      <c r="X17" s="16">
        <v>16087679.33</v>
      </c>
      <c r="Y17" s="106">
        <f t="shared" si="5"/>
        <v>0</v>
      </c>
      <c r="Z17" s="16">
        <f>$I17*'Prepared_Debt Original Currency'!Z17</f>
        <v>33691749.921629995</v>
      </c>
      <c r="AA17" s="16">
        <f>$I17*'Prepared_Debt Original Currency'!AA17</f>
        <v>24675999.921629999</v>
      </c>
      <c r="AB17" s="16">
        <f>$I17*'Prepared_Debt Original Currency'!AB17</f>
        <v>19266549.921629999</v>
      </c>
      <c r="AC17" s="16">
        <f>$I17*'Prepared_Debt Original Currency'!AC17</f>
        <v>16845876.223020017</v>
      </c>
      <c r="AD17" s="16">
        <f>$I17*'Prepared_Debt Original Currency'!AD17</f>
        <v>16845876.223020017</v>
      </c>
      <c r="AE17" s="16">
        <f>$I17*'Prepared_Debt Original Currency'!AE17</f>
        <v>6738349.9843259994</v>
      </c>
      <c r="AF17" s="16">
        <f>$I17*'Prepared_Debt Original Currency'!AF17</f>
        <v>6738349.9843259994</v>
      </c>
      <c r="AG17" s="16">
        <f>$I17*'Prepared_Debt Original Currency'!AG17</f>
        <v>6738349.9843259994</v>
      </c>
      <c r="AH17" s="16">
        <f>$I17*'Prepared_Debt Original Currency'!AH17</f>
        <v>6738349.9843259994</v>
      </c>
      <c r="AI17" s="16">
        <f>$I17*'Prepared_Debt Original Currency'!AI17</f>
        <v>6738349.9843259994</v>
      </c>
      <c r="AJ17" s="16">
        <f>$I17*'Prepared_Debt Original Currency'!AJ17</f>
        <v>1666788.3283526998</v>
      </c>
      <c r="AK17" s="16">
        <f>$I17*'Prepared_Debt Original Currency'!AK17</f>
        <v>0</v>
      </c>
      <c r="AL17" s="16">
        <f>$I17*'Prepared_Debt Original Currency'!AL17</f>
        <v>0</v>
      </c>
      <c r="AM17" s="16">
        <f>$I17*'Prepared_Debt Original Currency'!AM17</f>
        <v>0</v>
      </c>
      <c r="AN17" s="16">
        <f>$I17*'Prepared_Debt Original Currency'!AN17</f>
        <v>0</v>
      </c>
      <c r="AO17" s="16">
        <f>$I17*'Prepared_Debt Original Currency'!AO17</f>
        <v>0</v>
      </c>
      <c r="AP17" s="16">
        <f>$I17*'Prepared_Debt Original Currency'!AP17</f>
        <v>0</v>
      </c>
      <c r="AQ17" s="16">
        <f>$I17*'Prepared_Debt Original Currency'!AQ17</f>
        <v>0</v>
      </c>
      <c r="AR17" s="16">
        <f>$I17*'Prepared_Debt Original Currency'!AR17</f>
        <v>0</v>
      </c>
      <c r="AS17" s="16">
        <f>$I17*'Prepared_Debt Original Currency'!AS17</f>
        <v>0</v>
      </c>
      <c r="AT17" s="16">
        <f>$I17*'Prepared_Debt Original Currency'!AT17</f>
        <v>0</v>
      </c>
      <c r="AU17" s="16">
        <f>$I17*'Prepared_Debt Original Currency'!AU17</f>
        <v>0</v>
      </c>
      <c r="AV17" s="16">
        <f>$I17*'Prepared_Debt Original Currency'!AV17</f>
        <v>0</v>
      </c>
      <c r="AW17" s="16">
        <f>$I17*'Prepared_Debt Original Currency'!AW17</f>
        <v>0</v>
      </c>
      <c r="AX17" s="16">
        <f>$I17*'Prepared_Debt Original Currency'!AX17</f>
        <v>0</v>
      </c>
      <c r="AY17" s="16">
        <f>$I17*'Prepared_Debt Original Currency'!AY17</f>
        <v>0</v>
      </c>
      <c r="AZ17" s="16">
        <f>$I17*'Prepared_Debt Original Currency'!AZ17</f>
        <v>0</v>
      </c>
      <c r="BA17" s="16">
        <f>$I17*'Prepared_Debt Original Currency'!BA17</f>
        <v>0</v>
      </c>
      <c r="BB17" s="16">
        <f>$I17*'Prepared_Debt Original Currency'!BB17</f>
        <v>0</v>
      </c>
      <c r="BC17" s="16">
        <f>$I17*'Prepared_Debt Original Currency'!BC17</f>
        <v>0</v>
      </c>
      <c r="BD17" s="16">
        <f>$I17*'Prepared_Debt Original Currency'!BD17</f>
        <v>0</v>
      </c>
      <c r="BE17" s="16">
        <f>$I17*'Prepared_Debt Original Currency'!BE17</f>
        <v>0</v>
      </c>
      <c r="BF17" s="16">
        <f>$I17*'Prepared_Debt Original Currency'!BF17</f>
        <v>0</v>
      </c>
      <c r="BG17" s="16">
        <f>$I17*'Prepared_Debt Original Currency'!BG17</f>
        <v>0</v>
      </c>
      <c r="BH17" s="16">
        <f>$I17*'Prepared_Debt Original Currency'!BH17</f>
        <v>0</v>
      </c>
      <c r="BI17" s="16">
        <f>$I17*'Prepared_Debt Original Currency'!BI17</f>
        <v>0</v>
      </c>
      <c r="BJ17" s="16">
        <f>$I17*'Prepared_Debt Original Currency'!BJ17</f>
        <v>0</v>
      </c>
      <c r="BK17" s="16">
        <f>$I17*'Prepared_Debt Original Currency'!BK17</f>
        <v>0</v>
      </c>
      <c r="BL17" s="16">
        <f>$I17*'Prepared_Debt Original Currency'!BL17</f>
        <v>0</v>
      </c>
      <c r="BM17" s="16">
        <f>$I17*'Prepared_Debt Original Currency'!BM17</f>
        <v>0</v>
      </c>
      <c r="BN17" s="16">
        <f>$I17*'Prepared_Debt Original Currency'!BN17</f>
        <v>0</v>
      </c>
      <c r="BO17" s="16">
        <f>$I17*'Prepared_Debt Original Currency'!BO17</f>
        <v>0</v>
      </c>
      <c r="BP17" s="16">
        <f>$I17*'Prepared_Debt Original Currency'!BP17</f>
        <v>0</v>
      </c>
      <c r="BQ17" s="16">
        <f>$I17*'Prepared_Debt Original Currency'!BQ17</f>
        <v>0</v>
      </c>
      <c r="BR17" s="16">
        <f>$I17*'Prepared_Debt Original Currency'!BR17</f>
        <v>0</v>
      </c>
      <c r="BS17" s="16">
        <f>$I17*'Prepared_Debt Original Currency'!BS17</f>
        <v>0</v>
      </c>
      <c r="BT17" s="16">
        <f>$I17*'Prepared_Debt Original Currency'!BT17</f>
        <v>0</v>
      </c>
      <c r="BU17" s="16">
        <f>$I17*'Prepared_Debt Original Currency'!BU17</f>
        <v>0</v>
      </c>
      <c r="BV17" s="16">
        <f>$I17*'Prepared_Debt Original Currency'!BV17</f>
        <v>0</v>
      </c>
      <c r="BW17" s="16">
        <f>$I17*'Prepared_Debt Original Currency'!BW17</f>
        <v>0</v>
      </c>
      <c r="BX17" s="20"/>
      <c r="BY17" s="20"/>
      <c r="BZ17" s="20"/>
      <c r="CA17" s="20"/>
      <c r="CB17" s="23">
        <v>0</v>
      </c>
      <c r="CC17" s="23">
        <f t="shared" si="2"/>
        <v>146684590.4609127</v>
      </c>
      <c r="CD17" s="21">
        <f t="shared" si="3"/>
        <v>0</v>
      </c>
      <c r="CE17" s="21">
        <f t="shared" si="9"/>
        <v>0</v>
      </c>
      <c r="CF17" s="21">
        <f t="shared" si="9"/>
        <v>13334962.769173883</v>
      </c>
      <c r="CG17" s="21">
        <f t="shared" si="9"/>
        <v>13334962.769173883</v>
      </c>
      <c r="CH17" s="21">
        <f t="shared" si="9"/>
        <v>13334962.769173883</v>
      </c>
      <c r="CI17" s="21">
        <f t="shared" si="9"/>
        <v>13334962.769173883</v>
      </c>
      <c r="CJ17" s="21">
        <f t="shared" si="9"/>
        <v>13334962.769173883</v>
      </c>
      <c r="CK17" s="21">
        <f t="shared" si="9"/>
        <v>13334962.769173883</v>
      </c>
      <c r="CL17" s="21">
        <f t="shared" si="9"/>
        <v>13334962.769173883</v>
      </c>
      <c r="CM17" s="21">
        <f t="shared" si="9"/>
        <v>13334962.769173883</v>
      </c>
      <c r="CN17" s="21">
        <f t="shared" si="9"/>
        <v>13334962.769173883</v>
      </c>
      <c r="CO17" s="21">
        <f t="shared" si="9"/>
        <v>13334962.769173883</v>
      </c>
      <c r="CP17" s="21">
        <f t="shared" si="9"/>
        <v>13334962.769173883</v>
      </c>
      <c r="CQ17" s="21">
        <f t="shared" si="9"/>
        <v>0</v>
      </c>
      <c r="CR17" s="21">
        <f t="shared" si="9"/>
        <v>0</v>
      </c>
      <c r="CS17" s="21">
        <f t="shared" si="9"/>
        <v>0</v>
      </c>
      <c r="CT17" s="21">
        <f t="shared" si="9"/>
        <v>0</v>
      </c>
      <c r="CU17" s="21">
        <f t="shared" si="9"/>
        <v>0</v>
      </c>
      <c r="CV17" s="21">
        <f t="shared" si="9"/>
        <v>0</v>
      </c>
      <c r="CW17" s="21">
        <f t="shared" si="9"/>
        <v>0</v>
      </c>
      <c r="CX17" s="21">
        <f t="shared" si="9"/>
        <v>0</v>
      </c>
      <c r="CY17" s="21">
        <f t="shared" si="9"/>
        <v>0</v>
      </c>
      <c r="CZ17" s="21">
        <f t="shared" si="9"/>
        <v>0</v>
      </c>
      <c r="DA17" s="21">
        <f t="shared" si="9"/>
        <v>0</v>
      </c>
      <c r="DB17" s="21">
        <f t="shared" si="9"/>
        <v>0</v>
      </c>
      <c r="DC17" s="21">
        <f t="shared" si="9"/>
        <v>0</v>
      </c>
      <c r="DD17" s="21">
        <f t="shared" si="9"/>
        <v>0</v>
      </c>
      <c r="DE17" s="21">
        <f t="shared" si="9"/>
        <v>0</v>
      </c>
      <c r="DF17" s="21">
        <f t="shared" si="9"/>
        <v>0</v>
      </c>
      <c r="DG17" s="21">
        <f t="shared" si="9"/>
        <v>0</v>
      </c>
      <c r="DH17" s="21">
        <f t="shared" si="9"/>
        <v>0</v>
      </c>
      <c r="DI17" s="21">
        <f t="shared" si="9"/>
        <v>0</v>
      </c>
      <c r="DJ17" s="21">
        <f t="shared" si="9"/>
        <v>0</v>
      </c>
      <c r="DK17" s="21">
        <f t="shared" si="9"/>
        <v>0</v>
      </c>
      <c r="DL17" s="21">
        <f t="shared" si="9"/>
        <v>0</v>
      </c>
      <c r="DM17" s="21">
        <f t="shared" si="9"/>
        <v>0</v>
      </c>
      <c r="DN17" s="21">
        <f t="shared" si="9"/>
        <v>0</v>
      </c>
      <c r="DO17" s="21">
        <f t="shared" si="9"/>
        <v>0</v>
      </c>
      <c r="DP17" s="21">
        <f t="shared" si="9"/>
        <v>0</v>
      </c>
      <c r="DQ17" s="21">
        <f t="shared" si="9"/>
        <v>0</v>
      </c>
      <c r="DR17" s="21">
        <f t="shared" si="9"/>
        <v>0</v>
      </c>
      <c r="DS17" s="21">
        <f t="shared" si="9"/>
        <v>0</v>
      </c>
      <c r="DT17" s="21">
        <f t="shared" si="9"/>
        <v>0</v>
      </c>
      <c r="DU17" s="21">
        <f t="shared" si="9"/>
        <v>0</v>
      </c>
      <c r="DV17" s="21">
        <f t="shared" si="9"/>
        <v>0</v>
      </c>
      <c r="DW17" s="21">
        <f t="shared" si="9"/>
        <v>0</v>
      </c>
      <c r="DX17" s="21">
        <f t="shared" si="9"/>
        <v>0</v>
      </c>
      <c r="DY17" s="21">
        <f t="shared" si="9"/>
        <v>0</v>
      </c>
      <c r="DZ17" s="21">
        <f t="shared" si="9"/>
        <v>0</v>
      </c>
      <c r="EA17" s="21">
        <f t="shared" si="9"/>
        <v>0</v>
      </c>
      <c r="EB17" s="23">
        <f t="shared" si="6"/>
        <v>0</v>
      </c>
    </row>
    <row r="18" spans="1:132" x14ac:dyDescent="0.35">
      <c r="A18" s="14">
        <v>14</v>
      </c>
      <c r="B18" s="15" t="s">
        <v>34</v>
      </c>
      <c r="C18" s="17" t="s">
        <v>37</v>
      </c>
      <c r="D18" s="14" t="s">
        <v>27</v>
      </c>
      <c r="E18" s="50" t="s">
        <v>63</v>
      </c>
      <c r="F18" s="50" t="s">
        <v>77</v>
      </c>
      <c r="G18" s="50">
        <f>VLOOKUP(F18,'Represenative Instruments_FX'!$E$5:$F$14,2,FALSE)</f>
        <v>4</v>
      </c>
      <c r="H18" s="14" t="s">
        <v>117</v>
      </c>
      <c r="I18" s="114">
        <f>'Prepared_Debt Original Currency'!I18</f>
        <v>2.4213888053061345</v>
      </c>
      <c r="J18" s="16">
        <f>+'Prepared_Debt Original Currency'!J18*I18</f>
        <v>50262830.900537096</v>
      </c>
      <c r="K18" s="16">
        <f>+I18*'Prepared_Debt Original Currency'!K18</f>
        <v>5828110.9231754672</v>
      </c>
      <c r="L18" s="16">
        <v>0</v>
      </c>
      <c r="M18" s="16">
        <v>0</v>
      </c>
      <c r="N18" s="122">
        <v>37289</v>
      </c>
      <c r="O18" s="122">
        <v>43160</v>
      </c>
      <c r="P18" s="14">
        <v>5</v>
      </c>
      <c r="Q18" s="17">
        <v>20</v>
      </c>
      <c r="R18" s="50">
        <v>0</v>
      </c>
      <c r="S18" s="50">
        <v>1</v>
      </c>
      <c r="T18" s="14" t="s">
        <v>38</v>
      </c>
      <c r="U18" s="46">
        <v>6.4199999999999993E-2</v>
      </c>
      <c r="V18" s="14" t="s">
        <v>39</v>
      </c>
      <c r="W18" s="46">
        <v>5.0000000000000001E-3</v>
      </c>
      <c r="X18" s="16">
        <v>2983421.5240000002</v>
      </c>
      <c r="Y18" s="106">
        <f t="shared" si="5"/>
        <v>0</v>
      </c>
      <c r="Z18" s="16">
        <f>$I18*'Prepared_Debt Original Currency'!Z18</f>
        <v>5828110.9231754672</v>
      </c>
      <c r="AA18" s="16">
        <f>$I18*'Prepared_Debt Original Currency'!AA18</f>
        <v>0</v>
      </c>
      <c r="AB18" s="16">
        <f>$I18*'Prepared_Debt Original Currency'!AB18</f>
        <v>0</v>
      </c>
      <c r="AC18" s="16">
        <f>$I18*'Prepared_Debt Original Currency'!AC18</f>
        <v>0</v>
      </c>
      <c r="AD18" s="16">
        <f>$I18*'Prepared_Debt Original Currency'!AD18</f>
        <v>0</v>
      </c>
      <c r="AE18" s="16">
        <f>$I18*'Prepared_Debt Original Currency'!AE18</f>
        <v>0</v>
      </c>
      <c r="AF18" s="16">
        <f>$I18*'Prepared_Debt Original Currency'!AF18</f>
        <v>0</v>
      </c>
      <c r="AG18" s="16">
        <f>$I18*'Prepared_Debt Original Currency'!AG18</f>
        <v>0</v>
      </c>
      <c r="AH18" s="16">
        <f>$I18*'Prepared_Debt Original Currency'!AH18</f>
        <v>0</v>
      </c>
      <c r="AI18" s="16">
        <f>$I18*'Prepared_Debt Original Currency'!AI18</f>
        <v>0</v>
      </c>
      <c r="AJ18" s="16">
        <f>$I18*'Prepared_Debt Original Currency'!AJ18</f>
        <v>0</v>
      </c>
      <c r="AK18" s="16">
        <f>$I18*'Prepared_Debt Original Currency'!AK18</f>
        <v>0</v>
      </c>
      <c r="AL18" s="16">
        <f>$I18*'Prepared_Debt Original Currency'!AL18</f>
        <v>0</v>
      </c>
      <c r="AM18" s="16">
        <f>$I18*'Prepared_Debt Original Currency'!AM18</f>
        <v>0</v>
      </c>
      <c r="AN18" s="16">
        <f>$I18*'Prepared_Debt Original Currency'!AN18</f>
        <v>0</v>
      </c>
      <c r="AO18" s="16">
        <f>$I18*'Prepared_Debt Original Currency'!AO18</f>
        <v>0</v>
      </c>
      <c r="AP18" s="16">
        <f>$I18*'Prepared_Debt Original Currency'!AP18</f>
        <v>0</v>
      </c>
      <c r="AQ18" s="16">
        <f>$I18*'Prepared_Debt Original Currency'!AQ18</f>
        <v>0</v>
      </c>
      <c r="AR18" s="16">
        <f>$I18*'Prepared_Debt Original Currency'!AR18</f>
        <v>0</v>
      </c>
      <c r="AS18" s="16">
        <f>$I18*'Prepared_Debt Original Currency'!AS18</f>
        <v>0</v>
      </c>
      <c r="AT18" s="16">
        <f>$I18*'Prepared_Debt Original Currency'!AT18</f>
        <v>0</v>
      </c>
      <c r="AU18" s="16">
        <f>$I18*'Prepared_Debt Original Currency'!AU18</f>
        <v>0</v>
      </c>
      <c r="AV18" s="16">
        <f>$I18*'Prepared_Debt Original Currency'!AV18</f>
        <v>0</v>
      </c>
      <c r="AW18" s="16">
        <f>$I18*'Prepared_Debt Original Currency'!AW18</f>
        <v>0</v>
      </c>
      <c r="AX18" s="16">
        <f>$I18*'Prepared_Debt Original Currency'!AX18</f>
        <v>0</v>
      </c>
      <c r="AY18" s="16">
        <f>$I18*'Prepared_Debt Original Currency'!AY18</f>
        <v>0</v>
      </c>
      <c r="AZ18" s="16">
        <f>$I18*'Prepared_Debt Original Currency'!AZ18</f>
        <v>0</v>
      </c>
      <c r="BA18" s="16">
        <f>$I18*'Prepared_Debt Original Currency'!BA18</f>
        <v>0</v>
      </c>
      <c r="BB18" s="16">
        <f>$I18*'Prepared_Debt Original Currency'!BB18</f>
        <v>0</v>
      </c>
      <c r="BC18" s="16">
        <f>$I18*'Prepared_Debt Original Currency'!BC18</f>
        <v>0</v>
      </c>
      <c r="BD18" s="16">
        <f>$I18*'Prepared_Debt Original Currency'!BD18</f>
        <v>0</v>
      </c>
      <c r="BE18" s="16">
        <f>$I18*'Prepared_Debt Original Currency'!BE18</f>
        <v>0</v>
      </c>
      <c r="BF18" s="16">
        <f>$I18*'Prepared_Debt Original Currency'!BF18</f>
        <v>0</v>
      </c>
      <c r="BG18" s="16">
        <f>$I18*'Prepared_Debt Original Currency'!BG18</f>
        <v>0</v>
      </c>
      <c r="BH18" s="16">
        <f>$I18*'Prepared_Debt Original Currency'!BH18</f>
        <v>0</v>
      </c>
      <c r="BI18" s="16">
        <f>$I18*'Prepared_Debt Original Currency'!BI18</f>
        <v>0</v>
      </c>
      <c r="BJ18" s="16">
        <f>$I18*'Prepared_Debt Original Currency'!BJ18</f>
        <v>0</v>
      </c>
      <c r="BK18" s="16">
        <f>$I18*'Prepared_Debt Original Currency'!BK18</f>
        <v>0</v>
      </c>
      <c r="BL18" s="16">
        <f>$I18*'Prepared_Debt Original Currency'!BL18</f>
        <v>0</v>
      </c>
      <c r="BM18" s="16">
        <f>$I18*'Prepared_Debt Original Currency'!BM18</f>
        <v>0</v>
      </c>
      <c r="BN18" s="16">
        <f>$I18*'Prepared_Debt Original Currency'!BN18</f>
        <v>0</v>
      </c>
      <c r="BO18" s="16">
        <f>$I18*'Prepared_Debt Original Currency'!BO18</f>
        <v>0</v>
      </c>
      <c r="BP18" s="16">
        <f>$I18*'Prepared_Debt Original Currency'!BP18</f>
        <v>0</v>
      </c>
      <c r="BQ18" s="16">
        <f>$I18*'Prepared_Debt Original Currency'!BQ18</f>
        <v>0</v>
      </c>
      <c r="BR18" s="16">
        <f>$I18*'Prepared_Debt Original Currency'!BR18</f>
        <v>0</v>
      </c>
      <c r="BS18" s="16">
        <f>$I18*'Prepared_Debt Original Currency'!BS18</f>
        <v>0</v>
      </c>
      <c r="BT18" s="16">
        <f>$I18*'Prepared_Debt Original Currency'!BT18</f>
        <v>0</v>
      </c>
      <c r="BU18" s="16">
        <f>$I18*'Prepared_Debt Original Currency'!BU18</f>
        <v>0</v>
      </c>
      <c r="BV18" s="16">
        <f>$I18*'Prepared_Debt Original Currency'!BV18</f>
        <v>0</v>
      </c>
      <c r="BW18" s="16">
        <f>$I18*'Prepared_Debt Original Currency'!BW18</f>
        <v>0</v>
      </c>
      <c r="BX18" s="20"/>
      <c r="BY18" s="20"/>
      <c r="BZ18" s="20"/>
      <c r="CA18" s="20"/>
      <c r="CB18" s="23">
        <v>0</v>
      </c>
      <c r="CC18" s="23">
        <f t="shared" si="2"/>
        <v>5828110.9231754672</v>
      </c>
      <c r="CD18" s="21">
        <f t="shared" si="3"/>
        <v>0</v>
      </c>
      <c r="CE18" s="21">
        <f t="shared" si="9"/>
        <v>0</v>
      </c>
      <c r="CF18" s="21">
        <f t="shared" si="9"/>
        <v>5828110.9231754672</v>
      </c>
      <c r="CG18" s="21">
        <f t="shared" si="9"/>
        <v>0</v>
      </c>
      <c r="CH18" s="21">
        <f t="shared" si="9"/>
        <v>0</v>
      </c>
      <c r="CI18" s="21">
        <f t="shared" si="9"/>
        <v>0</v>
      </c>
      <c r="CJ18" s="21">
        <f t="shared" si="9"/>
        <v>0</v>
      </c>
      <c r="CK18" s="21">
        <f t="shared" si="9"/>
        <v>0</v>
      </c>
      <c r="CL18" s="21">
        <f t="shared" si="9"/>
        <v>0</v>
      </c>
      <c r="CM18" s="21">
        <f t="shared" si="9"/>
        <v>0</v>
      </c>
      <c r="CN18" s="21">
        <f t="shared" si="9"/>
        <v>0</v>
      </c>
      <c r="CO18" s="21">
        <f t="shared" si="9"/>
        <v>0</v>
      </c>
      <c r="CP18" s="21">
        <f t="shared" si="9"/>
        <v>0</v>
      </c>
      <c r="CQ18" s="21">
        <f t="shared" si="9"/>
        <v>0</v>
      </c>
      <c r="CR18" s="21">
        <f t="shared" si="9"/>
        <v>0</v>
      </c>
      <c r="CS18" s="21">
        <f t="shared" si="9"/>
        <v>0</v>
      </c>
      <c r="CT18" s="21">
        <f t="shared" si="9"/>
        <v>0</v>
      </c>
      <c r="CU18" s="21">
        <f t="shared" si="9"/>
        <v>0</v>
      </c>
      <c r="CV18" s="21">
        <f t="shared" si="9"/>
        <v>0</v>
      </c>
      <c r="CW18" s="21">
        <f t="shared" si="9"/>
        <v>0</v>
      </c>
      <c r="CX18" s="21">
        <f t="shared" si="9"/>
        <v>0</v>
      </c>
      <c r="CY18" s="21">
        <f t="shared" si="9"/>
        <v>0</v>
      </c>
      <c r="CZ18" s="21">
        <f t="shared" si="9"/>
        <v>0</v>
      </c>
      <c r="DA18" s="21">
        <f t="shared" si="9"/>
        <v>0</v>
      </c>
      <c r="DB18" s="21">
        <f t="shared" si="9"/>
        <v>0</v>
      </c>
      <c r="DC18" s="21">
        <f t="shared" si="9"/>
        <v>0</v>
      </c>
      <c r="DD18" s="21">
        <f t="shared" si="9"/>
        <v>0</v>
      </c>
      <c r="DE18" s="21">
        <f t="shared" si="9"/>
        <v>0</v>
      </c>
      <c r="DF18" s="21">
        <f t="shared" si="9"/>
        <v>0</v>
      </c>
      <c r="DG18" s="21">
        <f t="shared" si="9"/>
        <v>0</v>
      </c>
      <c r="DH18" s="21">
        <f t="shared" si="9"/>
        <v>0</v>
      </c>
      <c r="DI18" s="21">
        <f t="shared" si="9"/>
        <v>0</v>
      </c>
      <c r="DJ18" s="21">
        <f t="shared" si="9"/>
        <v>0</v>
      </c>
      <c r="DK18" s="21">
        <f t="shared" si="9"/>
        <v>0</v>
      </c>
      <c r="DL18" s="21">
        <f t="shared" si="9"/>
        <v>0</v>
      </c>
      <c r="DM18" s="21">
        <f t="shared" si="9"/>
        <v>0</v>
      </c>
      <c r="DN18" s="21">
        <f t="shared" si="9"/>
        <v>0</v>
      </c>
      <c r="DO18" s="21">
        <f t="shared" si="9"/>
        <v>0</v>
      </c>
      <c r="DP18" s="21">
        <f t="shared" si="9"/>
        <v>0</v>
      </c>
      <c r="DQ18" s="21">
        <f t="shared" si="9"/>
        <v>0</v>
      </c>
      <c r="DR18" s="21">
        <f t="shared" si="9"/>
        <v>0</v>
      </c>
      <c r="DS18" s="21">
        <f t="shared" si="9"/>
        <v>0</v>
      </c>
      <c r="DT18" s="21">
        <f t="shared" si="9"/>
        <v>0</v>
      </c>
      <c r="DU18" s="21">
        <f t="shared" si="9"/>
        <v>0</v>
      </c>
      <c r="DV18" s="21">
        <f t="shared" si="9"/>
        <v>0</v>
      </c>
      <c r="DW18" s="21">
        <f t="shared" si="9"/>
        <v>0</v>
      </c>
      <c r="DX18" s="21">
        <f t="shared" si="9"/>
        <v>0</v>
      </c>
      <c r="DY18" s="21">
        <f t="shared" si="9"/>
        <v>0</v>
      </c>
      <c r="DZ18" s="21">
        <f t="shared" si="9"/>
        <v>0</v>
      </c>
      <c r="EA18" s="21">
        <f t="shared" si="9"/>
        <v>0</v>
      </c>
      <c r="EB18" s="23">
        <f t="shared" si="6"/>
        <v>0</v>
      </c>
    </row>
    <row r="19" spans="1:132" x14ac:dyDescent="0.35">
      <c r="A19" s="14">
        <v>15</v>
      </c>
      <c r="B19" s="15" t="s">
        <v>34</v>
      </c>
      <c r="C19" s="17" t="s">
        <v>37</v>
      </c>
      <c r="D19" s="14" t="s">
        <v>27</v>
      </c>
      <c r="E19" s="50" t="s">
        <v>63</v>
      </c>
      <c r="F19" s="50" t="s">
        <v>77</v>
      </c>
      <c r="G19" s="50">
        <f>VLOOKUP(F19,'Represenative Instruments_FX'!$E$5:$F$14,2,FALSE)</f>
        <v>4</v>
      </c>
      <c r="H19" s="14" t="s">
        <v>36</v>
      </c>
      <c r="I19" s="114">
        <f>'Prepared_Debt Original Currency'!I19</f>
        <v>15.39495</v>
      </c>
      <c r="J19" s="16">
        <f>+'Prepared_Debt Original Currency'!J19*I19</f>
        <v>62884254.602218494</v>
      </c>
      <c r="K19" s="16">
        <f>+I19*'Prepared_Debt Original Currency'!K19</f>
        <v>4118142.0540994653</v>
      </c>
      <c r="L19" s="16">
        <v>0</v>
      </c>
      <c r="M19" s="16">
        <v>0</v>
      </c>
      <c r="N19" s="122">
        <v>37697</v>
      </c>
      <c r="O19" s="122">
        <v>43344</v>
      </c>
      <c r="P19" s="14">
        <v>5</v>
      </c>
      <c r="Q19" s="17">
        <v>20</v>
      </c>
      <c r="R19" s="50">
        <v>0</v>
      </c>
      <c r="S19" s="50">
        <v>1</v>
      </c>
      <c r="T19" s="14" t="s">
        <v>38</v>
      </c>
      <c r="U19" s="46">
        <v>6.4199999999999993E-2</v>
      </c>
      <c r="V19" s="14" t="s">
        <v>39</v>
      </c>
      <c r="W19" s="46">
        <v>5.0000000000000001E-3</v>
      </c>
      <c r="X19" s="16">
        <v>2100407.35</v>
      </c>
      <c r="Y19" s="106">
        <f t="shared" si="5"/>
        <v>0</v>
      </c>
      <c r="Z19" s="16">
        <f>$I19*'Prepared_Debt Original Currency'!Z19</f>
        <v>4118142.0540994653</v>
      </c>
      <c r="AA19" s="16">
        <f>$I19*'Prepared_Debt Original Currency'!AA19</f>
        <v>0</v>
      </c>
      <c r="AB19" s="16">
        <f>$I19*'Prepared_Debt Original Currency'!AB19</f>
        <v>0</v>
      </c>
      <c r="AC19" s="16">
        <f>$I19*'Prepared_Debt Original Currency'!AC19</f>
        <v>0</v>
      </c>
      <c r="AD19" s="16">
        <f>$I19*'Prepared_Debt Original Currency'!AD19</f>
        <v>0</v>
      </c>
      <c r="AE19" s="16">
        <f>$I19*'Prepared_Debt Original Currency'!AE19</f>
        <v>0</v>
      </c>
      <c r="AF19" s="16">
        <f>$I19*'Prepared_Debt Original Currency'!AF19</f>
        <v>0</v>
      </c>
      <c r="AG19" s="16">
        <f>$I19*'Prepared_Debt Original Currency'!AG19</f>
        <v>0</v>
      </c>
      <c r="AH19" s="16">
        <f>$I19*'Prepared_Debt Original Currency'!AH19</f>
        <v>0</v>
      </c>
      <c r="AI19" s="16">
        <f>$I19*'Prepared_Debt Original Currency'!AI19</f>
        <v>0</v>
      </c>
      <c r="AJ19" s="16">
        <f>$I19*'Prepared_Debt Original Currency'!AJ19</f>
        <v>0</v>
      </c>
      <c r="AK19" s="16">
        <f>$I19*'Prepared_Debt Original Currency'!AK19</f>
        <v>0</v>
      </c>
      <c r="AL19" s="16">
        <f>$I19*'Prepared_Debt Original Currency'!AL19</f>
        <v>0</v>
      </c>
      <c r="AM19" s="16">
        <f>$I19*'Prepared_Debt Original Currency'!AM19</f>
        <v>0</v>
      </c>
      <c r="AN19" s="16">
        <f>$I19*'Prepared_Debt Original Currency'!AN19</f>
        <v>0</v>
      </c>
      <c r="AO19" s="16">
        <f>$I19*'Prepared_Debt Original Currency'!AO19</f>
        <v>0</v>
      </c>
      <c r="AP19" s="16">
        <f>$I19*'Prepared_Debt Original Currency'!AP19</f>
        <v>0</v>
      </c>
      <c r="AQ19" s="16">
        <f>$I19*'Prepared_Debt Original Currency'!AQ19</f>
        <v>0</v>
      </c>
      <c r="AR19" s="16">
        <f>$I19*'Prepared_Debt Original Currency'!AR19</f>
        <v>0</v>
      </c>
      <c r="AS19" s="16">
        <f>$I19*'Prepared_Debt Original Currency'!AS19</f>
        <v>0</v>
      </c>
      <c r="AT19" s="16">
        <f>$I19*'Prepared_Debt Original Currency'!AT19</f>
        <v>0</v>
      </c>
      <c r="AU19" s="16">
        <f>$I19*'Prepared_Debt Original Currency'!AU19</f>
        <v>0</v>
      </c>
      <c r="AV19" s="16">
        <f>$I19*'Prepared_Debt Original Currency'!AV19</f>
        <v>0</v>
      </c>
      <c r="AW19" s="16">
        <f>$I19*'Prepared_Debt Original Currency'!AW19</f>
        <v>0</v>
      </c>
      <c r="AX19" s="16">
        <f>$I19*'Prepared_Debt Original Currency'!AX19</f>
        <v>0</v>
      </c>
      <c r="AY19" s="16">
        <f>$I19*'Prepared_Debt Original Currency'!AY19</f>
        <v>0</v>
      </c>
      <c r="AZ19" s="16">
        <f>$I19*'Prepared_Debt Original Currency'!AZ19</f>
        <v>0</v>
      </c>
      <c r="BA19" s="16">
        <f>$I19*'Prepared_Debt Original Currency'!BA19</f>
        <v>0</v>
      </c>
      <c r="BB19" s="16">
        <f>$I19*'Prepared_Debt Original Currency'!BB19</f>
        <v>0</v>
      </c>
      <c r="BC19" s="16">
        <f>$I19*'Prepared_Debt Original Currency'!BC19</f>
        <v>0</v>
      </c>
      <c r="BD19" s="16">
        <f>$I19*'Prepared_Debt Original Currency'!BD19</f>
        <v>0</v>
      </c>
      <c r="BE19" s="16">
        <f>$I19*'Prepared_Debt Original Currency'!BE19</f>
        <v>0</v>
      </c>
      <c r="BF19" s="16">
        <f>$I19*'Prepared_Debt Original Currency'!BF19</f>
        <v>0</v>
      </c>
      <c r="BG19" s="16">
        <f>$I19*'Prepared_Debt Original Currency'!BG19</f>
        <v>0</v>
      </c>
      <c r="BH19" s="16">
        <f>$I19*'Prepared_Debt Original Currency'!BH19</f>
        <v>0</v>
      </c>
      <c r="BI19" s="16">
        <f>$I19*'Prepared_Debt Original Currency'!BI19</f>
        <v>0</v>
      </c>
      <c r="BJ19" s="16">
        <f>$I19*'Prepared_Debt Original Currency'!BJ19</f>
        <v>0</v>
      </c>
      <c r="BK19" s="16">
        <f>$I19*'Prepared_Debt Original Currency'!BK19</f>
        <v>0</v>
      </c>
      <c r="BL19" s="16">
        <f>$I19*'Prepared_Debt Original Currency'!BL19</f>
        <v>0</v>
      </c>
      <c r="BM19" s="16">
        <f>$I19*'Prepared_Debt Original Currency'!BM19</f>
        <v>0</v>
      </c>
      <c r="BN19" s="16">
        <f>$I19*'Prepared_Debt Original Currency'!BN19</f>
        <v>0</v>
      </c>
      <c r="BO19" s="16">
        <f>$I19*'Prepared_Debt Original Currency'!BO19</f>
        <v>0</v>
      </c>
      <c r="BP19" s="16">
        <f>$I19*'Prepared_Debt Original Currency'!BP19</f>
        <v>0</v>
      </c>
      <c r="BQ19" s="16">
        <f>$I19*'Prepared_Debt Original Currency'!BQ19</f>
        <v>0</v>
      </c>
      <c r="BR19" s="16">
        <f>$I19*'Prepared_Debt Original Currency'!BR19</f>
        <v>0</v>
      </c>
      <c r="BS19" s="16">
        <f>$I19*'Prepared_Debt Original Currency'!BS19</f>
        <v>0</v>
      </c>
      <c r="BT19" s="16">
        <f>$I19*'Prepared_Debt Original Currency'!BT19</f>
        <v>0</v>
      </c>
      <c r="BU19" s="16">
        <f>$I19*'Prepared_Debt Original Currency'!BU19</f>
        <v>0</v>
      </c>
      <c r="BV19" s="16">
        <f>$I19*'Prepared_Debt Original Currency'!BV19</f>
        <v>0</v>
      </c>
      <c r="BW19" s="16">
        <f>$I19*'Prepared_Debt Original Currency'!BW19</f>
        <v>0</v>
      </c>
      <c r="BX19" s="20"/>
      <c r="BY19" s="20"/>
      <c r="BZ19" s="20"/>
      <c r="CA19" s="20"/>
      <c r="CB19" s="23">
        <v>0</v>
      </c>
      <c r="CC19" s="23">
        <f t="shared" si="2"/>
        <v>4118142.0540994653</v>
      </c>
      <c r="CD19" s="21">
        <f t="shared" si="3"/>
        <v>0</v>
      </c>
      <c r="CE19" s="21">
        <f t="shared" si="9"/>
        <v>0</v>
      </c>
      <c r="CF19" s="21">
        <f t="shared" si="9"/>
        <v>4118142.0540994653</v>
      </c>
      <c r="CG19" s="21">
        <f t="shared" si="9"/>
        <v>0</v>
      </c>
      <c r="CH19" s="21">
        <f t="shared" si="9"/>
        <v>0</v>
      </c>
      <c r="CI19" s="21">
        <f t="shared" si="9"/>
        <v>0</v>
      </c>
      <c r="CJ19" s="21">
        <f t="shared" si="9"/>
        <v>0</v>
      </c>
      <c r="CK19" s="21">
        <f t="shared" si="9"/>
        <v>0</v>
      </c>
      <c r="CL19" s="21">
        <f t="shared" si="9"/>
        <v>0</v>
      </c>
      <c r="CM19" s="21">
        <f t="shared" si="9"/>
        <v>0</v>
      </c>
      <c r="CN19" s="21">
        <f t="shared" si="9"/>
        <v>0</v>
      </c>
      <c r="CO19" s="21">
        <f t="shared" si="9"/>
        <v>0</v>
      </c>
      <c r="CP19" s="21">
        <f t="shared" si="9"/>
        <v>0</v>
      </c>
      <c r="CQ19" s="21">
        <f t="shared" si="9"/>
        <v>0</v>
      </c>
      <c r="CR19" s="21">
        <f t="shared" si="9"/>
        <v>0</v>
      </c>
      <c r="CS19" s="21">
        <f t="shared" si="9"/>
        <v>0</v>
      </c>
      <c r="CT19" s="21">
        <f t="shared" si="9"/>
        <v>0</v>
      </c>
      <c r="CU19" s="21">
        <f t="shared" si="9"/>
        <v>0</v>
      </c>
      <c r="CV19" s="21">
        <f t="shared" si="9"/>
        <v>0</v>
      </c>
      <c r="CW19" s="21">
        <f t="shared" si="9"/>
        <v>0</v>
      </c>
      <c r="CX19" s="21">
        <f t="shared" si="9"/>
        <v>0</v>
      </c>
      <c r="CY19" s="21">
        <f t="shared" si="9"/>
        <v>0</v>
      </c>
      <c r="CZ19" s="21">
        <f t="shared" si="9"/>
        <v>0</v>
      </c>
      <c r="DA19" s="21">
        <f t="shared" si="9"/>
        <v>0</v>
      </c>
      <c r="DB19" s="21">
        <f t="shared" si="9"/>
        <v>0</v>
      </c>
      <c r="DC19" s="21">
        <f t="shared" si="9"/>
        <v>0</v>
      </c>
      <c r="DD19" s="21">
        <f t="shared" si="9"/>
        <v>0</v>
      </c>
      <c r="DE19" s="21">
        <f t="shared" si="9"/>
        <v>0</v>
      </c>
      <c r="DF19" s="21">
        <f t="shared" si="9"/>
        <v>0</v>
      </c>
      <c r="DG19" s="21">
        <f t="shared" si="9"/>
        <v>0</v>
      </c>
      <c r="DH19" s="21">
        <f t="shared" si="9"/>
        <v>0</v>
      </c>
      <c r="DI19" s="21">
        <f t="shared" si="9"/>
        <v>0</v>
      </c>
      <c r="DJ19" s="21">
        <f t="shared" si="9"/>
        <v>0</v>
      </c>
      <c r="DK19" s="21">
        <f t="shared" si="9"/>
        <v>0</v>
      </c>
      <c r="DL19" s="21">
        <f t="shared" si="9"/>
        <v>0</v>
      </c>
      <c r="DM19" s="21">
        <f t="shared" si="9"/>
        <v>0</v>
      </c>
      <c r="DN19" s="21">
        <f t="shared" si="9"/>
        <v>0</v>
      </c>
      <c r="DO19" s="21">
        <f t="shared" si="9"/>
        <v>0</v>
      </c>
      <c r="DP19" s="21">
        <f t="shared" si="9"/>
        <v>0</v>
      </c>
      <c r="DQ19" s="21">
        <f t="shared" si="9"/>
        <v>0</v>
      </c>
      <c r="DR19" s="21">
        <f t="shared" si="9"/>
        <v>0</v>
      </c>
      <c r="DS19" s="21">
        <f t="shared" si="9"/>
        <v>0</v>
      </c>
      <c r="DT19" s="21">
        <f t="shared" si="9"/>
        <v>0</v>
      </c>
      <c r="DU19" s="21">
        <f t="shared" si="9"/>
        <v>0</v>
      </c>
      <c r="DV19" s="21">
        <f t="shared" si="9"/>
        <v>0</v>
      </c>
      <c r="DW19" s="21">
        <f t="shared" si="9"/>
        <v>0</v>
      </c>
      <c r="DX19" s="21">
        <f t="shared" si="9"/>
        <v>0</v>
      </c>
      <c r="DY19" s="21">
        <f t="shared" si="9"/>
        <v>0</v>
      </c>
      <c r="DZ19" s="21">
        <f t="shared" si="9"/>
        <v>0</v>
      </c>
      <c r="EA19" s="21">
        <f t="shared" si="9"/>
        <v>0</v>
      </c>
      <c r="EB19" s="23">
        <f t="shared" si="6"/>
        <v>0</v>
      </c>
    </row>
    <row r="20" spans="1:132" x14ac:dyDescent="0.35">
      <c r="A20" s="14">
        <v>16</v>
      </c>
      <c r="B20" s="15" t="s">
        <v>25</v>
      </c>
      <c r="C20" s="15" t="s">
        <v>40</v>
      </c>
      <c r="D20" s="14" t="s">
        <v>27</v>
      </c>
      <c r="E20" s="50" t="s">
        <v>63</v>
      </c>
      <c r="F20" s="50" t="s">
        <v>77</v>
      </c>
      <c r="G20" s="50">
        <f>VLOOKUP(F20,'Represenative Instruments_FX'!$E$5:$F$14,2,FALSE)</f>
        <v>4</v>
      </c>
      <c r="H20" s="14" t="s">
        <v>116</v>
      </c>
      <c r="I20" s="114">
        <f>'Prepared_Debt Original Currency'!I20</f>
        <v>0.13309505886900933</v>
      </c>
      <c r="J20" s="16">
        <f>+'Prepared_Debt Original Currency'!J20*I20</f>
        <v>355442.73680920614</v>
      </c>
      <c r="K20" s="16">
        <f>+I20*'Prepared_Debt Original Currency'!K20</f>
        <v>36613.154295753055</v>
      </c>
      <c r="L20" s="16">
        <v>0</v>
      </c>
      <c r="M20" s="16">
        <v>0</v>
      </c>
      <c r="N20" s="121">
        <v>38820</v>
      </c>
      <c r="O20" s="121">
        <v>44256</v>
      </c>
      <c r="P20" s="14">
        <v>5</v>
      </c>
      <c r="Q20" s="17">
        <v>20</v>
      </c>
      <c r="R20" s="50">
        <v>0</v>
      </c>
      <c r="S20" s="50">
        <v>4</v>
      </c>
      <c r="T20" s="14" t="s">
        <v>38</v>
      </c>
      <c r="U20" s="46">
        <v>6.4199999999999993E-2</v>
      </c>
      <c r="V20" s="14" t="s">
        <v>39</v>
      </c>
      <c r="W20" s="46">
        <v>5.0000000000000001E-3</v>
      </c>
      <c r="X20" s="16">
        <v>1838757.024</v>
      </c>
      <c r="Y20" s="106">
        <f t="shared" si="5"/>
        <v>0</v>
      </c>
      <c r="Z20" s="16">
        <f>$I20*'Prepared_Debt Original Currency'!Z20</f>
        <v>16556.715557864747</v>
      </c>
      <c r="AA20" s="16">
        <f>$I20*'Prepared_Debt Original Currency'!AA20</f>
        <v>8022.5748562990411</v>
      </c>
      <c r="AB20" s="16">
        <f>$I20*'Prepared_Debt Original Currency'!AB20</f>
        <v>8022.5748562990411</v>
      </c>
      <c r="AC20" s="16">
        <f>$I20*'Prepared_Debt Original Currency'!AC20</f>
        <v>4011.2890252902266</v>
      </c>
      <c r="AD20" s="16">
        <f>$I20*'Prepared_Debt Original Currency'!AD20</f>
        <v>0</v>
      </c>
      <c r="AE20" s="16">
        <f>$I20*'Prepared_Debt Original Currency'!AE20</f>
        <v>0</v>
      </c>
      <c r="AF20" s="16">
        <f>$I20*'Prepared_Debt Original Currency'!AF20</f>
        <v>0</v>
      </c>
      <c r="AG20" s="16">
        <f>$I20*'Prepared_Debt Original Currency'!AG20</f>
        <v>0</v>
      </c>
      <c r="AH20" s="16">
        <f>$I20*'Prepared_Debt Original Currency'!AH20</f>
        <v>0</v>
      </c>
      <c r="AI20" s="16">
        <f>$I20*'Prepared_Debt Original Currency'!AI20</f>
        <v>0</v>
      </c>
      <c r="AJ20" s="16">
        <f>$I20*'Prepared_Debt Original Currency'!AJ20</f>
        <v>0</v>
      </c>
      <c r="AK20" s="16">
        <f>$I20*'Prepared_Debt Original Currency'!AK20</f>
        <v>0</v>
      </c>
      <c r="AL20" s="16">
        <f>$I20*'Prepared_Debt Original Currency'!AL20</f>
        <v>0</v>
      </c>
      <c r="AM20" s="16">
        <f>$I20*'Prepared_Debt Original Currency'!AM20</f>
        <v>0</v>
      </c>
      <c r="AN20" s="16">
        <f>$I20*'Prepared_Debt Original Currency'!AN20</f>
        <v>0</v>
      </c>
      <c r="AO20" s="16">
        <f>$I20*'Prepared_Debt Original Currency'!AO20</f>
        <v>0</v>
      </c>
      <c r="AP20" s="16">
        <f>$I20*'Prepared_Debt Original Currency'!AP20</f>
        <v>0</v>
      </c>
      <c r="AQ20" s="16">
        <f>$I20*'Prepared_Debt Original Currency'!AQ20</f>
        <v>0</v>
      </c>
      <c r="AR20" s="16">
        <f>$I20*'Prepared_Debt Original Currency'!AR20</f>
        <v>0</v>
      </c>
      <c r="AS20" s="16">
        <f>$I20*'Prepared_Debt Original Currency'!AS20</f>
        <v>0</v>
      </c>
      <c r="AT20" s="16">
        <f>$I20*'Prepared_Debt Original Currency'!AT20</f>
        <v>0</v>
      </c>
      <c r="AU20" s="16">
        <f>$I20*'Prepared_Debt Original Currency'!AU20</f>
        <v>0</v>
      </c>
      <c r="AV20" s="16">
        <f>$I20*'Prepared_Debt Original Currency'!AV20</f>
        <v>0</v>
      </c>
      <c r="AW20" s="16">
        <f>$I20*'Prepared_Debt Original Currency'!AW20</f>
        <v>0</v>
      </c>
      <c r="AX20" s="16">
        <f>$I20*'Prepared_Debt Original Currency'!AX20</f>
        <v>0</v>
      </c>
      <c r="AY20" s="16">
        <f>$I20*'Prepared_Debt Original Currency'!AY20</f>
        <v>0</v>
      </c>
      <c r="AZ20" s="16">
        <f>$I20*'Prepared_Debt Original Currency'!AZ20</f>
        <v>0</v>
      </c>
      <c r="BA20" s="16">
        <f>$I20*'Prepared_Debt Original Currency'!BA20</f>
        <v>0</v>
      </c>
      <c r="BB20" s="16">
        <f>$I20*'Prepared_Debt Original Currency'!BB20</f>
        <v>0</v>
      </c>
      <c r="BC20" s="16">
        <f>$I20*'Prepared_Debt Original Currency'!BC20</f>
        <v>0</v>
      </c>
      <c r="BD20" s="16">
        <f>$I20*'Prepared_Debt Original Currency'!BD20</f>
        <v>0</v>
      </c>
      <c r="BE20" s="16">
        <f>$I20*'Prepared_Debt Original Currency'!BE20</f>
        <v>0</v>
      </c>
      <c r="BF20" s="16">
        <f>$I20*'Prepared_Debt Original Currency'!BF20</f>
        <v>0</v>
      </c>
      <c r="BG20" s="16">
        <f>$I20*'Prepared_Debt Original Currency'!BG20</f>
        <v>0</v>
      </c>
      <c r="BH20" s="16">
        <f>$I20*'Prepared_Debt Original Currency'!BH20</f>
        <v>0</v>
      </c>
      <c r="BI20" s="16">
        <f>$I20*'Prepared_Debt Original Currency'!BI20</f>
        <v>0</v>
      </c>
      <c r="BJ20" s="16">
        <f>$I20*'Prepared_Debt Original Currency'!BJ20</f>
        <v>0</v>
      </c>
      <c r="BK20" s="16">
        <f>$I20*'Prepared_Debt Original Currency'!BK20</f>
        <v>0</v>
      </c>
      <c r="BL20" s="16">
        <f>$I20*'Prepared_Debt Original Currency'!BL20</f>
        <v>0</v>
      </c>
      <c r="BM20" s="16">
        <f>$I20*'Prepared_Debt Original Currency'!BM20</f>
        <v>0</v>
      </c>
      <c r="BN20" s="16">
        <f>$I20*'Prepared_Debt Original Currency'!BN20</f>
        <v>0</v>
      </c>
      <c r="BO20" s="16">
        <f>$I20*'Prepared_Debt Original Currency'!BO20</f>
        <v>0</v>
      </c>
      <c r="BP20" s="16">
        <f>$I20*'Prepared_Debt Original Currency'!BP20</f>
        <v>0</v>
      </c>
      <c r="BQ20" s="16">
        <f>$I20*'Prepared_Debt Original Currency'!BQ20</f>
        <v>0</v>
      </c>
      <c r="BR20" s="16">
        <f>$I20*'Prepared_Debt Original Currency'!BR20</f>
        <v>0</v>
      </c>
      <c r="BS20" s="16">
        <f>$I20*'Prepared_Debt Original Currency'!BS20</f>
        <v>0</v>
      </c>
      <c r="BT20" s="16">
        <f>$I20*'Prepared_Debt Original Currency'!BT20</f>
        <v>0</v>
      </c>
      <c r="BU20" s="16">
        <f>$I20*'Prepared_Debt Original Currency'!BU20</f>
        <v>0</v>
      </c>
      <c r="BV20" s="16">
        <f>$I20*'Prepared_Debt Original Currency'!BV20</f>
        <v>0</v>
      </c>
      <c r="BW20" s="16">
        <f>$I20*'Prepared_Debt Original Currency'!BW20</f>
        <v>0</v>
      </c>
      <c r="BX20" s="20"/>
      <c r="BY20" s="20"/>
      <c r="BZ20" s="20"/>
      <c r="CA20" s="20"/>
      <c r="CB20" s="23">
        <v>0</v>
      </c>
      <c r="CC20" s="23">
        <f t="shared" si="2"/>
        <v>36613.154295753055</v>
      </c>
      <c r="CD20" s="21">
        <f t="shared" si="3"/>
        <v>0</v>
      </c>
      <c r="CE20" s="21">
        <f t="shared" si="9"/>
        <v>0</v>
      </c>
      <c r="CF20" s="21">
        <f t="shared" si="9"/>
        <v>9153.2885739382637</v>
      </c>
      <c r="CG20" s="21">
        <f t="shared" si="9"/>
        <v>9153.2885739382637</v>
      </c>
      <c r="CH20" s="21">
        <f t="shared" si="9"/>
        <v>9153.2885739382637</v>
      </c>
      <c r="CI20" s="21">
        <f t="shared" si="9"/>
        <v>9153.2885739382637</v>
      </c>
      <c r="CJ20" s="21">
        <f t="shared" si="9"/>
        <v>0</v>
      </c>
      <c r="CK20" s="21">
        <f t="shared" si="9"/>
        <v>0</v>
      </c>
      <c r="CL20" s="21">
        <f t="shared" si="9"/>
        <v>0</v>
      </c>
      <c r="CM20" s="21">
        <f t="shared" si="9"/>
        <v>0</v>
      </c>
      <c r="CN20" s="21">
        <f t="shared" si="9"/>
        <v>0</v>
      </c>
      <c r="CO20" s="21">
        <f t="shared" si="9"/>
        <v>0</v>
      </c>
      <c r="CP20" s="21">
        <f t="shared" si="9"/>
        <v>0</v>
      </c>
      <c r="CQ20" s="21">
        <f t="shared" si="9"/>
        <v>0</v>
      </c>
      <c r="CR20" s="21">
        <f t="shared" si="9"/>
        <v>0</v>
      </c>
      <c r="CS20" s="21">
        <f t="shared" si="9"/>
        <v>0</v>
      </c>
      <c r="CT20" s="21">
        <f t="shared" si="9"/>
        <v>0</v>
      </c>
      <c r="CU20" s="21">
        <f t="shared" si="9"/>
        <v>0</v>
      </c>
      <c r="CV20" s="21">
        <f t="shared" si="9"/>
        <v>0</v>
      </c>
      <c r="CW20" s="21">
        <f t="shared" si="9"/>
        <v>0</v>
      </c>
      <c r="CX20" s="21">
        <f t="shared" si="9"/>
        <v>0</v>
      </c>
      <c r="CY20" s="21">
        <f t="shared" si="9"/>
        <v>0</v>
      </c>
      <c r="CZ20" s="21">
        <f t="shared" si="9"/>
        <v>0</v>
      </c>
      <c r="DA20" s="21">
        <f t="shared" si="9"/>
        <v>0</v>
      </c>
      <c r="DB20" s="21">
        <f t="shared" si="9"/>
        <v>0</v>
      </c>
      <c r="DC20" s="21">
        <f t="shared" si="9"/>
        <v>0</v>
      </c>
      <c r="DD20" s="21">
        <f t="shared" si="9"/>
        <v>0</v>
      </c>
      <c r="DE20" s="21">
        <f t="shared" si="9"/>
        <v>0</v>
      </c>
      <c r="DF20" s="21">
        <f t="shared" si="9"/>
        <v>0</v>
      </c>
      <c r="DG20" s="21">
        <f t="shared" si="9"/>
        <v>0</v>
      </c>
      <c r="DH20" s="21">
        <f t="shared" si="9"/>
        <v>0</v>
      </c>
      <c r="DI20" s="21">
        <f t="shared" si="9"/>
        <v>0</v>
      </c>
      <c r="DJ20" s="21">
        <f t="shared" si="9"/>
        <v>0</v>
      </c>
      <c r="DK20" s="21">
        <f t="shared" si="9"/>
        <v>0</v>
      </c>
      <c r="DL20" s="21">
        <f t="shared" si="9"/>
        <v>0</v>
      </c>
      <c r="DM20" s="21">
        <f t="shared" si="9"/>
        <v>0</v>
      </c>
      <c r="DN20" s="21">
        <f t="shared" si="9"/>
        <v>0</v>
      </c>
      <c r="DO20" s="21">
        <f t="shared" si="9"/>
        <v>0</v>
      </c>
      <c r="DP20" s="21">
        <f t="shared" si="9"/>
        <v>0</v>
      </c>
      <c r="DQ20" s="21">
        <f t="shared" si="9"/>
        <v>0</v>
      </c>
      <c r="DR20" s="21">
        <f t="shared" si="9"/>
        <v>0</v>
      </c>
      <c r="DS20" s="21">
        <f t="shared" si="9"/>
        <v>0</v>
      </c>
      <c r="DT20" s="21">
        <f t="shared" si="9"/>
        <v>0</v>
      </c>
      <c r="DU20" s="21">
        <f t="shared" si="9"/>
        <v>0</v>
      </c>
      <c r="DV20" s="21">
        <f t="shared" si="9"/>
        <v>0</v>
      </c>
      <c r="DW20" s="21">
        <f t="shared" si="9"/>
        <v>0</v>
      </c>
      <c r="DX20" s="21">
        <f t="shared" si="9"/>
        <v>0</v>
      </c>
      <c r="DY20" s="21">
        <f t="shared" si="9"/>
        <v>0</v>
      </c>
      <c r="DZ20" s="21">
        <f t="shared" si="9"/>
        <v>0</v>
      </c>
      <c r="EA20" s="21">
        <f t="shared" si="9"/>
        <v>0</v>
      </c>
      <c r="EB20" s="23">
        <f t="shared" si="6"/>
        <v>0</v>
      </c>
    </row>
    <row r="21" spans="1:132" x14ac:dyDescent="0.35">
      <c r="A21" s="14">
        <v>17</v>
      </c>
      <c r="B21" s="15" t="s">
        <v>34</v>
      </c>
      <c r="C21" s="17" t="s">
        <v>35</v>
      </c>
      <c r="D21" s="14" t="s">
        <v>27</v>
      </c>
      <c r="E21" s="50" t="s">
        <v>35</v>
      </c>
      <c r="F21" s="50" t="s">
        <v>76</v>
      </c>
      <c r="G21" s="50">
        <f>VLOOKUP(F21,'Represenative Instruments_FX'!$E$5:$F$14,2,FALSE)</f>
        <v>1</v>
      </c>
      <c r="H21" s="14" t="s">
        <v>32</v>
      </c>
      <c r="I21" s="114">
        <f>'Prepared_Debt Original Currency'!I21</f>
        <v>18.031499999999998</v>
      </c>
      <c r="J21" s="16">
        <f>+'Prepared_Debt Original Currency'!J21*I21</f>
        <v>18935687.764350001</v>
      </c>
      <c r="K21" s="16">
        <f>+I21*'Prepared_Debt Original Currency'!K21</f>
        <v>9839417.4483597074</v>
      </c>
      <c r="L21" s="16">
        <v>0</v>
      </c>
      <c r="M21" s="16">
        <v>0</v>
      </c>
      <c r="N21" s="122">
        <v>39698</v>
      </c>
      <c r="O21" s="122">
        <v>54118</v>
      </c>
      <c r="P21" s="14">
        <v>10</v>
      </c>
      <c r="Q21" s="17">
        <v>50</v>
      </c>
      <c r="R21" s="50">
        <v>0</v>
      </c>
      <c r="S21" s="50">
        <v>31</v>
      </c>
      <c r="T21" s="14" t="s">
        <v>29</v>
      </c>
      <c r="U21" s="46">
        <v>7.4999999999999997E-3</v>
      </c>
      <c r="V21" s="14"/>
      <c r="W21" s="24"/>
      <c r="X21" s="16">
        <v>1050144.9000000001</v>
      </c>
      <c r="Y21" s="106">
        <f t="shared" si="5"/>
        <v>0</v>
      </c>
      <c r="Z21" s="16">
        <f>$I21*'Prepared_Debt Original Currency'!Z21</f>
        <v>95713.423480799989</v>
      </c>
      <c r="AA21" s="16">
        <f>$I21*'Prepared_Debt Original Currency'!AA21</f>
        <v>96071.947401599988</v>
      </c>
      <c r="AB21" s="16">
        <f>$I21*'Prepared_Debt Original Currency'!AB21</f>
        <v>301606.71208919992</v>
      </c>
      <c r="AC21" s="16">
        <f>$I21*'Prepared_Debt Original Currency'!AC21</f>
        <v>301606.71208919992</v>
      </c>
      <c r="AD21" s="16">
        <f>$I21*'Prepared_Debt Original Currency'!AD21</f>
        <v>301606.52456159994</v>
      </c>
      <c r="AE21" s="16">
        <f>$I21*'Prepared_Debt Original Currency'!AE21</f>
        <v>301606.52456159994</v>
      </c>
      <c r="AF21" s="16">
        <f>$I21*'Prepared_Debt Original Currency'!AF21</f>
        <v>301606.52456159994</v>
      </c>
      <c r="AG21" s="16">
        <f>$I21*'Prepared_Debt Original Currency'!AG21</f>
        <v>301606.52456159994</v>
      </c>
      <c r="AH21" s="16">
        <f>$I21*'Prepared_Debt Original Currency'!AH21</f>
        <v>301606.52456159994</v>
      </c>
      <c r="AI21" s="16">
        <f>$I21*'Prepared_Debt Original Currency'!AI21</f>
        <v>301606.52456159994</v>
      </c>
      <c r="AJ21" s="16">
        <f>$I21*'Prepared_Debt Original Currency'!AJ21</f>
        <v>301606.52456159994</v>
      </c>
      <c r="AK21" s="16">
        <f>$I21*'Prepared_Debt Original Currency'!AK21</f>
        <v>301606.52456159994</v>
      </c>
      <c r="AL21" s="16">
        <f>$I21*'Prepared_Debt Original Currency'!AL21</f>
        <v>301606.52456159994</v>
      </c>
      <c r="AM21" s="16">
        <f>$I21*'Prepared_Debt Original Currency'!AM21</f>
        <v>301606.52456159994</v>
      </c>
      <c r="AN21" s="16">
        <f>$I21*'Prepared_Debt Original Currency'!AN21</f>
        <v>301606.52456159994</v>
      </c>
      <c r="AO21" s="16">
        <f>$I21*'Prepared_Debt Original Currency'!AO21</f>
        <v>301606.52456159994</v>
      </c>
      <c r="AP21" s="16">
        <f>$I21*'Prepared_Debt Original Currency'!AP21</f>
        <v>301606.52456159994</v>
      </c>
      <c r="AQ21" s="16">
        <f>$I21*'Prepared_Debt Original Currency'!AQ21</f>
        <v>301606.52456159994</v>
      </c>
      <c r="AR21" s="16">
        <f>$I21*'Prepared_Debt Original Currency'!AR21</f>
        <v>301606.52456159994</v>
      </c>
      <c r="AS21" s="16">
        <f>$I21*'Prepared_Debt Original Currency'!AS21</f>
        <v>301606.52456159994</v>
      </c>
      <c r="AT21" s="16">
        <f>$I21*'Prepared_Debt Original Currency'!AT21</f>
        <v>391764.0245616</v>
      </c>
      <c r="AU21" s="16">
        <f>$I21*'Prepared_Debt Original Currency'!AU21</f>
        <v>391764.0245616</v>
      </c>
      <c r="AV21" s="16">
        <f>$I21*'Prepared_Debt Original Currency'!AV21</f>
        <v>391764.0245616</v>
      </c>
      <c r="AW21" s="16">
        <f>$I21*'Prepared_Debt Original Currency'!AW21</f>
        <v>391764.0245616</v>
      </c>
      <c r="AX21" s="16">
        <f>$I21*'Prepared_Debt Original Currency'!AX21</f>
        <v>391764.0245616</v>
      </c>
      <c r="AY21" s="16">
        <f>$I21*'Prepared_Debt Original Currency'!AY21</f>
        <v>391764.0245616</v>
      </c>
      <c r="AZ21" s="16">
        <f>$I21*'Prepared_Debt Original Currency'!AZ21</f>
        <v>391764.0245616</v>
      </c>
      <c r="BA21" s="16">
        <f>$I21*'Prepared_Debt Original Currency'!BA21</f>
        <v>391764.0245616</v>
      </c>
      <c r="BB21" s="16">
        <f>$I21*'Prepared_Debt Original Currency'!BB21</f>
        <v>391764.0245616</v>
      </c>
      <c r="BC21" s="16">
        <f>$I21*'Prepared_Debt Original Currency'!BC21</f>
        <v>391764.0245616</v>
      </c>
      <c r="BD21" s="16">
        <f>$I21*'Prepared_Debt Original Currency'!BD21</f>
        <v>301074.01469730597</v>
      </c>
      <c r="BE21" s="16">
        <f>$I21*'Prepared_Debt Original Currency'!BE21</f>
        <v>0</v>
      </c>
      <c r="BF21" s="16">
        <f>$I21*'Prepared_Debt Original Currency'!BF21</f>
        <v>0</v>
      </c>
      <c r="BG21" s="16">
        <f>$I21*'Prepared_Debt Original Currency'!BG21</f>
        <v>0</v>
      </c>
      <c r="BH21" s="16">
        <f>$I21*'Prepared_Debt Original Currency'!BH21</f>
        <v>0</v>
      </c>
      <c r="BI21" s="16">
        <f>$I21*'Prepared_Debt Original Currency'!BI21</f>
        <v>0</v>
      </c>
      <c r="BJ21" s="16">
        <f>$I21*'Prepared_Debt Original Currency'!BJ21</f>
        <v>0</v>
      </c>
      <c r="BK21" s="16">
        <f>$I21*'Prepared_Debt Original Currency'!BK21</f>
        <v>0</v>
      </c>
      <c r="BL21" s="16">
        <f>$I21*'Prepared_Debt Original Currency'!BL21</f>
        <v>0</v>
      </c>
      <c r="BM21" s="16">
        <f>$I21*'Prepared_Debt Original Currency'!BM21</f>
        <v>0</v>
      </c>
      <c r="BN21" s="16">
        <f>$I21*'Prepared_Debt Original Currency'!BN21</f>
        <v>0</v>
      </c>
      <c r="BO21" s="16">
        <f>$I21*'Prepared_Debt Original Currency'!BO21</f>
        <v>0</v>
      </c>
      <c r="BP21" s="16">
        <f>$I21*'Prepared_Debt Original Currency'!BP21</f>
        <v>0</v>
      </c>
      <c r="BQ21" s="16">
        <f>$I21*'Prepared_Debt Original Currency'!BQ21</f>
        <v>0</v>
      </c>
      <c r="BR21" s="16">
        <f>$I21*'Prepared_Debt Original Currency'!BR21</f>
        <v>0</v>
      </c>
      <c r="BS21" s="16">
        <f>$I21*'Prepared_Debt Original Currency'!BS21</f>
        <v>0</v>
      </c>
      <c r="BT21" s="16">
        <f>$I21*'Prepared_Debt Original Currency'!BT21</f>
        <v>0</v>
      </c>
      <c r="BU21" s="16">
        <f>$I21*'Prepared_Debt Original Currency'!BU21</f>
        <v>0</v>
      </c>
      <c r="BV21" s="16">
        <f>$I21*'Prepared_Debt Original Currency'!BV21</f>
        <v>0</v>
      </c>
      <c r="BW21" s="16">
        <f>$I21*'Prepared_Debt Original Currency'!BW21</f>
        <v>0</v>
      </c>
      <c r="BX21" s="20"/>
      <c r="BY21" s="20"/>
      <c r="BZ21" s="20"/>
      <c r="CA21" s="20"/>
      <c r="CB21" s="23">
        <v>0</v>
      </c>
      <c r="CC21" s="23">
        <f t="shared" si="2"/>
        <v>9839417.4483597074</v>
      </c>
      <c r="CD21" s="21">
        <f t="shared" si="3"/>
        <v>0</v>
      </c>
      <c r="CE21" s="21">
        <f t="shared" si="9"/>
        <v>0</v>
      </c>
      <c r="CF21" s="21">
        <f t="shared" si="9"/>
        <v>317400.56285031314</v>
      </c>
      <c r="CG21" s="21">
        <f t="shared" si="9"/>
        <v>317400.56285031314</v>
      </c>
      <c r="CH21" s="21">
        <f t="shared" si="9"/>
        <v>317400.56285031314</v>
      </c>
      <c r="CI21" s="21">
        <f t="shared" si="9"/>
        <v>317400.56285031314</v>
      </c>
      <c r="CJ21" s="21">
        <f t="shared" si="9"/>
        <v>317400.56285031314</v>
      </c>
      <c r="CK21" s="21">
        <f t="shared" si="9"/>
        <v>317400.56285031314</v>
      </c>
      <c r="CL21" s="21">
        <f t="shared" si="9"/>
        <v>317400.56285031314</v>
      </c>
      <c r="CM21" s="21">
        <f t="shared" si="9"/>
        <v>317400.56285031314</v>
      </c>
      <c r="CN21" s="21">
        <f t="shared" si="9"/>
        <v>317400.56285031314</v>
      </c>
      <c r="CO21" s="21">
        <f t="shared" si="9"/>
        <v>317400.56285031314</v>
      </c>
      <c r="CP21" s="21">
        <f t="shared" si="9"/>
        <v>317400.56285031314</v>
      </c>
      <c r="CQ21" s="21">
        <f t="shared" si="9"/>
        <v>317400.56285031314</v>
      </c>
      <c r="CR21" s="21">
        <f t="shared" si="9"/>
        <v>317400.56285031314</v>
      </c>
      <c r="CS21" s="21">
        <f t="shared" si="9"/>
        <v>317400.56285031314</v>
      </c>
      <c r="CT21" s="21">
        <f t="shared" si="9"/>
        <v>317400.56285031314</v>
      </c>
      <c r="CU21" s="21">
        <f t="shared" si="9"/>
        <v>317400.56285031314</v>
      </c>
      <c r="CV21" s="21">
        <f t="shared" si="9"/>
        <v>317400.56285031314</v>
      </c>
      <c r="CW21" s="21">
        <f t="shared" si="9"/>
        <v>317400.56285031314</v>
      </c>
      <c r="CX21" s="21">
        <f t="shared" si="9"/>
        <v>317400.56285031314</v>
      </c>
      <c r="CY21" s="21">
        <f t="shared" ref="CE21:EA26" si="10">IF($CC21&gt;0,IF(AND(CY$4-$CC$2&gt;=$R21,YEAR($O21)&gt;=CY$4),$CC21/($S21-$R21),0),0)</f>
        <v>317400.56285031314</v>
      </c>
      <c r="CZ21" s="21">
        <f t="shared" si="10"/>
        <v>317400.56285031314</v>
      </c>
      <c r="DA21" s="21">
        <f t="shared" si="10"/>
        <v>317400.56285031314</v>
      </c>
      <c r="DB21" s="21">
        <f t="shared" si="10"/>
        <v>317400.56285031314</v>
      </c>
      <c r="DC21" s="21">
        <f t="shared" si="10"/>
        <v>317400.56285031314</v>
      </c>
      <c r="DD21" s="21">
        <f t="shared" si="10"/>
        <v>317400.56285031314</v>
      </c>
      <c r="DE21" s="21">
        <f t="shared" si="10"/>
        <v>317400.56285031314</v>
      </c>
      <c r="DF21" s="21">
        <f t="shared" si="10"/>
        <v>317400.56285031314</v>
      </c>
      <c r="DG21" s="21">
        <f t="shared" si="10"/>
        <v>317400.56285031314</v>
      </c>
      <c r="DH21" s="21">
        <f t="shared" si="10"/>
        <v>317400.56285031314</v>
      </c>
      <c r="DI21" s="21">
        <f t="shared" si="10"/>
        <v>317400.56285031314</v>
      </c>
      <c r="DJ21" s="21">
        <f t="shared" si="10"/>
        <v>317400.56285031314</v>
      </c>
      <c r="DK21" s="21">
        <f t="shared" si="10"/>
        <v>0</v>
      </c>
      <c r="DL21" s="21">
        <f t="shared" si="10"/>
        <v>0</v>
      </c>
      <c r="DM21" s="21">
        <f t="shared" si="10"/>
        <v>0</v>
      </c>
      <c r="DN21" s="21">
        <f t="shared" si="10"/>
        <v>0</v>
      </c>
      <c r="DO21" s="21">
        <f t="shared" si="10"/>
        <v>0</v>
      </c>
      <c r="DP21" s="21">
        <f t="shared" si="10"/>
        <v>0</v>
      </c>
      <c r="DQ21" s="21">
        <f t="shared" si="10"/>
        <v>0</v>
      </c>
      <c r="DR21" s="21">
        <f t="shared" si="10"/>
        <v>0</v>
      </c>
      <c r="DS21" s="21">
        <f t="shared" si="10"/>
        <v>0</v>
      </c>
      <c r="DT21" s="21">
        <f t="shared" si="10"/>
        <v>0</v>
      </c>
      <c r="DU21" s="21">
        <f t="shared" si="10"/>
        <v>0</v>
      </c>
      <c r="DV21" s="21">
        <f t="shared" si="10"/>
        <v>0</v>
      </c>
      <c r="DW21" s="21">
        <f t="shared" si="10"/>
        <v>0</v>
      </c>
      <c r="DX21" s="21">
        <f t="shared" si="10"/>
        <v>0</v>
      </c>
      <c r="DY21" s="21">
        <f t="shared" si="10"/>
        <v>0</v>
      </c>
      <c r="DZ21" s="21">
        <f t="shared" si="10"/>
        <v>0</v>
      </c>
      <c r="EA21" s="21">
        <f t="shared" si="10"/>
        <v>0</v>
      </c>
      <c r="EB21" s="23">
        <f t="shared" si="6"/>
        <v>0</v>
      </c>
    </row>
    <row r="22" spans="1:132" x14ac:dyDescent="0.35">
      <c r="A22" s="14">
        <v>18</v>
      </c>
      <c r="B22" s="15" t="s">
        <v>25</v>
      </c>
      <c r="C22" s="15" t="s">
        <v>40</v>
      </c>
      <c r="D22" s="14" t="s">
        <v>27</v>
      </c>
      <c r="E22" s="50" t="s">
        <v>63</v>
      </c>
      <c r="F22" s="50" t="s">
        <v>77</v>
      </c>
      <c r="G22" s="50">
        <f>VLOOKUP(F22,'Represenative Instruments_FX'!$E$5:$F$14,2,FALSE)</f>
        <v>4</v>
      </c>
      <c r="H22" s="14" t="s">
        <v>28</v>
      </c>
      <c r="I22" s="114">
        <f>'Prepared_Debt Original Currency'!I22</f>
        <v>15</v>
      </c>
      <c r="J22" s="16">
        <f>+'Prepared_Debt Original Currency'!J22*I22</f>
        <v>2022743868.8999999</v>
      </c>
      <c r="K22" s="16">
        <f>+I22*'Prepared_Debt Original Currency'!K22</f>
        <v>101179074.24000001</v>
      </c>
      <c r="L22" s="16">
        <v>0</v>
      </c>
      <c r="M22" s="16">
        <v>0</v>
      </c>
      <c r="N22" s="121">
        <v>38725</v>
      </c>
      <c r="O22" s="121">
        <v>44256</v>
      </c>
      <c r="P22" s="14">
        <v>5</v>
      </c>
      <c r="Q22" s="17">
        <v>20</v>
      </c>
      <c r="R22" s="50">
        <v>0</v>
      </c>
      <c r="S22" s="50">
        <v>4</v>
      </c>
      <c r="T22" s="14" t="s">
        <v>38</v>
      </c>
      <c r="U22" s="46">
        <v>6.4199999999999993E-2</v>
      </c>
      <c r="V22" s="14" t="s">
        <v>39</v>
      </c>
      <c r="W22" s="46">
        <v>5.0000000000000001E-3</v>
      </c>
      <c r="X22" s="16">
        <v>127195177.31</v>
      </c>
      <c r="Y22" s="106">
        <f t="shared" si="5"/>
        <v>0</v>
      </c>
      <c r="Z22" s="16">
        <f>$I22*'Prepared_Debt Original Currency'!Z22</f>
        <v>76431694.140000001</v>
      </c>
      <c r="AA22" s="16">
        <f>$I22*'Prepared_Debt Original Currency'!AA22</f>
        <v>9898952.0999999996</v>
      </c>
      <c r="AB22" s="16">
        <f>$I22*'Prepared_Debt Original Currency'!AB22</f>
        <v>9898952.0999999996</v>
      </c>
      <c r="AC22" s="16">
        <f>$I22*'Prepared_Debt Original Currency'!AC22</f>
        <v>4949475.9000000004</v>
      </c>
      <c r="AD22" s="16">
        <f>$I22*'Prepared_Debt Original Currency'!AD22</f>
        <v>0</v>
      </c>
      <c r="AE22" s="16">
        <f>$I22*'Prepared_Debt Original Currency'!AE22</f>
        <v>0</v>
      </c>
      <c r="AF22" s="16">
        <f>$I22*'Prepared_Debt Original Currency'!AF22</f>
        <v>0</v>
      </c>
      <c r="AG22" s="16">
        <f>$I22*'Prepared_Debt Original Currency'!AG22</f>
        <v>0</v>
      </c>
      <c r="AH22" s="16">
        <f>$I22*'Prepared_Debt Original Currency'!AH22</f>
        <v>0</v>
      </c>
      <c r="AI22" s="16">
        <f>$I22*'Prepared_Debt Original Currency'!AI22</f>
        <v>0</v>
      </c>
      <c r="AJ22" s="16">
        <f>$I22*'Prepared_Debt Original Currency'!AJ22</f>
        <v>0</v>
      </c>
      <c r="AK22" s="16">
        <f>$I22*'Prepared_Debt Original Currency'!AK22</f>
        <v>0</v>
      </c>
      <c r="AL22" s="16">
        <f>$I22*'Prepared_Debt Original Currency'!AL22</f>
        <v>0</v>
      </c>
      <c r="AM22" s="16">
        <f>$I22*'Prepared_Debt Original Currency'!AM22</f>
        <v>0</v>
      </c>
      <c r="AN22" s="16">
        <f>$I22*'Prepared_Debt Original Currency'!AN22</f>
        <v>0</v>
      </c>
      <c r="AO22" s="16">
        <f>$I22*'Prepared_Debt Original Currency'!AO22</f>
        <v>0</v>
      </c>
      <c r="AP22" s="16">
        <f>$I22*'Prepared_Debt Original Currency'!AP22</f>
        <v>0</v>
      </c>
      <c r="AQ22" s="16">
        <f>$I22*'Prepared_Debt Original Currency'!AQ22</f>
        <v>0</v>
      </c>
      <c r="AR22" s="16">
        <f>$I22*'Prepared_Debt Original Currency'!AR22</f>
        <v>0</v>
      </c>
      <c r="AS22" s="16">
        <f>$I22*'Prepared_Debt Original Currency'!AS22</f>
        <v>0</v>
      </c>
      <c r="AT22" s="16">
        <f>$I22*'Prepared_Debt Original Currency'!AT22</f>
        <v>0</v>
      </c>
      <c r="AU22" s="16">
        <f>$I22*'Prepared_Debt Original Currency'!AU22</f>
        <v>0</v>
      </c>
      <c r="AV22" s="16">
        <f>$I22*'Prepared_Debt Original Currency'!AV22</f>
        <v>0</v>
      </c>
      <c r="AW22" s="16">
        <f>$I22*'Prepared_Debt Original Currency'!AW22</f>
        <v>0</v>
      </c>
      <c r="AX22" s="16">
        <f>$I22*'Prepared_Debt Original Currency'!AX22</f>
        <v>0</v>
      </c>
      <c r="AY22" s="16">
        <f>$I22*'Prepared_Debt Original Currency'!AY22</f>
        <v>0</v>
      </c>
      <c r="AZ22" s="16">
        <f>$I22*'Prepared_Debt Original Currency'!AZ22</f>
        <v>0</v>
      </c>
      <c r="BA22" s="16">
        <f>$I22*'Prepared_Debt Original Currency'!BA22</f>
        <v>0</v>
      </c>
      <c r="BB22" s="16">
        <f>$I22*'Prepared_Debt Original Currency'!BB22</f>
        <v>0</v>
      </c>
      <c r="BC22" s="16">
        <f>$I22*'Prepared_Debt Original Currency'!BC22</f>
        <v>0</v>
      </c>
      <c r="BD22" s="16">
        <f>$I22*'Prepared_Debt Original Currency'!BD22</f>
        <v>0</v>
      </c>
      <c r="BE22" s="16">
        <f>$I22*'Prepared_Debt Original Currency'!BE22</f>
        <v>0</v>
      </c>
      <c r="BF22" s="16">
        <f>$I22*'Prepared_Debt Original Currency'!BF22</f>
        <v>0</v>
      </c>
      <c r="BG22" s="16">
        <f>$I22*'Prepared_Debt Original Currency'!BG22</f>
        <v>0</v>
      </c>
      <c r="BH22" s="16">
        <f>$I22*'Prepared_Debt Original Currency'!BH22</f>
        <v>0</v>
      </c>
      <c r="BI22" s="16">
        <f>$I22*'Prepared_Debt Original Currency'!BI22</f>
        <v>0</v>
      </c>
      <c r="BJ22" s="16">
        <f>$I22*'Prepared_Debt Original Currency'!BJ22</f>
        <v>0</v>
      </c>
      <c r="BK22" s="16">
        <f>$I22*'Prepared_Debt Original Currency'!BK22</f>
        <v>0</v>
      </c>
      <c r="BL22" s="16">
        <f>$I22*'Prepared_Debt Original Currency'!BL22</f>
        <v>0</v>
      </c>
      <c r="BM22" s="16">
        <f>$I22*'Prepared_Debt Original Currency'!BM22</f>
        <v>0</v>
      </c>
      <c r="BN22" s="16">
        <f>$I22*'Prepared_Debt Original Currency'!BN22</f>
        <v>0</v>
      </c>
      <c r="BO22" s="16">
        <f>$I22*'Prepared_Debt Original Currency'!BO22</f>
        <v>0</v>
      </c>
      <c r="BP22" s="16">
        <f>$I22*'Prepared_Debt Original Currency'!BP22</f>
        <v>0</v>
      </c>
      <c r="BQ22" s="16">
        <f>$I22*'Prepared_Debt Original Currency'!BQ22</f>
        <v>0</v>
      </c>
      <c r="BR22" s="16">
        <f>$I22*'Prepared_Debt Original Currency'!BR22</f>
        <v>0</v>
      </c>
      <c r="BS22" s="16">
        <f>$I22*'Prepared_Debt Original Currency'!BS22</f>
        <v>0</v>
      </c>
      <c r="BT22" s="16">
        <f>$I22*'Prepared_Debt Original Currency'!BT22</f>
        <v>0</v>
      </c>
      <c r="BU22" s="16">
        <f>$I22*'Prepared_Debt Original Currency'!BU22</f>
        <v>0</v>
      </c>
      <c r="BV22" s="16">
        <f>$I22*'Prepared_Debt Original Currency'!BV22</f>
        <v>0</v>
      </c>
      <c r="BW22" s="16">
        <f>$I22*'Prepared_Debt Original Currency'!BW22</f>
        <v>0</v>
      </c>
      <c r="BX22" s="20"/>
      <c r="BY22" s="20"/>
      <c r="BZ22" s="20"/>
      <c r="CA22" s="20"/>
      <c r="CB22" s="23">
        <v>0</v>
      </c>
      <c r="CC22" s="23">
        <f t="shared" si="2"/>
        <v>101179074.24000001</v>
      </c>
      <c r="CD22" s="21">
        <f t="shared" si="3"/>
        <v>0</v>
      </c>
      <c r="CE22" s="21">
        <f t="shared" si="10"/>
        <v>0</v>
      </c>
      <c r="CF22" s="21">
        <f t="shared" si="10"/>
        <v>25294768.560000002</v>
      </c>
      <c r="CG22" s="21">
        <f t="shared" si="10"/>
        <v>25294768.560000002</v>
      </c>
      <c r="CH22" s="21">
        <f t="shared" si="10"/>
        <v>25294768.560000002</v>
      </c>
      <c r="CI22" s="21">
        <f t="shared" si="10"/>
        <v>25294768.560000002</v>
      </c>
      <c r="CJ22" s="21">
        <f t="shared" si="10"/>
        <v>0</v>
      </c>
      <c r="CK22" s="21">
        <f t="shared" si="10"/>
        <v>0</v>
      </c>
      <c r="CL22" s="21">
        <f t="shared" si="10"/>
        <v>0</v>
      </c>
      <c r="CM22" s="21">
        <f t="shared" si="10"/>
        <v>0</v>
      </c>
      <c r="CN22" s="21">
        <f t="shared" si="10"/>
        <v>0</v>
      </c>
      <c r="CO22" s="21">
        <f t="shared" si="10"/>
        <v>0</v>
      </c>
      <c r="CP22" s="21">
        <f t="shared" si="10"/>
        <v>0</v>
      </c>
      <c r="CQ22" s="21">
        <f t="shared" si="10"/>
        <v>0</v>
      </c>
      <c r="CR22" s="21">
        <f t="shared" si="10"/>
        <v>0</v>
      </c>
      <c r="CS22" s="21">
        <f t="shared" si="10"/>
        <v>0</v>
      </c>
      <c r="CT22" s="21">
        <f t="shared" si="10"/>
        <v>0</v>
      </c>
      <c r="CU22" s="21">
        <f t="shared" si="10"/>
        <v>0</v>
      </c>
      <c r="CV22" s="21">
        <f t="shared" si="10"/>
        <v>0</v>
      </c>
      <c r="CW22" s="21">
        <f t="shared" si="10"/>
        <v>0</v>
      </c>
      <c r="CX22" s="21">
        <f t="shared" si="10"/>
        <v>0</v>
      </c>
      <c r="CY22" s="21">
        <f t="shared" si="10"/>
        <v>0</v>
      </c>
      <c r="CZ22" s="21">
        <f t="shared" si="10"/>
        <v>0</v>
      </c>
      <c r="DA22" s="21">
        <f t="shared" si="10"/>
        <v>0</v>
      </c>
      <c r="DB22" s="21">
        <f t="shared" si="10"/>
        <v>0</v>
      </c>
      <c r="DC22" s="21">
        <f t="shared" si="10"/>
        <v>0</v>
      </c>
      <c r="DD22" s="21">
        <f t="shared" si="10"/>
        <v>0</v>
      </c>
      <c r="DE22" s="21">
        <f t="shared" si="10"/>
        <v>0</v>
      </c>
      <c r="DF22" s="21">
        <f t="shared" si="10"/>
        <v>0</v>
      </c>
      <c r="DG22" s="21">
        <f t="shared" si="10"/>
        <v>0</v>
      </c>
      <c r="DH22" s="21">
        <f t="shared" si="10"/>
        <v>0</v>
      </c>
      <c r="DI22" s="21">
        <f t="shared" si="10"/>
        <v>0</v>
      </c>
      <c r="DJ22" s="21">
        <f t="shared" si="10"/>
        <v>0</v>
      </c>
      <c r="DK22" s="21">
        <f t="shared" si="10"/>
        <v>0</v>
      </c>
      <c r="DL22" s="21">
        <f t="shared" si="10"/>
        <v>0</v>
      </c>
      <c r="DM22" s="21">
        <f t="shared" si="10"/>
        <v>0</v>
      </c>
      <c r="DN22" s="21">
        <f t="shared" si="10"/>
        <v>0</v>
      </c>
      <c r="DO22" s="21">
        <f t="shared" si="10"/>
        <v>0</v>
      </c>
      <c r="DP22" s="21">
        <f t="shared" si="10"/>
        <v>0</v>
      </c>
      <c r="DQ22" s="21">
        <f t="shared" si="10"/>
        <v>0</v>
      </c>
      <c r="DR22" s="21">
        <f t="shared" si="10"/>
        <v>0</v>
      </c>
      <c r="DS22" s="21">
        <f t="shared" si="10"/>
        <v>0</v>
      </c>
      <c r="DT22" s="21">
        <f t="shared" si="10"/>
        <v>0</v>
      </c>
      <c r="DU22" s="21">
        <f t="shared" si="10"/>
        <v>0</v>
      </c>
      <c r="DV22" s="21">
        <f t="shared" si="10"/>
        <v>0</v>
      </c>
      <c r="DW22" s="21">
        <f t="shared" si="10"/>
        <v>0</v>
      </c>
      <c r="DX22" s="21">
        <f t="shared" si="10"/>
        <v>0</v>
      </c>
      <c r="DY22" s="21">
        <f t="shared" si="10"/>
        <v>0</v>
      </c>
      <c r="DZ22" s="21">
        <f t="shared" si="10"/>
        <v>0</v>
      </c>
      <c r="EA22" s="21">
        <f t="shared" si="10"/>
        <v>0</v>
      </c>
      <c r="EB22" s="23">
        <f t="shared" si="6"/>
        <v>0</v>
      </c>
    </row>
    <row r="23" spans="1:132" x14ac:dyDescent="0.35">
      <c r="A23" s="14">
        <v>19</v>
      </c>
      <c r="B23" s="15" t="s">
        <v>25</v>
      </c>
      <c r="C23" s="15" t="s">
        <v>41</v>
      </c>
      <c r="D23" s="14" t="s">
        <v>27</v>
      </c>
      <c r="E23" s="50" t="s">
        <v>35</v>
      </c>
      <c r="F23" s="50" t="s">
        <v>76</v>
      </c>
      <c r="G23" s="50">
        <f>VLOOKUP(F23,'Represenative Instruments_FX'!$E$5:$F$14,2,FALSE)</f>
        <v>1</v>
      </c>
      <c r="H23" s="14" t="s">
        <v>116</v>
      </c>
      <c r="I23" s="114">
        <f>'Prepared_Debt Original Currency'!I23</f>
        <v>0.13309505886900933</v>
      </c>
      <c r="J23" s="16">
        <f>+'Prepared_Debt Original Currency'!J23*I23</f>
        <v>5481112.9116457161</v>
      </c>
      <c r="K23" s="16">
        <f>+I23*'Prepared_Debt Original Currency'!K23</f>
        <v>1285244.945320291</v>
      </c>
      <c r="L23" s="16">
        <v>0</v>
      </c>
      <c r="M23" s="16">
        <v>0</v>
      </c>
      <c r="N23" s="121">
        <v>41357</v>
      </c>
      <c r="O23" s="121">
        <v>55944</v>
      </c>
      <c r="P23" s="14">
        <v>10</v>
      </c>
      <c r="Q23" s="17">
        <v>50</v>
      </c>
      <c r="R23" s="50">
        <v>0</v>
      </c>
      <c r="S23" s="50">
        <v>36</v>
      </c>
      <c r="T23" s="14" t="s">
        <v>29</v>
      </c>
      <c r="U23" s="46">
        <v>7.4999999999999997E-3</v>
      </c>
      <c r="V23" s="14"/>
      <c r="W23" s="24"/>
      <c r="X23" s="16">
        <v>41181941.375</v>
      </c>
      <c r="Y23" s="106">
        <f t="shared" si="5"/>
        <v>0</v>
      </c>
      <c r="Z23" s="16">
        <f>$I23*'Prepared_Debt Original Currency'!Z23</f>
        <v>81179.836122893335</v>
      </c>
      <c r="AA23" s="16">
        <f>$I23*'Prepared_Debt Original Currency'!AA23</f>
        <v>76390.875966572523</v>
      </c>
      <c r="AB23" s="16">
        <f>$I23*'Prepared_Debt Original Currency'!AB23</f>
        <v>46051.943922544226</v>
      </c>
      <c r="AC23" s="16">
        <f>$I23*'Prepared_Debt Original Currency'!AC23</f>
        <v>32131.123633007272</v>
      </c>
      <c r="AD23" s="16">
        <f>$I23*'Prepared_Debt Original Currency'!AD23</f>
        <v>32131.123633007272</v>
      </c>
      <c r="AE23" s="16">
        <f>$I23*'Prepared_Debt Original Currency'!AE23</f>
        <v>32131.123633007272</v>
      </c>
      <c r="AF23" s="16">
        <f>$I23*'Prepared_Debt Original Currency'!AF23</f>
        <v>32131.123633007272</v>
      </c>
      <c r="AG23" s="16">
        <f>$I23*'Prepared_Debt Original Currency'!AG23</f>
        <v>32131.123633007272</v>
      </c>
      <c r="AH23" s="16">
        <f>$I23*'Prepared_Debt Original Currency'!AH23</f>
        <v>32131.123633007272</v>
      </c>
      <c r="AI23" s="16">
        <f>$I23*'Prepared_Debt Original Currency'!AI23</f>
        <v>34793.024810387462</v>
      </c>
      <c r="AJ23" s="16">
        <f>$I23*'Prepared_Debt Original Currency'!AJ23</f>
        <v>34793.024810387462</v>
      </c>
      <c r="AK23" s="16">
        <f>$I23*'Prepared_Debt Original Currency'!AK23</f>
        <v>34793.024810387462</v>
      </c>
      <c r="AL23" s="16">
        <f>$I23*'Prepared_Debt Original Currency'!AL23</f>
        <v>34793.024810387462</v>
      </c>
      <c r="AM23" s="16">
        <f>$I23*'Prepared_Debt Original Currency'!AM23</f>
        <v>34793.024810387462</v>
      </c>
      <c r="AN23" s="16">
        <f>$I23*'Prepared_Debt Original Currency'!AN23</f>
        <v>34793.024810387462</v>
      </c>
      <c r="AO23" s="16">
        <f>$I23*'Prepared_Debt Original Currency'!AO23</f>
        <v>34793.024810387462</v>
      </c>
      <c r="AP23" s="16">
        <f>$I23*'Prepared_Debt Original Currency'!AP23</f>
        <v>34793.024810387462</v>
      </c>
      <c r="AQ23" s="16">
        <f>$I23*'Prepared_Debt Original Currency'!AQ23</f>
        <v>32131.123633007272</v>
      </c>
      <c r="AR23" s="16">
        <f>$I23*'Prepared_Debt Original Currency'!AR23</f>
        <v>32131.123633007272</v>
      </c>
      <c r="AS23" s="16">
        <f>$I23*'Prepared_Debt Original Currency'!AS23</f>
        <v>32131.123633007272</v>
      </c>
      <c r="AT23" s="16">
        <f>$I23*'Prepared_Debt Original Currency'!AT23</f>
        <v>32131.123633007272</v>
      </c>
      <c r="AU23" s="16">
        <f>$I23*'Prepared_Debt Original Currency'!AU23</f>
        <v>32131.123633007272</v>
      </c>
      <c r="AV23" s="16">
        <f>$I23*'Prepared_Debt Original Currency'!AV23</f>
        <v>32131.123633007272</v>
      </c>
      <c r="AW23" s="16">
        <f>$I23*'Prepared_Debt Original Currency'!AW23</f>
        <v>32131.123633007272</v>
      </c>
      <c r="AX23" s="16">
        <f>$I23*'Prepared_Debt Original Currency'!AX23</f>
        <v>32131.123633007272</v>
      </c>
      <c r="AY23" s="16">
        <f>$I23*'Prepared_Debt Original Currency'!AY23</f>
        <v>32131.123633007272</v>
      </c>
      <c r="AZ23" s="16">
        <f>$I23*'Prepared_Debt Original Currency'!AZ23</f>
        <v>32131.123633007272</v>
      </c>
      <c r="BA23" s="16">
        <f>$I23*'Prepared_Debt Original Currency'!BA23</f>
        <v>32131.123633007272</v>
      </c>
      <c r="BB23" s="16">
        <f>$I23*'Prepared_Debt Original Currency'!BB23</f>
        <v>32131.123633007272</v>
      </c>
      <c r="BC23" s="16">
        <f>$I23*'Prepared_Debt Original Currency'!BC23</f>
        <v>32131.123633007272</v>
      </c>
      <c r="BD23" s="16">
        <f>$I23*'Prepared_Debt Original Currency'!BD23</f>
        <v>32131.123633007272</v>
      </c>
      <c r="BE23" s="16">
        <f>$I23*'Prepared_Debt Original Currency'!BE23</f>
        <v>32131.123633007272</v>
      </c>
      <c r="BF23" s="16">
        <f>$I23*'Prepared_Debt Original Currency'!BF23</f>
        <v>32131.123633007272</v>
      </c>
      <c r="BG23" s="16">
        <f>$I23*'Prepared_Debt Original Currency'!BG23</f>
        <v>32131.123633007272</v>
      </c>
      <c r="BH23" s="16">
        <f>$I23*'Prepared_Debt Original Currency'!BH23</f>
        <v>32131.123633007272</v>
      </c>
      <c r="BI23" s="16">
        <f>$I23*'Prepared_Debt Original Currency'!BI23</f>
        <v>32131.123633007272</v>
      </c>
      <c r="BJ23" s="16">
        <f>$I23*'Prepared_Debt Original Currency'!BJ23</f>
        <v>0</v>
      </c>
      <c r="BK23" s="16">
        <f>$I23*'Prepared_Debt Original Currency'!BK23</f>
        <v>0</v>
      </c>
      <c r="BL23" s="16">
        <f>$I23*'Prepared_Debt Original Currency'!BL23</f>
        <v>0</v>
      </c>
      <c r="BM23" s="16">
        <f>$I23*'Prepared_Debt Original Currency'!BM23</f>
        <v>0</v>
      </c>
      <c r="BN23" s="16">
        <f>$I23*'Prepared_Debt Original Currency'!BN23</f>
        <v>0</v>
      </c>
      <c r="BO23" s="16">
        <f>$I23*'Prepared_Debt Original Currency'!BO23</f>
        <v>0</v>
      </c>
      <c r="BP23" s="16">
        <f>$I23*'Prepared_Debt Original Currency'!BP23</f>
        <v>0</v>
      </c>
      <c r="BQ23" s="16">
        <f>$I23*'Prepared_Debt Original Currency'!BQ23</f>
        <v>0</v>
      </c>
      <c r="BR23" s="16">
        <f>$I23*'Prepared_Debt Original Currency'!BR23</f>
        <v>0</v>
      </c>
      <c r="BS23" s="16">
        <f>$I23*'Prepared_Debt Original Currency'!BS23</f>
        <v>0</v>
      </c>
      <c r="BT23" s="16">
        <f>$I23*'Prepared_Debt Original Currency'!BT23</f>
        <v>0</v>
      </c>
      <c r="BU23" s="16">
        <f>$I23*'Prepared_Debt Original Currency'!BU23</f>
        <v>0</v>
      </c>
      <c r="BV23" s="16">
        <f>$I23*'Prepared_Debt Original Currency'!BV23</f>
        <v>0</v>
      </c>
      <c r="BW23" s="16">
        <f>$I23*'Prepared_Debt Original Currency'!BW23</f>
        <v>0</v>
      </c>
      <c r="BX23" s="20"/>
      <c r="BY23" s="20"/>
      <c r="BZ23" s="20"/>
      <c r="CA23" s="20"/>
      <c r="CB23" s="23">
        <v>0</v>
      </c>
      <c r="CC23" s="23">
        <f t="shared" si="2"/>
        <v>1285244.945320291</v>
      </c>
      <c r="CD23" s="21">
        <f t="shared" si="3"/>
        <v>0</v>
      </c>
      <c r="CE23" s="21">
        <f t="shared" si="10"/>
        <v>0</v>
      </c>
      <c r="CF23" s="21">
        <f t="shared" si="10"/>
        <v>35701.248481119197</v>
      </c>
      <c r="CG23" s="21">
        <f t="shared" si="10"/>
        <v>35701.248481119197</v>
      </c>
      <c r="CH23" s="21">
        <f t="shared" si="10"/>
        <v>35701.248481119197</v>
      </c>
      <c r="CI23" s="21">
        <f t="shared" si="10"/>
        <v>35701.248481119197</v>
      </c>
      <c r="CJ23" s="21">
        <f t="shared" si="10"/>
        <v>35701.248481119197</v>
      </c>
      <c r="CK23" s="21">
        <f t="shared" si="10"/>
        <v>35701.248481119197</v>
      </c>
      <c r="CL23" s="21">
        <f t="shared" si="10"/>
        <v>35701.248481119197</v>
      </c>
      <c r="CM23" s="21">
        <f t="shared" si="10"/>
        <v>35701.248481119197</v>
      </c>
      <c r="CN23" s="21">
        <f t="shared" si="10"/>
        <v>35701.248481119197</v>
      </c>
      <c r="CO23" s="21">
        <f t="shared" si="10"/>
        <v>35701.248481119197</v>
      </c>
      <c r="CP23" s="21">
        <f t="shared" si="10"/>
        <v>35701.248481119197</v>
      </c>
      <c r="CQ23" s="21">
        <f t="shared" si="10"/>
        <v>35701.248481119197</v>
      </c>
      <c r="CR23" s="21">
        <f t="shared" si="10"/>
        <v>35701.248481119197</v>
      </c>
      <c r="CS23" s="21">
        <f t="shared" si="10"/>
        <v>35701.248481119197</v>
      </c>
      <c r="CT23" s="21">
        <f t="shared" si="10"/>
        <v>35701.248481119197</v>
      </c>
      <c r="CU23" s="21">
        <f t="shared" si="10"/>
        <v>35701.248481119197</v>
      </c>
      <c r="CV23" s="21">
        <f t="shared" si="10"/>
        <v>35701.248481119197</v>
      </c>
      <c r="CW23" s="21">
        <f t="shared" si="10"/>
        <v>35701.248481119197</v>
      </c>
      <c r="CX23" s="21">
        <f t="shared" si="10"/>
        <v>35701.248481119197</v>
      </c>
      <c r="CY23" s="21">
        <f t="shared" si="10"/>
        <v>35701.248481119197</v>
      </c>
      <c r="CZ23" s="21">
        <f t="shared" si="10"/>
        <v>35701.248481119197</v>
      </c>
      <c r="DA23" s="21">
        <f t="shared" si="10"/>
        <v>35701.248481119197</v>
      </c>
      <c r="DB23" s="21">
        <f t="shared" si="10"/>
        <v>35701.248481119197</v>
      </c>
      <c r="DC23" s="21">
        <f t="shared" si="10"/>
        <v>35701.248481119197</v>
      </c>
      <c r="DD23" s="21">
        <f t="shared" si="10"/>
        <v>35701.248481119197</v>
      </c>
      <c r="DE23" s="21">
        <f t="shared" si="10"/>
        <v>35701.248481119197</v>
      </c>
      <c r="DF23" s="21">
        <f t="shared" si="10"/>
        <v>35701.248481119197</v>
      </c>
      <c r="DG23" s="21">
        <f t="shared" si="10"/>
        <v>35701.248481119197</v>
      </c>
      <c r="DH23" s="21">
        <f t="shared" si="10"/>
        <v>35701.248481119197</v>
      </c>
      <c r="DI23" s="21">
        <f t="shared" si="10"/>
        <v>35701.248481119197</v>
      </c>
      <c r="DJ23" s="21">
        <f t="shared" si="10"/>
        <v>35701.248481119197</v>
      </c>
      <c r="DK23" s="21">
        <f t="shared" si="10"/>
        <v>35701.248481119197</v>
      </c>
      <c r="DL23" s="21">
        <f t="shared" si="10"/>
        <v>35701.248481119197</v>
      </c>
      <c r="DM23" s="21">
        <f t="shared" si="10"/>
        <v>35701.248481119197</v>
      </c>
      <c r="DN23" s="21">
        <f t="shared" si="10"/>
        <v>35701.248481119197</v>
      </c>
      <c r="DO23" s="21">
        <f t="shared" si="10"/>
        <v>35701.248481119197</v>
      </c>
      <c r="DP23" s="21">
        <f t="shared" si="10"/>
        <v>0</v>
      </c>
      <c r="DQ23" s="21">
        <f t="shared" si="10"/>
        <v>0</v>
      </c>
      <c r="DR23" s="21">
        <f t="shared" si="10"/>
        <v>0</v>
      </c>
      <c r="DS23" s="21">
        <f t="shared" si="10"/>
        <v>0</v>
      </c>
      <c r="DT23" s="21">
        <f t="shared" si="10"/>
        <v>0</v>
      </c>
      <c r="DU23" s="21">
        <f t="shared" si="10"/>
        <v>0</v>
      </c>
      <c r="DV23" s="21">
        <f t="shared" si="10"/>
        <v>0</v>
      </c>
      <c r="DW23" s="21">
        <f t="shared" si="10"/>
        <v>0</v>
      </c>
      <c r="DX23" s="21">
        <f t="shared" si="10"/>
        <v>0</v>
      </c>
      <c r="DY23" s="21">
        <f t="shared" si="10"/>
        <v>0</v>
      </c>
      <c r="DZ23" s="21">
        <f t="shared" si="10"/>
        <v>0</v>
      </c>
      <c r="EA23" s="21">
        <f t="shared" si="10"/>
        <v>0</v>
      </c>
      <c r="EB23" s="23">
        <f t="shared" si="6"/>
        <v>0</v>
      </c>
    </row>
    <row r="24" spans="1:132" x14ac:dyDescent="0.35">
      <c r="A24" s="14">
        <v>20</v>
      </c>
      <c r="B24" s="15" t="s">
        <v>25</v>
      </c>
      <c r="C24" s="15" t="s">
        <v>42</v>
      </c>
      <c r="D24" s="14" t="s">
        <v>43</v>
      </c>
      <c r="E24" s="50" t="s">
        <v>43</v>
      </c>
      <c r="F24" s="50" t="s">
        <v>78</v>
      </c>
      <c r="G24" s="50">
        <f>VLOOKUP(F24,'Represenative Instruments_FX'!$E$5:$F$14,2,FALSE)</f>
        <v>5</v>
      </c>
      <c r="H24" s="14" t="s">
        <v>118</v>
      </c>
      <c r="I24" s="114">
        <f>'Prepared_Debt Original Currency'!I24</f>
        <v>1.4040983027194193E-2</v>
      </c>
      <c r="J24" s="16">
        <f>+'Prepared_Debt Original Currency'!J24*I24</f>
        <v>153467.81797797547</v>
      </c>
      <c r="K24" s="16">
        <f>+I24*'Prepared_Debt Original Currency'!K24</f>
        <v>20462.247508139724</v>
      </c>
      <c r="L24" s="18">
        <v>0</v>
      </c>
      <c r="M24" s="18">
        <v>0</v>
      </c>
      <c r="N24" s="121">
        <v>40653</v>
      </c>
      <c r="O24" s="121">
        <v>46315</v>
      </c>
      <c r="P24" s="14">
        <v>5</v>
      </c>
      <c r="Q24" s="17">
        <v>20</v>
      </c>
      <c r="R24" s="50">
        <v>0</v>
      </c>
      <c r="S24" s="50">
        <v>9</v>
      </c>
      <c r="T24" s="14" t="s">
        <v>29</v>
      </c>
      <c r="U24" s="46">
        <v>3.5000000000000003E-2</v>
      </c>
      <c r="V24" s="14"/>
      <c r="W24" s="24"/>
      <c r="X24" s="16">
        <v>10929990.99</v>
      </c>
      <c r="Y24" s="106">
        <f t="shared" si="5"/>
        <v>0</v>
      </c>
      <c r="Z24" s="16">
        <f>$I24*'Prepared_Debt Original Currency'!Z24</f>
        <v>2273.5830564599692</v>
      </c>
      <c r="AA24" s="16">
        <f>$I24*'Prepared_Debt Original Currency'!AA24</f>
        <v>2273.5830564599692</v>
      </c>
      <c r="AB24" s="16">
        <f>$I24*'Prepared_Debt Original Currency'!AB24</f>
        <v>2273.5830564599692</v>
      </c>
      <c r="AC24" s="16">
        <f>$I24*'Prepared_Debt Original Currency'!AC24</f>
        <v>2273.5830564599692</v>
      </c>
      <c r="AD24" s="16">
        <f>$I24*'Prepared_Debt Original Currency'!AD24</f>
        <v>2273.5830564599692</v>
      </c>
      <c r="AE24" s="16">
        <f>$I24*'Prepared_Debt Original Currency'!AE24</f>
        <v>2273.5830564599692</v>
      </c>
      <c r="AF24" s="16">
        <f>$I24*'Prepared_Debt Original Currency'!AF24</f>
        <v>2273.5830564599692</v>
      </c>
      <c r="AG24" s="16">
        <f>$I24*'Prepared_Debt Original Currency'!AG24</f>
        <v>2273.5830564599692</v>
      </c>
      <c r="AH24" s="16">
        <f>$I24*'Prepared_Debt Original Currency'!AH24</f>
        <v>2273.5830564599692</v>
      </c>
      <c r="AI24" s="16">
        <f>$I24*'Prepared_Debt Original Currency'!AI24</f>
        <v>0</v>
      </c>
      <c r="AJ24" s="16">
        <f>$I24*'Prepared_Debt Original Currency'!AJ24</f>
        <v>0</v>
      </c>
      <c r="AK24" s="16">
        <f>$I24*'Prepared_Debt Original Currency'!AK24</f>
        <v>0</v>
      </c>
      <c r="AL24" s="16">
        <f>$I24*'Prepared_Debt Original Currency'!AL24</f>
        <v>0</v>
      </c>
      <c r="AM24" s="16">
        <f>$I24*'Prepared_Debt Original Currency'!AM24</f>
        <v>0</v>
      </c>
      <c r="AN24" s="16">
        <f>$I24*'Prepared_Debt Original Currency'!AN24</f>
        <v>0</v>
      </c>
      <c r="AO24" s="16">
        <f>$I24*'Prepared_Debt Original Currency'!AO24</f>
        <v>0</v>
      </c>
      <c r="AP24" s="16">
        <f>$I24*'Prepared_Debt Original Currency'!AP24</f>
        <v>0</v>
      </c>
      <c r="AQ24" s="16">
        <f>$I24*'Prepared_Debt Original Currency'!AQ24</f>
        <v>0</v>
      </c>
      <c r="AR24" s="16">
        <f>$I24*'Prepared_Debt Original Currency'!AR24</f>
        <v>0</v>
      </c>
      <c r="AS24" s="16">
        <f>$I24*'Prepared_Debt Original Currency'!AS24</f>
        <v>0</v>
      </c>
      <c r="AT24" s="16">
        <f>$I24*'Prepared_Debt Original Currency'!AT24</f>
        <v>0</v>
      </c>
      <c r="AU24" s="16">
        <f>$I24*'Prepared_Debt Original Currency'!AU24</f>
        <v>0</v>
      </c>
      <c r="AV24" s="16">
        <f>$I24*'Prepared_Debt Original Currency'!AV24</f>
        <v>0</v>
      </c>
      <c r="AW24" s="16">
        <f>$I24*'Prepared_Debt Original Currency'!AW24</f>
        <v>0</v>
      </c>
      <c r="AX24" s="16">
        <f>$I24*'Prepared_Debt Original Currency'!AX24</f>
        <v>0</v>
      </c>
      <c r="AY24" s="16">
        <f>$I24*'Prepared_Debt Original Currency'!AY24</f>
        <v>0</v>
      </c>
      <c r="AZ24" s="16">
        <f>$I24*'Prepared_Debt Original Currency'!AZ24</f>
        <v>0</v>
      </c>
      <c r="BA24" s="16">
        <f>$I24*'Prepared_Debt Original Currency'!BA24</f>
        <v>0</v>
      </c>
      <c r="BB24" s="16">
        <f>$I24*'Prepared_Debt Original Currency'!BB24</f>
        <v>0</v>
      </c>
      <c r="BC24" s="16">
        <f>$I24*'Prepared_Debt Original Currency'!BC24</f>
        <v>0</v>
      </c>
      <c r="BD24" s="16">
        <f>$I24*'Prepared_Debt Original Currency'!BD24</f>
        <v>0</v>
      </c>
      <c r="BE24" s="16">
        <f>$I24*'Prepared_Debt Original Currency'!BE24</f>
        <v>0</v>
      </c>
      <c r="BF24" s="16">
        <f>$I24*'Prepared_Debt Original Currency'!BF24</f>
        <v>0</v>
      </c>
      <c r="BG24" s="16">
        <f>$I24*'Prepared_Debt Original Currency'!BG24</f>
        <v>0</v>
      </c>
      <c r="BH24" s="16">
        <f>$I24*'Prepared_Debt Original Currency'!BH24</f>
        <v>0</v>
      </c>
      <c r="BI24" s="16">
        <f>$I24*'Prepared_Debt Original Currency'!BI24</f>
        <v>0</v>
      </c>
      <c r="BJ24" s="16">
        <f>$I24*'Prepared_Debt Original Currency'!BJ24</f>
        <v>0</v>
      </c>
      <c r="BK24" s="16">
        <f>$I24*'Prepared_Debt Original Currency'!BK24</f>
        <v>0</v>
      </c>
      <c r="BL24" s="16">
        <f>$I24*'Prepared_Debt Original Currency'!BL24</f>
        <v>0</v>
      </c>
      <c r="BM24" s="16">
        <f>$I24*'Prepared_Debt Original Currency'!BM24</f>
        <v>0</v>
      </c>
      <c r="BN24" s="16">
        <f>$I24*'Prepared_Debt Original Currency'!BN24</f>
        <v>0</v>
      </c>
      <c r="BO24" s="16">
        <f>$I24*'Prepared_Debt Original Currency'!BO24</f>
        <v>0</v>
      </c>
      <c r="BP24" s="16">
        <f>$I24*'Prepared_Debt Original Currency'!BP24</f>
        <v>0</v>
      </c>
      <c r="BQ24" s="16">
        <f>$I24*'Prepared_Debt Original Currency'!BQ24</f>
        <v>0</v>
      </c>
      <c r="BR24" s="16">
        <f>$I24*'Prepared_Debt Original Currency'!BR24</f>
        <v>0</v>
      </c>
      <c r="BS24" s="16">
        <f>$I24*'Prepared_Debt Original Currency'!BS24</f>
        <v>0</v>
      </c>
      <c r="BT24" s="16">
        <f>$I24*'Prepared_Debt Original Currency'!BT24</f>
        <v>0</v>
      </c>
      <c r="BU24" s="16">
        <f>$I24*'Prepared_Debt Original Currency'!BU24</f>
        <v>0</v>
      </c>
      <c r="BV24" s="16">
        <f>$I24*'Prepared_Debt Original Currency'!BV24</f>
        <v>0</v>
      </c>
      <c r="BW24" s="16">
        <f>$I24*'Prepared_Debt Original Currency'!BW24</f>
        <v>0</v>
      </c>
      <c r="BX24" s="25"/>
      <c r="BY24" s="25"/>
      <c r="BZ24" s="25"/>
      <c r="CA24" s="25"/>
      <c r="CB24" s="26">
        <v>0</v>
      </c>
      <c r="CC24" s="26">
        <f t="shared" si="2"/>
        <v>20462.247508139724</v>
      </c>
      <c r="CD24" s="21">
        <f t="shared" si="3"/>
        <v>0</v>
      </c>
      <c r="CE24" s="21">
        <f t="shared" si="10"/>
        <v>0</v>
      </c>
      <c r="CF24" s="21">
        <f t="shared" si="10"/>
        <v>2273.5830564599692</v>
      </c>
      <c r="CG24" s="21">
        <f t="shared" si="10"/>
        <v>2273.5830564599692</v>
      </c>
      <c r="CH24" s="21">
        <f t="shared" si="10"/>
        <v>2273.5830564599692</v>
      </c>
      <c r="CI24" s="21">
        <f t="shared" si="10"/>
        <v>2273.5830564599692</v>
      </c>
      <c r="CJ24" s="21">
        <f t="shared" si="10"/>
        <v>2273.5830564599692</v>
      </c>
      <c r="CK24" s="21">
        <f t="shared" si="10"/>
        <v>2273.5830564599692</v>
      </c>
      <c r="CL24" s="21">
        <f t="shared" si="10"/>
        <v>2273.5830564599692</v>
      </c>
      <c r="CM24" s="21">
        <f t="shared" si="10"/>
        <v>2273.5830564599692</v>
      </c>
      <c r="CN24" s="21">
        <f t="shared" si="10"/>
        <v>2273.5830564599692</v>
      </c>
      <c r="CO24" s="21">
        <f t="shared" si="10"/>
        <v>0</v>
      </c>
      <c r="CP24" s="21">
        <f t="shared" si="10"/>
        <v>0</v>
      </c>
      <c r="CQ24" s="21">
        <f t="shared" si="10"/>
        <v>0</v>
      </c>
      <c r="CR24" s="21">
        <f t="shared" si="10"/>
        <v>0</v>
      </c>
      <c r="CS24" s="21">
        <f t="shared" si="10"/>
        <v>0</v>
      </c>
      <c r="CT24" s="21">
        <f t="shared" si="10"/>
        <v>0</v>
      </c>
      <c r="CU24" s="21">
        <f t="shared" si="10"/>
        <v>0</v>
      </c>
      <c r="CV24" s="21">
        <f t="shared" si="10"/>
        <v>0</v>
      </c>
      <c r="CW24" s="21">
        <f t="shared" si="10"/>
        <v>0</v>
      </c>
      <c r="CX24" s="21">
        <f t="shared" si="10"/>
        <v>0</v>
      </c>
      <c r="CY24" s="21">
        <f t="shared" si="10"/>
        <v>0</v>
      </c>
      <c r="CZ24" s="21">
        <f t="shared" si="10"/>
        <v>0</v>
      </c>
      <c r="DA24" s="21">
        <f t="shared" si="10"/>
        <v>0</v>
      </c>
      <c r="DB24" s="21">
        <f t="shared" si="10"/>
        <v>0</v>
      </c>
      <c r="DC24" s="21">
        <f t="shared" si="10"/>
        <v>0</v>
      </c>
      <c r="DD24" s="21">
        <f t="shared" si="10"/>
        <v>0</v>
      </c>
      <c r="DE24" s="21">
        <f t="shared" si="10"/>
        <v>0</v>
      </c>
      <c r="DF24" s="21">
        <f t="shared" si="10"/>
        <v>0</v>
      </c>
      <c r="DG24" s="21">
        <f t="shared" si="10"/>
        <v>0</v>
      </c>
      <c r="DH24" s="21">
        <f t="shared" si="10"/>
        <v>0</v>
      </c>
      <c r="DI24" s="21">
        <f t="shared" si="10"/>
        <v>0</v>
      </c>
      <c r="DJ24" s="21">
        <f t="shared" si="10"/>
        <v>0</v>
      </c>
      <c r="DK24" s="21">
        <f t="shared" si="10"/>
        <v>0</v>
      </c>
      <c r="DL24" s="21">
        <f t="shared" si="10"/>
        <v>0</v>
      </c>
      <c r="DM24" s="21">
        <f t="shared" si="10"/>
        <v>0</v>
      </c>
      <c r="DN24" s="21">
        <f t="shared" si="10"/>
        <v>0</v>
      </c>
      <c r="DO24" s="21">
        <f t="shared" si="10"/>
        <v>0</v>
      </c>
      <c r="DP24" s="21">
        <f t="shared" si="10"/>
        <v>0</v>
      </c>
      <c r="DQ24" s="21">
        <f t="shared" si="10"/>
        <v>0</v>
      </c>
      <c r="DR24" s="21">
        <f t="shared" si="10"/>
        <v>0</v>
      </c>
      <c r="DS24" s="21">
        <f t="shared" si="10"/>
        <v>0</v>
      </c>
      <c r="DT24" s="21">
        <f t="shared" si="10"/>
        <v>0</v>
      </c>
      <c r="DU24" s="21">
        <f t="shared" si="10"/>
        <v>0</v>
      </c>
      <c r="DV24" s="21">
        <f t="shared" si="10"/>
        <v>0</v>
      </c>
      <c r="DW24" s="21">
        <f t="shared" si="10"/>
        <v>0</v>
      </c>
      <c r="DX24" s="21">
        <f t="shared" si="10"/>
        <v>0</v>
      </c>
      <c r="DY24" s="21">
        <f t="shared" si="10"/>
        <v>0</v>
      </c>
      <c r="DZ24" s="21">
        <f t="shared" si="10"/>
        <v>0</v>
      </c>
      <c r="EA24" s="21">
        <f t="shared" si="10"/>
        <v>0</v>
      </c>
      <c r="EB24" s="26">
        <f t="shared" si="6"/>
        <v>0</v>
      </c>
    </row>
    <row r="25" spans="1:132" x14ac:dyDescent="0.35">
      <c r="A25" s="14">
        <v>21</v>
      </c>
      <c r="B25" s="15" t="s">
        <v>34</v>
      </c>
      <c r="C25" s="17" t="s">
        <v>44</v>
      </c>
      <c r="D25" s="14" t="s">
        <v>27</v>
      </c>
      <c r="E25" s="50" t="s">
        <v>62</v>
      </c>
      <c r="F25" s="50" t="s">
        <v>74</v>
      </c>
      <c r="G25" s="50">
        <f>VLOOKUP(F25,'Represenative Instruments_FX'!$E$5:$F$14,2,FALSE)</f>
        <v>2</v>
      </c>
      <c r="H25" s="14" t="s">
        <v>30</v>
      </c>
      <c r="I25" s="114">
        <f>'Prepared_Debt Original Currency'!I25</f>
        <v>21.371550000000003</v>
      </c>
      <c r="J25" s="16">
        <f>+'Prepared_Debt Original Currency'!J25*I25</f>
        <v>4932873425.1338692</v>
      </c>
      <c r="K25" s="16">
        <f>+I25*'Prepared_Debt Original Currency'!K25</f>
        <v>1289514959.6622002</v>
      </c>
      <c r="L25" s="16">
        <v>0</v>
      </c>
      <c r="M25" s="16">
        <v>0</v>
      </c>
      <c r="N25" s="122">
        <v>43083</v>
      </c>
      <c r="O25" s="122">
        <v>53571</v>
      </c>
      <c r="P25" s="14">
        <v>10</v>
      </c>
      <c r="Q25" s="17">
        <v>40</v>
      </c>
      <c r="R25" s="50">
        <v>0</v>
      </c>
      <c r="S25" s="50">
        <v>29</v>
      </c>
      <c r="T25" s="14" t="s">
        <v>29</v>
      </c>
      <c r="U25" s="46">
        <v>7.4999999999999997E-3</v>
      </c>
      <c r="V25" s="14"/>
      <c r="W25" s="24"/>
      <c r="X25" s="16">
        <v>68005739.549366191</v>
      </c>
      <c r="Y25" s="106">
        <f>K25-SUM(Z25:BW25)</f>
        <v>0</v>
      </c>
      <c r="Z25" s="16">
        <f>$I25*'Prepared_Debt Original Currency'!Z25</f>
        <v>84070869.101250008</v>
      </c>
      <c r="AA25" s="16">
        <f>$I25*'Prepared_Debt Original Currency'!AA25</f>
        <v>52013544.101250008</v>
      </c>
      <c r="AB25" s="16">
        <f>$I25*'Prepared_Debt Original Currency'!AB25</f>
        <v>42983829.139200002</v>
      </c>
      <c r="AC25" s="16">
        <f>$I25*'Prepared_Debt Original Currency'!AC25</f>
        <v>42983829.139200002</v>
      </c>
      <c r="AD25" s="16">
        <f>$I25*'Prepared_Debt Original Currency'!AD25</f>
        <v>42983829.139200002</v>
      </c>
      <c r="AE25" s="16">
        <f>$I25*'Prepared_Debt Original Currency'!AE25</f>
        <v>42983829.139200002</v>
      </c>
      <c r="AF25" s="16">
        <f>$I25*'Prepared_Debt Original Currency'!AF25</f>
        <v>42983829.139200002</v>
      </c>
      <c r="AG25" s="16">
        <f>$I25*'Prepared_Debt Original Currency'!AG25</f>
        <v>42983829.139200002</v>
      </c>
      <c r="AH25" s="16">
        <f>$I25*'Prepared_Debt Original Currency'!AH25</f>
        <v>42983829.139200002</v>
      </c>
      <c r="AI25" s="16">
        <f>$I25*'Prepared_Debt Original Currency'!AI25</f>
        <v>42983829.139200002</v>
      </c>
      <c r="AJ25" s="16">
        <f>$I25*'Prepared_Debt Original Currency'!AJ25</f>
        <v>42983829.139200002</v>
      </c>
      <c r="AK25" s="16">
        <f>$I25*'Prepared_Debt Original Currency'!AK25</f>
        <v>42983829.139200002</v>
      </c>
      <c r="AL25" s="16">
        <f>$I25*'Prepared_Debt Original Currency'!AL25</f>
        <v>42983829.139200002</v>
      </c>
      <c r="AM25" s="16">
        <f>$I25*'Prepared_Debt Original Currency'!AM25</f>
        <v>42983829.139200002</v>
      </c>
      <c r="AN25" s="16">
        <f>$I25*'Prepared_Debt Original Currency'!AN25</f>
        <v>42983829.139200002</v>
      </c>
      <c r="AO25" s="16">
        <f>$I25*'Prepared_Debt Original Currency'!AO25</f>
        <v>42983829.139200002</v>
      </c>
      <c r="AP25" s="16">
        <f>$I25*'Prepared_Debt Original Currency'!AP25</f>
        <v>42983829.139200002</v>
      </c>
      <c r="AQ25" s="16">
        <f>$I25*'Prepared_Debt Original Currency'!AQ25</f>
        <v>42983829.139200002</v>
      </c>
      <c r="AR25" s="16">
        <f>$I25*'Prepared_Debt Original Currency'!AR25</f>
        <v>42983829.139200002</v>
      </c>
      <c r="AS25" s="16">
        <f>$I25*'Prepared_Debt Original Currency'!AS25</f>
        <v>42983829.139200002</v>
      </c>
      <c r="AT25" s="16">
        <f>$I25*'Prepared_Debt Original Currency'!AT25</f>
        <v>42983829.139200002</v>
      </c>
      <c r="AU25" s="16">
        <f>$I25*'Prepared_Debt Original Currency'!AU25</f>
        <v>42983829.139200002</v>
      </c>
      <c r="AV25" s="16">
        <f>$I25*'Prepared_Debt Original Currency'!AV25</f>
        <v>42983829.139200002</v>
      </c>
      <c r="AW25" s="16">
        <f>$I25*'Prepared_Debt Original Currency'!AW25</f>
        <v>42983829.139200002</v>
      </c>
      <c r="AX25" s="16">
        <f>$I25*'Prepared_Debt Original Currency'!AX25</f>
        <v>56915173.208400004</v>
      </c>
      <c r="AY25" s="16">
        <f>$I25*'Prepared_Debt Original Currency'!AY25</f>
        <v>40348310.964750007</v>
      </c>
      <c r="AZ25" s="16">
        <f>$I25*'Prepared_Debt Original Currency'!AZ25</f>
        <v>40348310.964750007</v>
      </c>
      <c r="BA25" s="16">
        <f>$I25*'Prepared_Debt Original Currency'!BA25</f>
        <v>40348310.964750007</v>
      </c>
      <c r="BB25" s="16">
        <f>$I25*'Prepared_Debt Original Currency'!BB25</f>
        <v>29826199.294650003</v>
      </c>
      <c r="BC25" s="16">
        <f>$I25*'Prepared_Debt Original Currency'!BC25</f>
        <v>0</v>
      </c>
      <c r="BD25" s="16">
        <f>$I25*'Prepared_Debt Original Currency'!BD25</f>
        <v>0</v>
      </c>
      <c r="BE25" s="16">
        <f>$I25*'Prepared_Debt Original Currency'!BE25</f>
        <v>0</v>
      </c>
      <c r="BF25" s="16">
        <f>$I25*'Prepared_Debt Original Currency'!BF25</f>
        <v>0</v>
      </c>
      <c r="BG25" s="16">
        <f>$I25*'Prepared_Debt Original Currency'!BG25</f>
        <v>0</v>
      </c>
      <c r="BH25" s="16">
        <f>$I25*'Prepared_Debt Original Currency'!BH25</f>
        <v>0</v>
      </c>
      <c r="BI25" s="16">
        <f>$I25*'Prepared_Debt Original Currency'!BI25</f>
        <v>0</v>
      </c>
      <c r="BJ25" s="16">
        <f>$I25*'Prepared_Debt Original Currency'!BJ25</f>
        <v>0</v>
      </c>
      <c r="BK25" s="16">
        <f>$I25*'Prepared_Debt Original Currency'!BK25</f>
        <v>0</v>
      </c>
      <c r="BL25" s="16">
        <f>$I25*'Prepared_Debt Original Currency'!BL25</f>
        <v>0</v>
      </c>
      <c r="BM25" s="16">
        <f>$I25*'Prepared_Debt Original Currency'!BM25</f>
        <v>0</v>
      </c>
      <c r="BN25" s="16">
        <f>$I25*'Prepared_Debt Original Currency'!BN25</f>
        <v>0</v>
      </c>
      <c r="BO25" s="16">
        <f>$I25*'Prepared_Debt Original Currency'!BO25</f>
        <v>0</v>
      </c>
      <c r="BP25" s="16">
        <f>$I25*'Prepared_Debt Original Currency'!BP25</f>
        <v>0</v>
      </c>
      <c r="BQ25" s="16">
        <f>$I25*'Prepared_Debt Original Currency'!BQ25</f>
        <v>0</v>
      </c>
      <c r="BR25" s="16">
        <f>$I25*'Prepared_Debt Original Currency'!BR25</f>
        <v>0</v>
      </c>
      <c r="BS25" s="16">
        <f>$I25*'Prepared_Debt Original Currency'!BS25</f>
        <v>0</v>
      </c>
      <c r="BT25" s="16">
        <f>$I25*'Prepared_Debt Original Currency'!BT25</f>
        <v>0</v>
      </c>
      <c r="BU25" s="16">
        <f>$I25*'Prepared_Debt Original Currency'!BU25</f>
        <v>0</v>
      </c>
      <c r="BV25" s="16">
        <f>$I25*'Prepared_Debt Original Currency'!BV25</f>
        <v>0</v>
      </c>
      <c r="BW25" s="16">
        <f>$I25*'Prepared_Debt Original Currency'!BW25</f>
        <v>0</v>
      </c>
      <c r="BX25" s="20"/>
      <c r="BY25" s="20"/>
      <c r="BZ25" s="20"/>
      <c r="CA25" s="20"/>
      <c r="CB25" s="23">
        <v>0</v>
      </c>
      <c r="CC25" s="23">
        <f t="shared" si="2"/>
        <v>1289514959.6622002</v>
      </c>
      <c r="CD25" s="21">
        <f t="shared" si="3"/>
        <v>0</v>
      </c>
      <c r="CE25" s="21">
        <f t="shared" si="10"/>
        <v>0</v>
      </c>
      <c r="CF25" s="21">
        <f t="shared" si="10"/>
        <v>44466033.091800004</v>
      </c>
      <c r="CG25" s="21">
        <f t="shared" si="10"/>
        <v>44466033.091800004</v>
      </c>
      <c r="CH25" s="21">
        <f t="shared" si="10"/>
        <v>44466033.091800004</v>
      </c>
      <c r="CI25" s="21">
        <f t="shared" si="10"/>
        <v>44466033.091800004</v>
      </c>
      <c r="CJ25" s="21">
        <f t="shared" si="10"/>
        <v>44466033.091800004</v>
      </c>
      <c r="CK25" s="21">
        <f t="shared" si="10"/>
        <v>44466033.091800004</v>
      </c>
      <c r="CL25" s="21">
        <f t="shared" si="10"/>
        <v>44466033.091800004</v>
      </c>
      <c r="CM25" s="21">
        <f t="shared" si="10"/>
        <v>44466033.091800004</v>
      </c>
      <c r="CN25" s="21">
        <f t="shared" si="10"/>
        <v>44466033.091800004</v>
      </c>
      <c r="CO25" s="21">
        <f t="shared" si="10"/>
        <v>44466033.091800004</v>
      </c>
      <c r="CP25" s="21">
        <f t="shared" si="10"/>
        <v>44466033.091800004</v>
      </c>
      <c r="CQ25" s="21">
        <f t="shared" si="10"/>
        <v>44466033.091800004</v>
      </c>
      <c r="CR25" s="21">
        <f t="shared" si="10"/>
        <v>44466033.091800004</v>
      </c>
      <c r="CS25" s="21">
        <f t="shared" si="10"/>
        <v>44466033.091800004</v>
      </c>
      <c r="CT25" s="21">
        <f t="shared" si="10"/>
        <v>44466033.091800004</v>
      </c>
      <c r="CU25" s="21">
        <f t="shared" si="10"/>
        <v>44466033.091800004</v>
      </c>
      <c r="CV25" s="21">
        <f t="shared" si="10"/>
        <v>44466033.091800004</v>
      </c>
      <c r="CW25" s="21">
        <f t="shared" si="10"/>
        <v>44466033.091800004</v>
      </c>
      <c r="CX25" s="21">
        <f t="shared" si="10"/>
        <v>44466033.091800004</v>
      </c>
      <c r="CY25" s="21">
        <f t="shared" si="10"/>
        <v>44466033.091800004</v>
      </c>
      <c r="CZ25" s="21">
        <f t="shared" si="10"/>
        <v>44466033.091800004</v>
      </c>
      <c r="DA25" s="21">
        <f t="shared" si="10"/>
        <v>44466033.091800004</v>
      </c>
      <c r="DB25" s="21">
        <f t="shared" si="10"/>
        <v>44466033.091800004</v>
      </c>
      <c r="DC25" s="21">
        <f t="shared" si="10"/>
        <v>44466033.091800004</v>
      </c>
      <c r="DD25" s="21">
        <f t="shared" si="10"/>
        <v>44466033.091800004</v>
      </c>
      <c r="DE25" s="21">
        <f t="shared" si="10"/>
        <v>44466033.091800004</v>
      </c>
      <c r="DF25" s="21">
        <f t="shared" si="10"/>
        <v>44466033.091800004</v>
      </c>
      <c r="DG25" s="21">
        <f t="shared" si="10"/>
        <v>44466033.091800004</v>
      </c>
      <c r="DH25" s="21">
        <f t="shared" si="10"/>
        <v>44466033.091800004</v>
      </c>
      <c r="DI25" s="21">
        <f t="shared" si="10"/>
        <v>0</v>
      </c>
      <c r="DJ25" s="21">
        <f t="shared" si="10"/>
        <v>0</v>
      </c>
      <c r="DK25" s="21">
        <f t="shared" si="10"/>
        <v>0</v>
      </c>
      <c r="DL25" s="21">
        <f t="shared" si="10"/>
        <v>0</v>
      </c>
      <c r="DM25" s="21">
        <f t="shared" si="10"/>
        <v>0</v>
      </c>
      <c r="DN25" s="21">
        <f t="shared" si="10"/>
        <v>0</v>
      </c>
      <c r="DO25" s="21">
        <f t="shared" si="10"/>
        <v>0</v>
      </c>
      <c r="DP25" s="21">
        <f t="shared" si="10"/>
        <v>0</v>
      </c>
      <c r="DQ25" s="21">
        <f t="shared" si="10"/>
        <v>0</v>
      </c>
      <c r="DR25" s="21">
        <f t="shared" si="10"/>
        <v>0</v>
      </c>
      <c r="DS25" s="21">
        <f t="shared" si="10"/>
        <v>0</v>
      </c>
      <c r="DT25" s="21">
        <f t="shared" si="10"/>
        <v>0</v>
      </c>
      <c r="DU25" s="21">
        <f t="shared" si="10"/>
        <v>0</v>
      </c>
      <c r="DV25" s="21">
        <f t="shared" si="10"/>
        <v>0</v>
      </c>
      <c r="DW25" s="21">
        <f t="shared" si="10"/>
        <v>0</v>
      </c>
      <c r="DX25" s="21">
        <f t="shared" si="10"/>
        <v>0</v>
      </c>
      <c r="DY25" s="21">
        <f t="shared" si="10"/>
        <v>0</v>
      </c>
      <c r="DZ25" s="21">
        <f t="shared" si="10"/>
        <v>0</v>
      </c>
      <c r="EA25" s="21">
        <f t="shared" si="10"/>
        <v>0</v>
      </c>
      <c r="EB25" s="23">
        <f t="shared" si="6"/>
        <v>0</v>
      </c>
    </row>
    <row r="26" spans="1:132" x14ac:dyDescent="0.35">
      <c r="A26" s="14">
        <v>22</v>
      </c>
      <c r="B26" s="15" t="s">
        <v>25</v>
      </c>
      <c r="C26" s="15" t="s">
        <v>41</v>
      </c>
      <c r="D26" s="14" t="s">
        <v>27</v>
      </c>
      <c r="E26" s="50" t="s">
        <v>35</v>
      </c>
      <c r="F26" s="50" t="s">
        <v>76</v>
      </c>
      <c r="G26" s="50">
        <f>VLOOKUP(F26,'Represenative Instruments_FX'!$E$5:$F$14,2,FALSE)</f>
        <v>1</v>
      </c>
      <c r="H26" s="14" t="s">
        <v>36</v>
      </c>
      <c r="I26" s="114">
        <f>'Prepared_Debt Original Currency'!I26</f>
        <v>15.39495</v>
      </c>
      <c r="J26" s="16">
        <f>+'Prepared_Debt Original Currency'!J26*I26</f>
        <v>60945977.592540003</v>
      </c>
      <c r="K26" s="16">
        <f>+I26*'Prepared_Debt Original Currency'!K26</f>
        <v>56391443.522738926</v>
      </c>
      <c r="L26" s="16">
        <v>0</v>
      </c>
      <c r="M26" s="16">
        <v>0</v>
      </c>
      <c r="N26" s="121">
        <v>40795</v>
      </c>
      <c r="O26" s="121">
        <v>55402</v>
      </c>
      <c r="P26" s="14">
        <v>10</v>
      </c>
      <c r="Q26" s="17">
        <v>50</v>
      </c>
      <c r="R26" s="50">
        <v>0</v>
      </c>
      <c r="S26" s="50">
        <v>34</v>
      </c>
      <c r="T26" s="14" t="s">
        <v>29</v>
      </c>
      <c r="U26" s="46">
        <v>7.4999999999999997E-3</v>
      </c>
      <c r="V26" s="14"/>
      <c r="W26" s="24"/>
      <c r="X26" s="16">
        <v>3852146.25</v>
      </c>
      <c r="Y26" s="106">
        <f t="shared" si="5"/>
        <v>0</v>
      </c>
      <c r="Z26" s="16">
        <f>$I26*'Prepared_Debt Original Currency'!Z26</f>
        <v>609459.59118599992</v>
      </c>
      <c r="AA26" s="16">
        <f>$I26*'Prepared_Debt Original Currency'!AA26</f>
        <v>609459.59118599992</v>
      </c>
      <c r="AB26" s="16">
        <f>$I26*'Prepared_Debt Original Currency'!AB26</f>
        <v>1202495.5418130001</v>
      </c>
      <c r="AC26" s="16">
        <f>$I26*'Prepared_Debt Original Currency'!AC26</f>
        <v>1811955.2869485</v>
      </c>
      <c r="AD26" s="16">
        <f>$I26*'Prepared_Debt Original Currency'!AD26</f>
        <v>1828379.081457</v>
      </c>
      <c r="AE26" s="16">
        <f>$I26*'Prepared_Debt Original Currency'!AE26</f>
        <v>1828379.081457</v>
      </c>
      <c r="AF26" s="16">
        <f>$I26*'Prepared_Debt Original Currency'!AF26</f>
        <v>1828379.081457</v>
      </c>
      <c r="AG26" s="16">
        <f>$I26*'Prepared_Debt Original Currency'!AG26</f>
        <v>1828379.081457</v>
      </c>
      <c r="AH26" s="16">
        <f>$I26*'Prepared_Debt Original Currency'!AH26</f>
        <v>1828379.081457</v>
      </c>
      <c r="AI26" s="16">
        <f>$I26*'Prepared_Debt Original Currency'!AI26</f>
        <v>1828379.081457</v>
      </c>
      <c r="AJ26" s="16">
        <f>$I26*'Prepared_Debt Original Currency'!AJ26</f>
        <v>1828379.081457</v>
      </c>
      <c r="AK26" s="16">
        <f>$I26*'Prepared_Debt Original Currency'!AK26</f>
        <v>1828379.081457</v>
      </c>
      <c r="AL26" s="16">
        <f>$I26*'Prepared_Debt Original Currency'!AL26</f>
        <v>1828379.081457</v>
      </c>
      <c r="AM26" s="16">
        <f>$I26*'Prepared_Debt Original Currency'!AM26</f>
        <v>1828379.081457</v>
      </c>
      <c r="AN26" s="16">
        <f>$I26*'Prepared_Debt Original Currency'!AN26</f>
        <v>1828379.081457</v>
      </c>
      <c r="AO26" s="16">
        <f>$I26*'Prepared_Debt Original Currency'!AO26</f>
        <v>1828379.081457</v>
      </c>
      <c r="AP26" s="16">
        <f>$I26*'Prepared_Debt Original Currency'!AP26</f>
        <v>1828379.081457</v>
      </c>
      <c r="AQ26" s="16">
        <f>$I26*'Prepared_Debt Original Currency'!AQ26</f>
        <v>1828379.081457</v>
      </c>
      <c r="AR26" s="16">
        <f>$I26*'Prepared_Debt Original Currency'!AR26</f>
        <v>1828379.081457</v>
      </c>
      <c r="AS26" s="16">
        <f>$I26*'Prepared_Debt Original Currency'!AS26</f>
        <v>1828379.081457</v>
      </c>
      <c r="AT26" s="16">
        <f>$I26*'Prepared_Debt Original Currency'!AT26</f>
        <v>1828379.081457</v>
      </c>
      <c r="AU26" s="16">
        <f>$I26*'Prepared_Debt Original Currency'!AU26</f>
        <v>1828379.081457</v>
      </c>
      <c r="AV26" s="16">
        <f>$I26*'Prepared_Debt Original Currency'!AV26</f>
        <v>1828379.081457</v>
      </c>
      <c r="AW26" s="16">
        <f>$I26*'Prepared_Debt Original Currency'!AW26</f>
        <v>1828379.081457</v>
      </c>
      <c r="AX26" s="16">
        <f>$I26*'Prepared_Debt Original Currency'!AX26</f>
        <v>1828379.081457</v>
      </c>
      <c r="AY26" s="16">
        <f>$I26*'Prepared_Debt Original Currency'!AY26</f>
        <v>1828379.081457</v>
      </c>
      <c r="AZ26" s="16">
        <f>$I26*'Prepared_Debt Original Currency'!AZ26</f>
        <v>1828379.081457</v>
      </c>
      <c r="BA26" s="16">
        <f>$I26*'Prepared_Debt Original Currency'!BA26</f>
        <v>1828379.081457</v>
      </c>
      <c r="BB26" s="16">
        <f>$I26*'Prepared_Debt Original Currency'!BB26</f>
        <v>1828379.081457</v>
      </c>
      <c r="BC26" s="16">
        <f>$I26*'Prepared_Debt Original Currency'!BC26</f>
        <v>1828379.081457</v>
      </c>
      <c r="BD26" s="16">
        <f>$I26*'Prepared_Debt Original Currency'!BD26</f>
        <v>1828379.081457</v>
      </c>
      <c r="BE26" s="16">
        <f>$I26*'Prepared_Debt Original Currency'!BE26</f>
        <v>1828379.081457</v>
      </c>
      <c r="BF26" s="16">
        <f>$I26*'Prepared_Debt Original Currency'!BF26</f>
        <v>938829.00425396464</v>
      </c>
      <c r="BG26" s="16">
        <f>$I26*'Prepared_Debt Original Currency'!BG26</f>
        <v>24630.226555499848</v>
      </c>
      <c r="BH26" s="16">
        <f>$I26*'Prepared_Debt Original Currency'!BH26</f>
        <v>0</v>
      </c>
      <c r="BI26" s="16">
        <f>$I26*'Prepared_Debt Original Currency'!BI26</f>
        <v>0</v>
      </c>
      <c r="BJ26" s="16">
        <f>$I26*'Prepared_Debt Original Currency'!BJ26</f>
        <v>0</v>
      </c>
      <c r="BK26" s="16">
        <f>$I26*'Prepared_Debt Original Currency'!BK26</f>
        <v>0</v>
      </c>
      <c r="BL26" s="16">
        <f>$I26*'Prepared_Debt Original Currency'!BL26</f>
        <v>0</v>
      </c>
      <c r="BM26" s="16">
        <f>$I26*'Prepared_Debt Original Currency'!BM26</f>
        <v>0</v>
      </c>
      <c r="BN26" s="16">
        <f>$I26*'Prepared_Debt Original Currency'!BN26</f>
        <v>0</v>
      </c>
      <c r="BO26" s="16">
        <f>$I26*'Prepared_Debt Original Currency'!BO26</f>
        <v>0</v>
      </c>
      <c r="BP26" s="16">
        <f>$I26*'Prepared_Debt Original Currency'!BP26</f>
        <v>0</v>
      </c>
      <c r="BQ26" s="16">
        <f>$I26*'Prepared_Debt Original Currency'!BQ26</f>
        <v>0</v>
      </c>
      <c r="BR26" s="16">
        <f>$I26*'Prepared_Debt Original Currency'!BR26</f>
        <v>0</v>
      </c>
      <c r="BS26" s="16">
        <f>$I26*'Prepared_Debt Original Currency'!BS26</f>
        <v>0</v>
      </c>
      <c r="BT26" s="16">
        <f>$I26*'Prepared_Debt Original Currency'!BT26</f>
        <v>0</v>
      </c>
      <c r="BU26" s="16">
        <f>$I26*'Prepared_Debt Original Currency'!BU26</f>
        <v>0</v>
      </c>
      <c r="BV26" s="16">
        <f>$I26*'Prepared_Debt Original Currency'!BV26</f>
        <v>0</v>
      </c>
      <c r="BW26" s="16">
        <f>$I26*'Prepared_Debt Original Currency'!BW26</f>
        <v>0</v>
      </c>
      <c r="BX26" s="20"/>
      <c r="BY26" s="20"/>
      <c r="BZ26" s="20"/>
      <c r="CA26" s="20"/>
      <c r="CB26" s="23">
        <v>0</v>
      </c>
      <c r="CC26" s="23">
        <f t="shared" si="2"/>
        <v>56391443.522738926</v>
      </c>
      <c r="CD26" s="21">
        <f t="shared" si="3"/>
        <v>0</v>
      </c>
      <c r="CE26" s="21">
        <f t="shared" si="10"/>
        <v>0</v>
      </c>
      <c r="CF26" s="21">
        <f t="shared" si="10"/>
        <v>1658571.8683158509</v>
      </c>
      <c r="CG26" s="21">
        <f t="shared" si="10"/>
        <v>1658571.8683158509</v>
      </c>
      <c r="CH26" s="21">
        <f t="shared" si="10"/>
        <v>1658571.8683158509</v>
      </c>
      <c r="CI26" s="21">
        <f t="shared" si="10"/>
        <v>1658571.8683158509</v>
      </c>
      <c r="CJ26" s="21">
        <f t="shared" si="10"/>
        <v>1658571.8683158509</v>
      </c>
      <c r="CK26" s="21">
        <f t="shared" si="10"/>
        <v>1658571.8683158509</v>
      </c>
      <c r="CL26" s="21">
        <f t="shared" si="10"/>
        <v>1658571.8683158509</v>
      </c>
      <c r="CM26" s="21">
        <f t="shared" si="10"/>
        <v>1658571.8683158509</v>
      </c>
      <c r="CN26" s="21">
        <f t="shared" si="10"/>
        <v>1658571.8683158509</v>
      </c>
      <c r="CO26" s="21">
        <f t="shared" si="10"/>
        <v>1658571.8683158509</v>
      </c>
      <c r="CP26" s="21">
        <f t="shared" si="10"/>
        <v>1658571.8683158509</v>
      </c>
      <c r="CQ26" s="21">
        <f t="shared" si="10"/>
        <v>1658571.8683158509</v>
      </c>
      <c r="CR26" s="21">
        <f t="shared" si="10"/>
        <v>1658571.8683158509</v>
      </c>
      <c r="CS26" s="21">
        <f t="shared" si="10"/>
        <v>1658571.8683158509</v>
      </c>
      <c r="CT26" s="21">
        <f t="shared" si="10"/>
        <v>1658571.8683158509</v>
      </c>
      <c r="CU26" s="21">
        <f t="shared" si="10"/>
        <v>1658571.8683158509</v>
      </c>
      <c r="CV26" s="21">
        <f t="shared" si="10"/>
        <v>1658571.8683158509</v>
      </c>
      <c r="CW26" s="21">
        <f t="shared" si="10"/>
        <v>1658571.8683158509</v>
      </c>
      <c r="CX26" s="21">
        <f t="shared" si="10"/>
        <v>1658571.8683158509</v>
      </c>
      <c r="CY26" s="21">
        <f t="shared" si="10"/>
        <v>1658571.8683158509</v>
      </c>
      <c r="CZ26" s="21">
        <f t="shared" si="10"/>
        <v>1658571.8683158509</v>
      </c>
      <c r="DA26" s="21">
        <f t="shared" si="10"/>
        <v>1658571.8683158509</v>
      </c>
      <c r="DB26" s="21">
        <f t="shared" si="10"/>
        <v>1658571.8683158509</v>
      </c>
      <c r="DC26" s="21">
        <f t="shared" si="10"/>
        <v>1658571.8683158509</v>
      </c>
      <c r="DD26" s="21">
        <f t="shared" si="10"/>
        <v>1658571.8683158509</v>
      </c>
      <c r="DE26" s="21">
        <f t="shared" si="10"/>
        <v>1658571.8683158509</v>
      </c>
      <c r="DF26" s="21">
        <f t="shared" si="10"/>
        <v>1658571.8683158509</v>
      </c>
      <c r="DG26" s="21">
        <f t="shared" si="10"/>
        <v>1658571.8683158509</v>
      </c>
      <c r="DH26" s="21">
        <f t="shared" si="10"/>
        <v>1658571.8683158509</v>
      </c>
      <c r="DI26" s="21">
        <f t="shared" ref="DI26:EA26" si="11">IF($CC26&gt;0,IF(AND(DI$4-$CC$2&gt;=$R26,YEAR($O26)&gt;=DI$4),$CC26/($S26-$R26),0),0)</f>
        <v>1658571.8683158509</v>
      </c>
      <c r="DJ26" s="21">
        <f t="shared" si="11"/>
        <v>1658571.8683158509</v>
      </c>
      <c r="DK26" s="21">
        <f t="shared" si="11"/>
        <v>1658571.8683158509</v>
      </c>
      <c r="DL26" s="21">
        <f t="shared" si="11"/>
        <v>1658571.8683158509</v>
      </c>
      <c r="DM26" s="21">
        <f t="shared" si="11"/>
        <v>1658571.8683158509</v>
      </c>
      <c r="DN26" s="21">
        <f t="shared" si="11"/>
        <v>0</v>
      </c>
      <c r="DO26" s="21">
        <f t="shared" si="11"/>
        <v>0</v>
      </c>
      <c r="DP26" s="21">
        <f t="shared" si="11"/>
        <v>0</v>
      </c>
      <c r="DQ26" s="21">
        <f t="shared" si="11"/>
        <v>0</v>
      </c>
      <c r="DR26" s="21">
        <f t="shared" si="11"/>
        <v>0</v>
      </c>
      <c r="DS26" s="21">
        <f t="shared" si="11"/>
        <v>0</v>
      </c>
      <c r="DT26" s="21">
        <f t="shared" si="11"/>
        <v>0</v>
      </c>
      <c r="DU26" s="21">
        <f t="shared" si="11"/>
        <v>0</v>
      </c>
      <c r="DV26" s="21">
        <f t="shared" si="11"/>
        <v>0</v>
      </c>
      <c r="DW26" s="21">
        <f t="shared" si="11"/>
        <v>0</v>
      </c>
      <c r="DX26" s="21">
        <f t="shared" si="11"/>
        <v>0</v>
      </c>
      <c r="DY26" s="21">
        <f t="shared" si="11"/>
        <v>0</v>
      </c>
      <c r="DZ26" s="21">
        <f t="shared" si="11"/>
        <v>0</v>
      </c>
      <c r="EA26" s="21">
        <f t="shared" si="11"/>
        <v>0</v>
      </c>
      <c r="EB26" s="23">
        <f t="shared" si="6"/>
        <v>0</v>
      </c>
    </row>
    <row r="27" spans="1:132" x14ac:dyDescent="0.35">
      <c r="A27" s="14">
        <v>23</v>
      </c>
      <c r="B27" s="15" t="s">
        <v>25</v>
      </c>
      <c r="C27" s="15" t="s">
        <v>41</v>
      </c>
      <c r="D27" s="14" t="s">
        <v>27</v>
      </c>
      <c r="E27" s="50" t="s">
        <v>35</v>
      </c>
      <c r="F27" s="50" t="s">
        <v>76</v>
      </c>
      <c r="G27" s="50">
        <f>VLOOKUP(F27,'Represenative Instruments_FX'!$E$5:$F$14,2,FALSE)</f>
        <v>1</v>
      </c>
      <c r="H27" s="14" t="s">
        <v>117</v>
      </c>
      <c r="I27" s="114">
        <f>'Prepared_Debt Original Currency'!I27</f>
        <v>2.4213888053061345</v>
      </c>
      <c r="J27" s="16">
        <f>+'Prepared_Debt Original Currency'!J27*I27</f>
        <v>20817207.548633654</v>
      </c>
      <c r="K27" s="16">
        <f>+I27*'Prepared_Debt Original Currency'!K27</f>
        <v>18168913.483455122</v>
      </c>
      <c r="L27" s="16">
        <v>0</v>
      </c>
      <c r="M27" s="16">
        <v>0</v>
      </c>
      <c r="N27" s="121">
        <v>40870</v>
      </c>
      <c r="O27" s="121">
        <v>55419</v>
      </c>
      <c r="P27" s="14">
        <v>10</v>
      </c>
      <c r="Q27" s="17">
        <v>50</v>
      </c>
      <c r="R27" s="50">
        <v>0</v>
      </c>
      <c r="S27" s="50">
        <v>34</v>
      </c>
      <c r="T27" s="14" t="s">
        <v>29</v>
      </c>
      <c r="U27" s="46">
        <v>7.4999999999999997E-3</v>
      </c>
      <c r="V27" s="14"/>
      <c r="W27" s="24"/>
      <c r="X27" s="16">
        <v>8597218.0523076914</v>
      </c>
      <c r="Y27" s="106">
        <f t="shared" si="5"/>
        <v>0</v>
      </c>
      <c r="Z27" s="16">
        <f>$I27*'Prepared_Debt Original Currency'!Z27</f>
        <v>195767.10614335397</v>
      </c>
      <c r="AA27" s="16">
        <f>$I27*'Prepared_Debt Original Currency'!AA27</f>
        <v>195767.10614335397</v>
      </c>
      <c r="AB27" s="16">
        <f>$I27*'Prepared_Debt Original Currency'!AB27</f>
        <v>331078.96140822803</v>
      </c>
      <c r="AC27" s="16">
        <f>$I27*'Prepared_Debt Original Currency'!AC27</f>
        <v>526846.0910390534</v>
      </c>
      <c r="AD27" s="16">
        <f>$I27*'Prepared_Debt Original Currency'!AD27</f>
        <v>587301.3654050047</v>
      </c>
      <c r="AE27" s="16">
        <f>$I27*'Prepared_Debt Original Currency'!AE27</f>
        <v>587301.3654050047</v>
      </c>
      <c r="AF27" s="16">
        <f>$I27*'Prepared_Debt Original Currency'!AF27</f>
        <v>587301.3654050047</v>
      </c>
      <c r="AG27" s="16">
        <f>$I27*'Prepared_Debt Original Currency'!AG27</f>
        <v>587301.3654050047</v>
      </c>
      <c r="AH27" s="16">
        <f>$I27*'Prepared_Debt Original Currency'!AH27</f>
        <v>587301.3654050047</v>
      </c>
      <c r="AI27" s="16">
        <f>$I27*'Prepared_Debt Original Currency'!AI27</f>
        <v>587301.3654050047</v>
      </c>
      <c r="AJ27" s="16">
        <f>$I27*'Prepared_Debt Original Currency'!AJ27</f>
        <v>587301.3654050047</v>
      </c>
      <c r="AK27" s="16">
        <f>$I27*'Prepared_Debt Original Currency'!AK27</f>
        <v>587301.3654050047</v>
      </c>
      <c r="AL27" s="16">
        <f>$I27*'Prepared_Debt Original Currency'!AL27</f>
        <v>587301.3654050047</v>
      </c>
      <c r="AM27" s="16">
        <f>$I27*'Prepared_Debt Original Currency'!AM27</f>
        <v>587301.3654050047</v>
      </c>
      <c r="AN27" s="16">
        <f>$I27*'Prepared_Debt Original Currency'!AN27</f>
        <v>587301.3654050047</v>
      </c>
      <c r="AO27" s="16">
        <f>$I27*'Prepared_Debt Original Currency'!AO27</f>
        <v>587301.3654050047</v>
      </c>
      <c r="AP27" s="16">
        <f>$I27*'Prepared_Debt Original Currency'!AP27</f>
        <v>587301.3654050047</v>
      </c>
      <c r="AQ27" s="16">
        <f>$I27*'Prepared_Debt Original Currency'!AQ27</f>
        <v>587301.3654050047</v>
      </c>
      <c r="AR27" s="16">
        <f>$I27*'Prepared_Debt Original Currency'!AR27</f>
        <v>587301.3654050047</v>
      </c>
      <c r="AS27" s="16">
        <f>$I27*'Prepared_Debt Original Currency'!AS27</f>
        <v>587301.3654050047</v>
      </c>
      <c r="AT27" s="16">
        <f>$I27*'Prepared_Debt Original Currency'!AT27</f>
        <v>587301.3654050047</v>
      </c>
      <c r="AU27" s="16">
        <f>$I27*'Prepared_Debt Original Currency'!AU27</f>
        <v>587301.3654050047</v>
      </c>
      <c r="AV27" s="16">
        <f>$I27*'Prepared_Debt Original Currency'!AV27</f>
        <v>587301.3654050047</v>
      </c>
      <c r="AW27" s="16">
        <f>$I27*'Prepared_Debt Original Currency'!AW27</f>
        <v>587301.3654050047</v>
      </c>
      <c r="AX27" s="16">
        <f>$I27*'Prepared_Debt Original Currency'!AX27</f>
        <v>587301.3654050047</v>
      </c>
      <c r="AY27" s="16">
        <f>$I27*'Prepared_Debt Original Currency'!AY27</f>
        <v>587301.3654050047</v>
      </c>
      <c r="AZ27" s="16">
        <f>$I27*'Prepared_Debt Original Currency'!AZ27</f>
        <v>587301.3654050047</v>
      </c>
      <c r="BA27" s="16">
        <f>$I27*'Prepared_Debt Original Currency'!BA27</f>
        <v>587301.3654050047</v>
      </c>
      <c r="BB27" s="16">
        <f>$I27*'Prepared_Debt Original Currency'!BB27</f>
        <v>587301.3654050047</v>
      </c>
      <c r="BC27" s="16">
        <f>$I27*'Prepared_Debt Original Currency'!BC27</f>
        <v>587301.3654050047</v>
      </c>
      <c r="BD27" s="16">
        <f>$I27*'Prepared_Debt Original Currency'!BD27</f>
        <v>587301.3654050047</v>
      </c>
      <c r="BE27" s="16">
        <f>$I27*'Prepared_Debt Original Currency'!BE27</f>
        <v>587301.3654050047</v>
      </c>
      <c r="BF27" s="16">
        <f>$I27*'Prepared_Debt Original Currency'!BF27</f>
        <v>384332.92328458186</v>
      </c>
      <c r="BG27" s="16">
        <f>$I27*'Prepared_Debt Original Currency'!BG27</f>
        <v>90683.064096425267</v>
      </c>
      <c r="BH27" s="16">
        <f>$I27*'Prepared_Debt Original Currency'!BH27</f>
        <v>0</v>
      </c>
      <c r="BI27" s="16">
        <f>$I27*'Prepared_Debt Original Currency'!BI27</f>
        <v>0</v>
      </c>
      <c r="BJ27" s="16">
        <f>$I27*'Prepared_Debt Original Currency'!BJ27</f>
        <v>0</v>
      </c>
      <c r="BK27" s="16">
        <f>$I27*'Prepared_Debt Original Currency'!BK27</f>
        <v>0</v>
      </c>
      <c r="BL27" s="16">
        <f>$I27*'Prepared_Debt Original Currency'!BL27</f>
        <v>0</v>
      </c>
      <c r="BM27" s="16">
        <f>$I27*'Prepared_Debt Original Currency'!BM27</f>
        <v>0</v>
      </c>
      <c r="BN27" s="16">
        <f>$I27*'Prepared_Debt Original Currency'!BN27</f>
        <v>0</v>
      </c>
      <c r="BO27" s="16">
        <f>$I27*'Prepared_Debt Original Currency'!BO27</f>
        <v>0</v>
      </c>
      <c r="BP27" s="16">
        <f>$I27*'Prepared_Debt Original Currency'!BP27</f>
        <v>0</v>
      </c>
      <c r="BQ27" s="16">
        <f>$I27*'Prepared_Debt Original Currency'!BQ27</f>
        <v>0</v>
      </c>
      <c r="BR27" s="16">
        <f>$I27*'Prepared_Debt Original Currency'!BR27</f>
        <v>0</v>
      </c>
      <c r="BS27" s="16">
        <f>$I27*'Prepared_Debt Original Currency'!BS27</f>
        <v>0</v>
      </c>
      <c r="BT27" s="16">
        <f>$I27*'Prepared_Debt Original Currency'!BT27</f>
        <v>0</v>
      </c>
      <c r="BU27" s="16">
        <f>$I27*'Prepared_Debt Original Currency'!BU27</f>
        <v>0</v>
      </c>
      <c r="BV27" s="16">
        <f>$I27*'Prepared_Debt Original Currency'!BV27</f>
        <v>0</v>
      </c>
      <c r="BW27" s="16">
        <f>$I27*'Prepared_Debt Original Currency'!BW27</f>
        <v>0</v>
      </c>
      <c r="BX27" s="20"/>
      <c r="BY27" s="20"/>
      <c r="BZ27" s="20"/>
      <c r="CA27" s="20"/>
      <c r="CB27" s="23">
        <v>0</v>
      </c>
      <c r="CC27" s="23">
        <f t="shared" si="2"/>
        <v>18168913.483455122</v>
      </c>
      <c r="CD27" s="21">
        <f t="shared" si="3"/>
        <v>0</v>
      </c>
      <c r="CE27" s="21">
        <f t="shared" ref="CE27:EA32" si="12">IF($CC27&gt;0,IF(AND(CE$4-$CC$2&gt;=$R27,YEAR($O27)&gt;=CE$4),$CC27/($S27-$R27),0),0)</f>
        <v>0</v>
      </c>
      <c r="CF27" s="21">
        <f t="shared" si="12"/>
        <v>534379.80833691533</v>
      </c>
      <c r="CG27" s="21">
        <f t="shared" si="12"/>
        <v>534379.80833691533</v>
      </c>
      <c r="CH27" s="21">
        <f t="shared" si="12"/>
        <v>534379.80833691533</v>
      </c>
      <c r="CI27" s="21">
        <f t="shared" si="12"/>
        <v>534379.80833691533</v>
      </c>
      <c r="CJ27" s="21">
        <f t="shared" si="12"/>
        <v>534379.80833691533</v>
      </c>
      <c r="CK27" s="21">
        <f t="shared" si="12"/>
        <v>534379.80833691533</v>
      </c>
      <c r="CL27" s="21">
        <f t="shared" si="12"/>
        <v>534379.80833691533</v>
      </c>
      <c r="CM27" s="21">
        <f t="shared" si="12"/>
        <v>534379.80833691533</v>
      </c>
      <c r="CN27" s="21">
        <f t="shared" si="12"/>
        <v>534379.80833691533</v>
      </c>
      <c r="CO27" s="21">
        <f t="shared" si="12"/>
        <v>534379.80833691533</v>
      </c>
      <c r="CP27" s="21">
        <f t="shared" si="12"/>
        <v>534379.80833691533</v>
      </c>
      <c r="CQ27" s="21">
        <f t="shared" si="12"/>
        <v>534379.80833691533</v>
      </c>
      <c r="CR27" s="21">
        <f t="shared" si="12"/>
        <v>534379.80833691533</v>
      </c>
      <c r="CS27" s="21">
        <f t="shared" si="12"/>
        <v>534379.80833691533</v>
      </c>
      <c r="CT27" s="21">
        <f t="shared" si="12"/>
        <v>534379.80833691533</v>
      </c>
      <c r="CU27" s="21">
        <f t="shared" si="12"/>
        <v>534379.80833691533</v>
      </c>
      <c r="CV27" s="21">
        <f t="shared" si="12"/>
        <v>534379.80833691533</v>
      </c>
      <c r="CW27" s="21">
        <f t="shared" si="12"/>
        <v>534379.80833691533</v>
      </c>
      <c r="CX27" s="21">
        <f t="shared" si="12"/>
        <v>534379.80833691533</v>
      </c>
      <c r="CY27" s="21">
        <f t="shared" si="12"/>
        <v>534379.80833691533</v>
      </c>
      <c r="CZ27" s="21">
        <f t="shared" si="12"/>
        <v>534379.80833691533</v>
      </c>
      <c r="DA27" s="21">
        <f t="shared" si="12"/>
        <v>534379.80833691533</v>
      </c>
      <c r="DB27" s="21">
        <f t="shared" si="12"/>
        <v>534379.80833691533</v>
      </c>
      <c r="DC27" s="21">
        <f t="shared" si="12"/>
        <v>534379.80833691533</v>
      </c>
      <c r="DD27" s="21">
        <f t="shared" si="12"/>
        <v>534379.80833691533</v>
      </c>
      <c r="DE27" s="21">
        <f t="shared" si="12"/>
        <v>534379.80833691533</v>
      </c>
      <c r="DF27" s="21">
        <f t="shared" si="12"/>
        <v>534379.80833691533</v>
      </c>
      <c r="DG27" s="21">
        <f t="shared" si="12"/>
        <v>534379.80833691533</v>
      </c>
      <c r="DH27" s="21">
        <f t="shared" si="12"/>
        <v>534379.80833691533</v>
      </c>
      <c r="DI27" s="21">
        <f t="shared" si="12"/>
        <v>534379.80833691533</v>
      </c>
      <c r="DJ27" s="21">
        <f t="shared" si="12"/>
        <v>534379.80833691533</v>
      </c>
      <c r="DK27" s="21">
        <f t="shared" si="12"/>
        <v>534379.80833691533</v>
      </c>
      <c r="DL27" s="21">
        <f t="shared" si="12"/>
        <v>534379.80833691533</v>
      </c>
      <c r="DM27" s="21">
        <f t="shared" si="12"/>
        <v>534379.80833691533</v>
      </c>
      <c r="DN27" s="21">
        <f t="shared" si="12"/>
        <v>0</v>
      </c>
      <c r="DO27" s="21">
        <f t="shared" si="12"/>
        <v>0</v>
      </c>
      <c r="DP27" s="21">
        <f t="shared" si="12"/>
        <v>0</v>
      </c>
      <c r="DQ27" s="21">
        <f t="shared" si="12"/>
        <v>0</v>
      </c>
      <c r="DR27" s="21">
        <f t="shared" si="12"/>
        <v>0</v>
      </c>
      <c r="DS27" s="21">
        <f t="shared" si="12"/>
        <v>0</v>
      </c>
      <c r="DT27" s="21">
        <f t="shared" si="12"/>
        <v>0</v>
      </c>
      <c r="DU27" s="21">
        <f t="shared" si="12"/>
        <v>0</v>
      </c>
      <c r="DV27" s="21">
        <f t="shared" si="12"/>
        <v>0</v>
      </c>
      <c r="DW27" s="21">
        <f t="shared" si="12"/>
        <v>0</v>
      </c>
      <c r="DX27" s="21">
        <f t="shared" si="12"/>
        <v>0</v>
      </c>
      <c r="DY27" s="21">
        <f t="shared" si="12"/>
        <v>0</v>
      </c>
      <c r="DZ27" s="21">
        <f t="shared" si="12"/>
        <v>0</v>
      </c>
      <c r="EA27" s="21">
        <f t="shared" si="12"/>
        <v>0</v>
      </c>
      <c r="EB27" s="23">
        <f t="shared" si="6"/>
        <v>0</v>
      </c>
    </row>
    <row r="28" spans="1:132" x14ac:dyDescent="0.35">
      <c r="A28" s="14">
        <v>24</v>
      </c>
      <c r="B28" s="15" t="s">
        <v>25</v>
      </c>
      <c r="C28" s="15" t="s">
        <v>41</v>
      </c>
      <c r="D28" s="14" t="s">
        <v>27</v>
      </c>
      <c r="E28" s="50" t="s">
        <v>35</v>
      </c>
      <c r="F28" s="50" t="s">
        <v>76</v>
      </c>
      <c r="G28" s="50">
        <f>VLOOKUP(F28,'Represenative Instruments_FX'!$E$5:$F$14,2,FALSE)</f>
        <v>1</v>
      </c>
      <c r="H28" s="14" t="s">
        <v>32</v>
      </c>
      <c r="I28" s="114">
        <f>'Prepared_Debt Original Currency'!I28</f>
        <v>18.031499999999998</v>
      </c>
      <c r="J28" s="16">
        <f>+'Prepared_Debt Original Currency'!J28*I28</f>
        <v>49743839.567942299</v>
      </c>
      <c r="K28" s="16">
        <f>+I28*'Prepared_Debt Original Currency'!K28</f>
        <v>9910216.5679754987</v>
      </c>
      <c r="L28" s="16">
        <v>0</v>
      </c>
      <c r="M28" s="16">
        <v>0</v>
      </c>
      <c r="N28" s="121">
        <v>40802</v>
      </c>
      <c r="O28" s="121">
        <v>55412</v>
      </c>
      <c r="P28" s="14">
        <v>10</v>
      </c>
      <c r="Q28" s="17">
        <v>50</v>
      </c>
      <c r="R28" s="50">
        <v>0</v>
      </c>
      <c r="S28" s="50">
        <v>34</v>
      </c>
      <c r="T28" s="14" t="s">
        <v>29</v>
      </c>
      <c r="U28" s="46">
        <v>7.4999999999999997E-3</v>
      </c>
      <c r="V28" s="14"/>
      <c r="W28" s="24"/>
      <c r="X28" s="16">
        <v>2758718.8846153845</v>
      </c>
      <c r="Y28" s="106">
        <f t="shared" si="5"/>
        <v>0</v>
      </c>
      <c r="Z28" s="16">
        <f>$I28*'Prepared_Debt Original Currency'!Z28</f>
        <v>106680.48470999999</v>
      </c>
      <c r="AA28" s="16">
        <f>$I28*'Prepared_Debt Original Currency'!AA28</f>
        <v>106680.48470999999</v>
      </c>
      <c r="AB28" s="16">
        <f>$I28*'Prepared_Debt Original Currency'!AB28</f>
        <v>171347.39410499998</v>
      </c>
      <c r="AC28" s="16">
        <f>$I28*'Prepared_Debt Original Currency'!AC28</f>
        <v>278032.74731999997</v>
      </c>
      <c r="AD28" s="16">
        <f>$I28*'Prepared_Debt Original Currency'!AD28</f>
        <v>320051.19114000001</v>
      </c>
      <c r="AE28" s="16">
        <f>$I28*'Prepared_Debt Original Currency'!AE28</f>
        <v>320051.19114000001</v>
      </c>
      <c r="AF28" s="16">
        <f>$I28*'Prepared_Debt Original Currency'!AF28</f>
        <v>320051.19114000001</v>
      </c>
      <c r="AG28" s="16">
        <f>$I28*'Prepared_Debt Original Currency'!AG28</f>
        <v>320051.19114000001</v>
      </c>
      <c r="AH28" s="16">
        <f>$I28*'Prepared_Debt Original Currency'!AH28</f>
        <v>320051.19114000001</v>
      </c>
      <c r="AI28" s="16">
        <f>$I28*'Prepared_Debt Original Currency'!AI28</f>
        <v>320051.19114000001</v>
      </c>
      <c r="AJ28" s="16">
        <f>$I28*'Prepared_Debt Original Currency'!AJ28</f>
        <v>320051.19114000001</v>
      </c>
      <c r="AK28" s="16">
        <f>$I28*'Prepared_Debt Original Currency'!AK28</f>
        <v>320051.19114000001</v>
      </c>
      <c r="AL28" s="16">
        <f>$I28*'Prepared_Debt Original Currency'!AL28</f>
        <v>320051.19114000001</v>
      </c>
      <c r="AM28" s="16">
        <f>$I28*'Prepared_Debt Original Currency'!AM28</f>
        <v>320051.19114000001</v>
      </c>
      <c r="AN28" s="16">
        <f>$I28*'Prepared_Debt Original Currency'!AN28</f>
        <v>320051.19114000001</v>
      </c>
      <c r="AO28" s="16">
        <f>$I28*'Prepared_Debt Original Currency'!AO28</f>
        <v>320051.19114000001</v>
      </c>
      <c r="AP28" s="16">
        <f>$I28*'Prepared_Debt Original Currency'!AP28</f>
        <v>320051.19114000001</v>
      </c>
      <c r="AQ28" s="16">
        <f>$I28*'Prepared_Debt Original Currency'!AQ28</f>
        <v>320051.19114000001</v>
      </c>
      <c r="AR28" s="16">
        <f>$I28*'Prepared_Debt Original Currency'!AR28</f>
        <v>320051.19114000001</v>
      </c>
      <c r="AS28" s="16">
        <f>$I28*'Prepared_Debt Original Currency'!AS28</f>
        <v>320051.19114000001</v>
      </c>
      <c r="AT28" s="16">
        <f>$I28*'Prepared_Debt Original Currency'!AT28</f>
        <v>320051.19114000001</v>
      </c>
      <c r="AU28" s="16">
        <f>$I28*'Prepared_Debt Original Currency'!AU28</f>
        <v>320051.19114000001</v>
      </c>
      <c r="AV28" s="16">
        <f>$I28*'Prepared_Debt Original Currency'!AV28</f>
        <v>320051.19114000001</v>
      </c>
      <c r="AW28" s="16">
        <f>$I28*'Prepared_Debt Original Currency'!AW28</f>
        <v>320051.19114000001</v>
      </c>
      <c r="AX28" s="16">
        <f>$I28*'Prepared_Debt Original Currency'!AX28</f>
        <v>320051.19114000001</v>
      </c>
      <c r="AY28" s="16">
        <f>$I28*'Prepared_Debt Original Currency'!AY28</f>
        <v>320051.19114000001</v>
      </c>
      <c r="AZ28" s="16">
        <f>$I28*'Prepared_Debt Original Currency'!AZ28</f>
        <v>320051.19114000001</v>
      </c>
      <c r="BA28" s="16">
        <f>$I28*'Prepared_Debt Original Currency'!BA28</f>
        <v>320051.19114000001</v>
      </c>
      <c r="BB28" s="16">
        <f>$I28*'Prepared_Debt Original Currency'!BB28</f>
        <v>320051.19114000001</v>
      </c>
      <c r="BC28" s="16">
        <f>$I28*'Prepared_Debt Original Currency'!BC28</f>
        <v>320051.19114000001</v>
      </c>
      <c r="BD28" s="16">
        <f>$I28*'Prepared_Debt Original Currency'!BD28</f>
        <v>320051.19114000001</v>
      </c>
      <c r="BE28" s="16">
        <f>$I28*'Prepared_Debt Original Currency'!BE28</f>
        <v>320051.19114000001</v>
      </c>
      <c r="BF28" s="16">
        <f>$I28*'Prepared_Debt Original Currency'!BF28</f>
        <v>223051.07948850017</v>
      </c>
      <c r="BG28" s="16">
        <f>$I28*'Prepared_Debt Original Currency'!BG28</f>
        <v>62991.025721999627</v>
      </c>
      <c r="BH28" s="16">
        <f>$I28*'Prepared_Debt Original Currency'!BH28</f>
        <v>0</v>
      </c>
      <c r="BI28" s="16">
        <f>$I28*'Prepared_Debt Original Currency'!BI28</f>
        <v>0</v>
      </c>
      <c r="BJ28" s="16">
        <f>$I28*'Prepared_Debt Original Currency'!BJ28</f>
        <v>0</v>
      </c>
      <c r="BK28" s="16">
        <f>$I28*'Prepared_Debt Original Currency'!BK28</f>
        <v>0</v>
      </c>
      <c r="BL28" s="16">
        <f>$I28*'Prepared_Debt Original Currency'!BL28</f>
        <v>0</v>
      </c>
      <c r="BM28" s="16">
        <f>$I28*'Prepared_Debt Original Currency'!BM28</f>
        <v>0</v>
      </c>
      <c r="BN28" s="16">
        <f>$I28*'Prepared_Debt Original Currency'!BN28</f>
        <v>0</v>
      </c>
      <c r="BO28" s="16">
        <f>$I28*'Prepared_Debt Original Currency'!BO28</f>
        <v>0</v>
      </c>
      <c r="BP28" s="16">
        <f>$I28*'Prepared_Debt Original Currency'!BP28</f>
        <v>0</v>
      </c>
      <c r="BQ28" s="16">
        <f>$I28*'Prepared_Debt Original Currency'!BQ28</f>
        <v>0</v>
      </c>
      <c r="BR28" s="16">
        <f>$I28*'Prepared_Debt Original Currency'!BR28</f>
        <v>0</v>
      </c>
      <c r="BS28" s="16">
        <f>$I28*'Prepared_Debt Original Currency'!BS28</f>
        <v>0</v>
      </c>
      <c r="BT28" s="16">
        <f>$I28*'Prepared_Debt Original Currency'!BT28</f>
        <v>0</v>
      </c>
      <c r="BU28" s="16">
        <f>$I28*'Prepared_Debt Original Currency'!BU28</f>
        <v>0</v>
      </c>
      <c r="BV28" s="16">
        <f>$I28*'Prepared_Debt Original Currency'!BV28</f>
        <v>0</v>
      </c>
      <c r="BW28" s="16">
        <f>$I28*'Prepared_Debt Original Currency'!BW28</f>
        <v>0</v>
      </c>
      <c r="BX28" s="20"/>
      <c r="BY28" s="20"/>
      <c r="BZ28" s="20"/>
      <c r="CA28" s="20"/>
      <c r="CB28" s="23">
        <v>0</v>
      </c>
      <c r="CC28" s="23">
        <f t="shared" si="2"/>
        <v>9910216.5679754987</v>
      </c>
      <c r="CD28" s="21">
        <f t="shared" si="3"/>
        <v>0</v>
      </c>
      <c r="CE28" s="21">
        <f t="shared" si="12"/>
        <v>0</v>
      </c>
      <c r="CF28" s="21">
        <f t="shared" si="12"/>
        <v>291476.95788163232</v>
      </c>
      <c r="CG28" s="21">
        <f t="shared" si="12"/>
        <v>291476.95788163232</v>
      </c>
      <c r="CH28" s="21">
        <f t="shared" si="12"/>
        <v>291476.95788163232</v>
      </c>
      <c r="CI28" s="21">
        <f t="shared" si="12"/>
        <v>291476.95788163232</v>
      </c>
      <c r="CJ28" s="21">
        <f t="shared" si="12"/>
        <v>291476.95788163232</v>
      </c>
      <c r="CK28" s="21">
        <f t="shared" si="12"/>
        <v>291476.95788163232</v>
      </c>
      <c r="CL28" s="21">
        <f t="shared" si="12"/>
        <v>291476.95788163232</v>
      </c>
      <c r="CM28" s="21">
        <f t="shared" si="12"/>
        <v>291476.95788163232</v>
      </c>
      <c r="CN28" s="21">
        <f t="shared" si="12"/>
        <v>291476.95788163232</v>
      </c>
      <c r="CO28" s="21">
        <f t="shared" si="12"/>
        <v>291476.95788163232</v>
      </c>
      <c r="CP28" s="21">
        <f t="shared" si="12"/>
        <v>291476.95788163232</v>
      </c>
      <c r="CQ28" s="21">
        <f t="shared" si="12"/>
        <v>291476.95788163232</v>
      </c>
      <c r="CR28" s="21">
        <f t="shared" si="12"/>
        <v>291476.95788163232</v>
      </c>
      <c r="CS28" s="21">
        <f t="shared" si="12"/>
        <v>291476.95788163232</v>
      </c>
      <c r="CT28" s="21">
        <f t="shared" si="12"/>
        <v>291476.95788163232</v>
      </c>
      <c r="CU28" s="21">
        <f t="shared" si="12"/>
        <v>291476.95788163232</v>
      </c>
      <c r="CV28" s="21">
        <f t="shared" si="12"/>
        <v>291476.95788163232</v>
      </c>
      <c r="CW28" s="21">
        <f t="shared" si="12"/>
        <v>291476.95788163232</v>
      </c>
      <c r="CX28" s="21">
        <f t="shared" si="12"/>
        <v>291476.95788163232</v>
      </c>
      <c r="CY28" s="21">
        <f t="shared" si="12"/>
        <v>291476.95788163232</v>
      </c>
      <c r="CZ28" s="21">
        <f t="shared" si="12"/>
        <v>291476.95788163232</v>
      </c>
      <c r="DA28" s="21">
        <f t="shared" si="12"/>
        <v>291476.95788163232</v>
      </c>
      <c r="DB28" s="21">
        <f t="shared" si="12"/>
        <v>291476.95788163232</v>
      </c>
      <c r="DC28" s="21">
        <f t="shared" si="12"/>
        <v>291476.95788163232</v>
      </c>
      <c r="DD28" s="21">
        <f t="shared" si="12"/>
        <v>291476.95788163232</v>
      </c>
      <c r="DE28" s="21">
        <f t="shared" si="12"/>
        <v>291476.95788163232</v>
      </c>
      <c r="DF28" s="21">
        <f t="shared" si="12"/>
        <v>291476.95788163232</v>
      </c>
      <c r="DG28" s="21">
        <f t="shared" si="12"/>
        <v>291476.95788163232</v>
      </c>
      <c r="DH28" s="21">
        <f t="shared" si="12"/>
        <v>291476.95788163232</v>
      </c>
      <c r="DI28" s="21">
        <f t="shared" si="12"/>
        <v>291476.95788163232</v>
      </c>
      <c r="DJ28" s="21">
        <f t="shared" si="12"/>
        <v>291476.95788163232</v>
      </c>
      <c r="DK28" s="21">
        <f t="shared" si="12"/>
        <v>291476.95788163232</v>
      </c>
      <c r="DL28" s="21">
        <f t="shared" si="12"/>
        <v>291476.95788163232</v>
      </c>
      <c r="DM28" s="21">
        <f t="shared" si="12"/>
        <v>291476.95788163232</v>
      </c>
      <c r="DN28" s="21">
        <f t="shared" si="12"/>
        <v>0</v>
      </c>
      <c r="DO28" s="21">
        <f t="shared" si="12"/>
        <v>0</v>
      </c>
      <c r="DP28" s="21">
        <f t="shared" si="12"/>
        <v>0</v>
      </c>
      <c r="DQ28" s="21">
        <f t="shared" si="12"/>
        <v>0</v>
      </c>
      <c r="DR28" s="21">
        <f t="shared" si="12"/>
        <v>0</v>
      </c>
      <c r="DS28" s="21">
        <f t="shared" si="12"/>
        <v>0</v>
      </c>
      <c r="DT28" s="21">
        <f t="shared" si="12"/>
        <v>0</v>
      </c>
      <c r="DU28" s="21">
        <f t="shared" si="12"/>
        <v>0</v>
      </c>
      <c r="DV28" s="21">
        <f t="shared" si="12"/>
        <v>0</v>
      </c>
      <c r="DW28" s="21">
        <f t="shared" si="12"/>
        <v>0</v>
      </c>
      <c r="DX28" s="21">
        <f t="shared" si="12"/>
        <v>0</v>
      </c>
      <c r="DY28" s="21">
        <f t="shared" si="12"/>
        <v>0</v>
      </c>
      <c r="DZ28" s="21">
        <f t="shared" si="12"/>
        <v>0</v>
      </c>
      <c r="EA28" s="21">
        <f t="shared" si="12"/>
        <v>0</v>
      </c>
      <c r="EB28" s="23">
        <f t="shared" si="6"/>
        <v>0</v>
      </c>
    </row>
    <row r="29" spans="1:132" x14ac:dyDescent="0.35">
      <c r="A29" s="14">
        <v>25</v>
      </c>
      <c r="B29" s="15" t="s">
        <v>25</v>
      </c>
      <c r="C29" s="15" t="s">
        <v>41</v>
      </c>
      <c r="D29" s="14" t="s">
        <v>27</v>
      </c>
      <c r="E29" s="50" t="s">
        <v>35</v>
      </c>
      <c r="F29" s="50" t="s">
        <v>76</v>
      </c>
      <c r="G29" s="50">
        <f>VLOOKUP(F29,'Represenative Instruments_FX'!$E$5:$F$14,2,FALSE)</f>
        <v>1</v>
      </c>
      <c r="H29" s="14" t="s">
        <v>28</v>
      </c>
      <c r="I29" s="114">
        <f>'Prepared_Debt Original Currency'!I29</f>
        <v>15</v>
      </c>
      <c r="J29" s="16">
        <f>+'Prepared_Debt Original Currency'!J29*I29</f>
        <v>1864467249</v>
      </c>
      <c r="K29" s="16">
        <f>+I29*'Prepared_Debt Original Currency'!K29</f>
        <v>1040470891.0531206</v>
      </c>
      <c r="L29" s="16">
        <v>0</v>
      </c>
      <c r="M29" s="16">
        <v>0</v>
      </c>
      <c r="N29" s="121">
        <v>42446</v>
      </c>
      <c r="O29" s="121">
        <v>57058</v>
      </c>
      <c r="P29" s="14">
        <v>10</v>
      </c>
      <c r="Q29" s="17">
        <v>50</v>
      </c>
      <c r="R29" s="50">
        <v>0</v>
      </c>
      <c r="S29" s="50">
        <v>39</v>
      </c>
      <c r="T29" s="14" t="s">
        <v>29</v>
      </c>
      <c r="U29" s="46">
        <v>7.4999999999999997E-3</v>
      </c>
      <c r="V29" s="14"/>
      <c r="W29" s="24"/>
      <c r="X29" s="16">
        <v>124297816.59999999</v>
      </c>
      <c r="Y29" s="106">
        <f t="shared" si="5"/>
        <v>0</v>
      </c>
      <c r="Z29" s="16">
        <f>$I29*'Prepared_Debt Original Currency'!Z29</f>
        <v>5193716.88</v>
      </c>
      <c r="AA29" s="16">
        <f>$I29*'Prepared_Debt Original Currency'!AA29</f>
        <v>10153475.127</v>
      </c>
      <c r="AB29" s="16">
        <f>$I29*'Prepared_Debt Original Currency'!AB29</f>
        <v>16177273.181999998</v>
      </c>
      <c r="AC29" s="16">
        <f>$I29*'Prepared_Debt Original Currency'!AC29</f>
        <v>20387827.960500002</v>
      </c>
      <c r="AD29" s="16">
        <f>$I29*'Prepared_Debt Original Currency'!AD29</f>
        <v>21395860.049999997</v>
      </c>
      <c r="AE29" s="16">
        <f>$I29*'Prepared_Debt Original Currency'!AE29</f>
        <v>21395860.049999997</v>
      </c>
      <c r="AF29" s="16">
        <f>$I29*'Prepared_Debt Original Currency'!AF29</f>
        <v>33630975.649519503</v>
      </c>
      <c r="AG29" s="16">
        <f>$I29*'Prepared_Debt Original Currency'!AG29</f>
        <v>23395308.549039014</v>
      </c>
      <c r="AH29" s="16">
        <f>$I29*'Prepared_Debt Original Currency'!AH29</f>
        <v>24835317.444039017</v>
      </c>
      <c r="AI29" s="16">
        <f>$I29*'Prepared_Debt Original Currency'!AI29</f>
        <v>26275326.339039013</v>
      </c>
      <c r="AJ29" s="16">
        <f>$I29*'Prepared_Debt Original Currency'!AJ29</f>
        <v>28421329.920039013</v>
      </c>
      <c r="AK29" s="16">
        <f>$I29*'Prepared_Debt Original Currency'!AK29</f>
        <v>28421329.920039013</v>
      </c>
      <c r="AL29" s="16">
        <f>$I29*'Prepared_Debt Original Currency'!AL29</f>
        <v>28421329.920039013</v>
      </c>
      <c r="AM29" s="16">
        <f>$I29*'Prepared_Debt Original Currency'!AM29</f>
        <v>28421329.920039013</v>
      </c>
      <c r="AN29" s="16">
        <f>$I29*'Prepared_Debt Original Currency'!AN29</f>
        <v>28421329.920039013</v>
      </c>
      <c r="AO29" s="16">
        <f>$I29*'Prepared_Debt Original Currency'!AO29</f>
        <v>28421329.920039013</v>
      </c>
      <c r="AP29" s="16">
        <f>$I29*'Prepared_Debt Original Currency'!AP29</f>
        <v>32320285.050039016</v>
      </c>
      <c r="AQ29" s="16">
        <f>$I29*'Prepared_Debt Original Currency'!AQ29</f>
        <v>32320285.050039016</v>
      </c>
      <c r="AR29" s="16">
        <f>$I29*'Prepared_Debt Original Currency'!AR29</f>
        <v>32320285.050039016</v>
      </c>
      <c r="AS29" s="16">
        <f>$I29*'Prepared_Debt Original Currency'!AS29</f>
        <v>32320285.050039016</v>
      </c>
      <c r="AT29" s="16">
        <f>$I29*'Prepared_Debt Original Currency'!AT29</f>
        <v>32320285.050039016</v>
      </c>
      <c r="AU29" s="16">
        <f>$I29*'Prepared_Debt Original Currency'!AU29</f>
        <v>28421329.920039013</v>
      </c>
      <c r="AV29" s="16">
        <f>$I29*'Prepared_Debt Original Currency'!AV29</f>
        <v>28421329.920039013</v>
      </c>
      <c r="AW29" s="16">
        <f>$I29*'Prepared_Debt Original Currency'!AW29</f>
        <v>28421329.920039013</v>
      </c>
      <c r="AX29" s="16">
        <f>$I29*'Prepared_Debt Original Currency'!AX29</f>
        <v>28421329.920039013</v>
      </c>
      <c r="AY29" s="16">
        <f>$I29*'Prepared_Debt Original Currency'!AY29</f>
        <v>28421329.920039013</v>
      </c>
      <c r="AZ29" s="16">
        <f>$I29*'Prepared_Debt Original Currency'!AZ29</f>
        <v>28421329.920039013</v>
      </c>
      <c r="BA29" s="16">
        <f>$I29*'Prepared_Debt Original Currency'!BA29</f>
        <v>28421329.920039013</v>
      </c>
      <c r="BB29" s="16">
        <f>$I29*'Prepared_Debt Original Currency'!BB29</f>
        <v>28421329.920039013</v>
      </c>
      <c r="BC29" s="16">
        <f>$I29*'Prepared_Debt Original Currency'!BC29</f>
        <v>28421329.920039013</v>
      </c>
      <c r="BD29" s="16">
        <f>$I29*'Prepared_Debt Original Currency'!BD29</f>
        <v>28421329.920039013</v>
      </c>
      <c r="BE29" s="16">
        <f>$I29*'Prepared_Debt Original Currency'!BE29</f>
        <v>28421329.920039013</v>
      </c>
      <c r="BF29" s="16">
        <f>$I29*'Prepared_Debt Original Currency'!BF29</f>
        <v>27552273.70444658</v>
      </c>
      <c r="BG29" s="16">
        <f>$I29*'Prepared_Debt Original Currency'!BG29</f>
        <v>27552273.70444658</v>
      </c>
      <c r="BH29" s="16">
        <f>$I29*'Prepared_Debt Original Currency'!BH29</f>
        <v>27552273.70444658</v>
      </c>
      <c r="BI29" s="16">
        <f>$I29*'Prepared_Debt Original Currency'!BI29</f>
        <v>27552273.70444658</v>
      </c>
      <c r="BJ29" s="16">
        <f>$I29*'Prepared_Debt Original Currency'!BJ29</f>
        <v>27552273.70444658</v>
      </c>
      <c r="BK29" s="16">
        <f>$I29*'Prepared_Debt Original Currency'!BK29</f>
        <v>27552273.70444658</v>
      </c>
      <c r="BL29" s="16">
        <f>$I29*'Prepared_Debt Original Currency'!BL29</f>
        <v>27552273.70444658</v>
      </c>
      <c r="BM29" s="16">
        <f>$I29*'Prepared_Debt Original Currency'!BM29</f>
        <v>0</v>
      </c>
      <c r="BN29" s="16">
        <f>$I29*'Prepared_Debt Original Currency'!BN29</f>
        <v>0</v>
      </c>
      <c r="BO29" s="16">
        <f>$I29*'Prepared_Debt Original Currency'!BO29</f>
        <v>0</v>
      </c>
      <c r="BP29" s="16">
        <f>$I29*'Prepared_Debt Original Currency'!BP29</f>
        <v>0</v>
      </c>
      <c r="BQ29" s="16">
        <f>$I29*'Prepared_Debt Original Currency'!BQ29</f>
        <v>0</v>
      </c>
      <c r="BR29" s="16">
        <f>$I29*'Prepared_Debt Original Currency'!BR29</f>
        <v>0</v>
      </c>
      <c r="BS29" s="16">
        <f>$I29*'Prepared_Debt Original Currency'!BS29</f>
        <v>0</v>
      </c>
      <c r="BT29" s="16">
        <f>$I29*'Prepared_Debt Original Currency'!BT29</f>
        <v>0</v>
      </c>
      <c r="BU29" s="16">
        <f>$I29*'Prepared_Debt Original Currency'!BU29</f>
        <v>0</v>
      </c>
      <c r="BV29" s="16">
        <f>$I29*'Prepared_Debt Original Currency'!BV29</f>
        <v>0</v>
      </c>
      <c r="BW29" s="16">
        <f>$I29*'Prepared_Debt Original Currency'!BW29</f>
        <v>0</v>
      </c>
      <c r="BX29" s="20"/>
      <c r="BY29" s="20"/>
      <c r="BZ29" s="20"/>
      <c r="CA29" s="20"/>
      <c r="CB29" s="23">
        <v>0</v>
      </c>
      <c r="CC29" s="23">
        <f t="shared" si="2"/>
        <v>1040470891.0531206</v>
      </c>
      <c r="CD29" s="21">
        <f t="shared" si="3"/>
        <v>0</v>
      </c>
      <c r="CE29" s="21">
        <f t="shared" si="12"/>
        <v>0</v>
      </c>
      <c r="CF29" s="21">
        <f t="shared" si="12"/>
        <v>26678740.796233863</v>
      </c>
      <c r="CG29" s="21">
        <f t="shared" si="12"/>
        <v>26678740.796233863</v>
      </c>
      <c r="CH29" s="21">
        <f t="shared" si="12"/>
        <v>26678740.796233863</v>
      </c>
      <c r="CI29" s="21">
        <f t="shared" si="12"/>
        <v>26678740.796233863</v>
      </c>
      <c r="CJ29" s="21">
        <f t="shared" si="12"/>
        <v>26678740.796233863</v>
      </c>
      <c r="CK29" s="21">
        <f t="shared" si="12"/>
        <v>26678740.796233863</v>
      </c>
      <c r="CL29" s="21">
        <f t="shared" si="12"/>
        <v>26678740.796233863</v>
      </c>
      <c r="CM29" s="21">
        <f t="shared" si="12"/>
        <v>26678740.796233863</v>
      </c>
      <c r="CN29" s="21">
        <f t="shared" si="12"/>
        <v>26678740.796233863</v>
      </c>
      <c r="CO29" s="21">
        <f t="shared" si="12"/>
        <v>26678740.796233863</v>
      </c>
      <c r="CP29" s="21">
        <f t="shared" si="12"/>
        <v>26678740.796233863</v>
      </c>
      <c r="CQ29" s="21">
        <f t="shared" si="12"/>
        <v>26678740.796233863</v>
      </c>
      <c r="CR29" s="21">
        <f t="shared" si="12"/>
        <v>26678740.796233863</v>
      </c>
      <c r="CS29" s="21">
        <f t="shared" si="12"/>
        <v>26678740.796233863</v>
      </c>
      <c r="CT29" s="21">
        <f t="shared" si="12"/>
        <v>26678740.796233863</v>
      </c>
      <c r="CU29" s="21">
        <f t="shared" si="12"/>
        <v>26678740.796233863</v>
      </c>
      <c r="CV29" s="21">
        <f t="shared" si="12"/>
        <v>26678740.796233863</v>
      </c>
      <c r="CW29" s="21">
        <f t="shared" si="12"/>
        <v>26678740.796233863</v>
      </c>
      <c r="CX29" s="21">
        <f t="shared" si="12"/>
        <v>26678740.796233863</v>
      </c>
      <c r="CY29" s="21">
        <f t="shared" si="12"/>
        <v>26678740.796233863</v>
      </c>
      <c r="CZ29" s="21">
        <f t="shared" si="12"/>
        <v>26678740.796233863</v>
      </c>
      <c r="DA29" s="21">
        <f t="shared" si="12"/>
        <v>26678740.796233863</v>
      </c>
      <c r="DB29" s="21">
        <f t="shared" si="12"/>
        <v>26678740.796233863</v>
      </c>
      <c r="DC29" s="21">
        <f t="shared" si="12"/>
        <v>26678740.796233863</v>
      </c>
      <c r="DD29" s="21">
        <f t="shared" si="12"/>
        <v>26678740.796233863</v>
      </c>
      <c r="DE29" s="21">
        <f t="shared" si="12"/>
        <v>26678740.796233863</v>
      </c>
      <c r="DF29" s="21">
        <f t="shared" si="12"/>
        <v>26678740.796233863</v>
      </c>
      <c r="DG29" s="21">
        <f t="shared" si="12"/>
        <v>26678740.796233863</v>
      </c>
      <c r="DH29" s="21">
        <f t="shared" si="12"/>
        <v>26678740.796233863</v>
      </c>
      <c r="DI29" s="21">
        <f t="shared" si="12"/>
        <v>26678740.796233863</v>
      </c>
      <c r="DJ29" s="21">
        <f t="shared" si="12"/>
        <v>26678740.796233863</v>
      </c>
      <c r="DK29" s="21">
        <f t="shared" si="12"/>
        <v>26678740.796233863</v>
      </c>
      <c r="DL29" s="21">
        <f t="shared" si="12"/>
        <v>26678740.796233863</v>
      </c>
      <c r="DM29" s="21">
        <f t="shared" si="12"/>
        <v>26678740.796233863</v>
      </c>
      <c r="DN29" s="21">
        <f t="shared" si="12"/>
        <v>26678740.796233863</v>
      </c>
      <c r="DO29" s="21">
        <f t="shared" si="12"/>
        <v>26678740.796233863</v>
      </c>
      <c r="DP29" s="21">
        <f t="shared" si="12"/>
        <v>26678740.796233863</v>
      </c>
      <c r="DQ29" s="21">
        <f t="shared" si="12"/>
        <v>26678740.796233863</v>
      </c>
      <c r="DR29" s="21">
        <f t="shared" si="12"/>
        <v>26678740.796233863</v>
      </c>
      <c r="DS29" s="21">
        <f t="shared" si="12"/>
        <v>0</v>
      </c>
      <c r="DT29" s="21">
        <f t="shared" si="12"/>
        <v>0</v>
      </c>
      <c r="DU29" s="21">
        <f t="shared" si="12"/>
        <v>0</v>
      </c>
      <c r="DV29" s="21">
        <f t="shared" si="12"/>
        <v>0</v>
      </c>
      <c r="DW29" s="21">
        <f t="shared" si="12"/>
        <v>0</v>
      </c>
      <c r="DX29" s="21">
        <f t="shared" si="12"/>
        <v>0</v>
      </c>
      <c r="DY29" s="21">
        <f t="shared" si="12"/>
        <v>0</v>
      </c>
      <c r="DZ29" s="21">
        <f t="shared" si="12"/>
        <v>0</v>
      </c>
      <c r="EA29" s="21">
        <f t="shared" si="12"/>
        <v>0</v>
      </c>
      <c r="EB29" s="23">
        <f t="shared" si="6"/>
        <v>0</v>
      </c>
    </row>
    <row r="30" spans="1:132" x14ac:dyDescent="0.35">
      <c r="A30" s="14">
        <v>26</v>
      </c>
      <c r="B30" s="15" t="s">
        <v>25</v>
      </c>
      <c r="C30" s="15" t="s">
        <v>40</v>
      </c>
      <c r="D30" s="14" t="s">
        <v>27</v>
      </c>
      <c r="E30" s="50" t="s">
        <v>63</v>
      </c>
      <c r="F30" s="50" t="s">
        <v>77</v>
      </c>
      <c r="G30" s="50">
        <f>VLOOKUP(F30,'Represenative Instruments_FX'!$E$5:$F$14,2,FALSE)</f>
        <v>4</v>
      </c>
      <c r="H30" s="14" t="s">
        <v>32</v>
      </c>
      <c r="I30" s="114">
        <f>'Prepared_Debt Original Currency'!I30</f>
        <v>18.031499999999998</v>
      </c>
      <c r="J30" s="16">
        <f>+'Prepared_Debt Original Currency'!J30*I30</f>
        <v>175996310.09154299</v>
      </c>
      <c r="K30" s="16">
        <f>+I30*'Prepared_Debt Original Currency'!K30</f>
        <v>46572106.638902821</v>
      </c>
      <c r="L30" s="18">
        <v>0</v>
      </c>
      <c r="M30" s="18">
        <v>0</v>
      </c>
      <c r="N30" s="121">
        <v>38991</v>
      </c>
      <c r="O30" s="121">
        <v>44256</v>
      </c>
      <c r="P30" s="14">
        <v>5</v>
      </c>
      <c r="Q30" s="17">
        <v>20</v>
      </c>
      <c r="R30" s="50">
        <v>0</v>
      </c>
      <c r="S30" s="50">
        <v>4</v>
      </c>
      <c r="T30" s="14" t="s">
        <v>38</v>
      </c>
      <c r="U30" s="46">
        <v>6.4199999999999993E-2</v>
      </c>
      <c r="V30" s="14" t="s">
        <v>39</v>
      </c>
      <c r="W30" s="46">
        <v>5.0000000000000001E-3</v>
      </c>
      <c r="X30" s="16">
        <v>9760491.9220000003</v>
      </c>
      <c r="Y30" s="106">
        <f t="shared" si="5"/>
        <v>0</v>
      </c>
      <c r="Z30" s="16">
        <f>$I30*'Prepared_Debt Original Currency'!Z30</f>
        <v>13306316.942442598</v>
      </c>
      <c r="AA30" s="16">
        <f>$I30*'Prepared_Debt Original Currency'!AA30</f>
        <v>13306316.942442598</v>
      </c>
      <c r="AB30" s="16">
        <f>$I30*'Prepared_Debt Original Currency'!AB30</f>
        <v>13306316.942442598</v>
      </c>
      <c r="AC30" s="16">
        <f>$I30*'Prepared_Debt Original Currency'!AC30</f>
        <v>6653155.8115750318</v>
      </c>
      <c r="AD30" s="16">
        <f>$I30*'Prepared_Debt Original Currency'!AD30</f>
        <v>0</v>
      </c>
      <c r="AE30" s="16">
        <f>$I30*'Prepared_Debt Original Currency'!AE30</f>
        <v>0</v>
      </c>
      <c r="AF30" s="16">
        <f>$I30*'Prepared_Debt Original Currency'!AF30</f>
        <v>0</v>
      </c>
      <c r="AG30" s="16">
        <f>$I30*'Prepared_Debt Original Currency'!AG30</f>
        <v>0</v>
      </c>
      <c r="AH30" s="16">
        <f>$I30*'Prepared_Debt Original Currency'!AH30</f>
        <v>0</v>
      </c>
      <c r="AI30" s="16">
        <f>$I30*'Prepared_Debt Original Currency'!AI30</f>
        <v>0</v>
      </c>
      <c r="AJ30" s="16">
        <f>$I30*'Prepared_Debt Original Currency'!AJ30</f>
        <v>0</v>
      </c>
      <c r="AK30" s="16">
        <f>$I30*'Prepared_Debt Original Currency'!AK30</f>
        <v>0</v>
      </c>
      <c r="AL30" s="16">
        <f>$I30*'Prepared_Debt Original Currency'!AL30</f>
        <v>0</v>
      </c>
      <c r="AM30" s="16">
        <f>$I30*'Prepared_Debt Original Currency'!AM30</f>
        <v>0</v>
      </c>
      <c r="AN30" s="16">
        <f>$I30*'Prepared_Debt Original Currency'!AN30</f>
        <v>0</v>
      </c>
      <c r="AO30" s="16">
        <f>$I30*'Prepared_Debt Original Currency'!AO30</f>
        <v>0</v>
      </c>
      <c r="AP30" s="16">
        <f>$I30*'Prepared_Debt Original Currency'!AP30</f>
        <v>0</v>
      </c>
      <c r="AQ30" s="16">
        <f>$I30*'Prepared_Debt Original Currency'!AQ30</f>
        <v>0</v>
      </c>
      <c r="AR30" s="16">
        <f>$I30*'Prepared_Debt Original Currency'!AR30</f>
        <v>0</v>
      </c>
      <c r="AS30" s="16">
        <f>$I30*'Prepared_Debt Original Currency'!AS30</f>
        <v>0</v>
      </c>
      <c r="AT30" s="16">
        <f>$I30*'Prepared_Debt Original Currency'!AT30</f>
        <v>0</v>
      </c>
      <c r="AU30" s="16">
        <f>$I30*'Prepared_Debt Original Currency'!AU30</f>
        <v>0</v>
      </c>
      <c r="AV30" s="16">
        <f>$I30*'Prepared_Debt Original Currency'!AV30</f>
        <v>0</v>
      </c>
      <c r="AW30" s="16">
        <f>$I30*'Prepared_Debt Original Currency'!AW30</f>
        <v>0</v>
      </c>
      <c r="AX30" s="16">
        <f>$I30*'Prepared_Debt Original Currency'!AX30</f>
        <v>0</v>
      </c>
      <c r="AY30" s="16">
        <f>$I30*'Prepared_Debt Original Currency'!AY30</f>
        <v>0</v>
      </c>
      <c r="AZ30" s="16">
        <f>$I30*'Prepared_Debt Original Currency'!AZ30</f>
        <v>0</v>
      </c>
      <c r="BA30" s="16">
        <f>$I30*'Prepared_Debt Original Currency'!BA30</f>
        <v>0</v>
      </c>
      <c r="BB30" s="16">
        <f>$I30*'Prepared_Debt Original Currency'!BB30</f>
        <v>0</v>
      </c>
      <c r="BC30" s="16">
        <f>$I30*'Prepared_Debt Original Currency'!BC30</f>
        <v>0</v>
      </c>
      <c r="BD30" s="16">
        <f>$I30*'Prepared_Debt Original Currency'!BD30</f>
        <v>0</v>
      </c>
      <c r="BE30" s="16">
        <f>$I30*'Prepared_Debt Original Currency'!BE30</f>
        <v>0</v>
      </c>
      <c r="BF30" s="16">
        <f>$I30*'Prepared_Debt Original Currency'!BF30</f>
        <v>0</v>
      </c>
      <c r="BG30" s="16">
        <f>$I30*'Prepared_Debt Original Currency'!BG30</f>
        <v>0</v>
      </c>
      <c r="BH30" s="16">
        <f>$I30*'Prepared_Debt Original Currency'!BH30</f>
        <v>0</v>
      </c>
      <c r="BI30" s="16">
        <f>$I30*'Prepared_Debt Original Currency'!BI30</f>
        <v>0</v>
      </c>
      <c r="BJ30" s="16">
        <f>$I30*'Prepared_Debt Original Currency'!BJ30</f>
        <v>0</v>
      </c>
      <c r="BK30" s="16">
        <f>$I30*'Prepared_Debt Original Currency'!BK30</f>
        <v>0</v>
      </c>
      <c r="BL30" s="16">
        <f>$I30*'Prepared_Debt Original Currency'!BL30</f>
        <v>0</v>
      </c>
      <c r="BM30" s="16">
        <f>$I30*'Prepared_Debt Original Currency'!BM30</f>
        <v>0</v>
      </c>
      <c r="BN30" s="16">
        <f>$I30*'Prepared_Debt Original Currency'!BN30</f>
        <v>0</v>
      </c>
      <c r="BO30" s="16">
        <f>$I30*'Prepared_Debt Original Currency'!BO30</f>
        <v>0</v>
      </c>
      <c r="BP30" s="16">
        <f>$I30*'Prepared_Debt Original Currency'!BP30</f>
        <v>0</v>
      </c>
      <c r="BQ30" s="16">
        <f>$I30*'Prepared_Debt Original Currency'!BQ30</f>
        <v>0</v>
      </c>
      <c r="BR30" s="16">
        <f>$I30*'Prepared_Debt Original Currency'!BR30</f>
        <v>0</v>
      </c>
      <c r="BS30" s="16">
        <f>$I30*'Prepared_Debt Original Currency'!BS30</f>
        <v>0</v>
      </c>
      <c r="BT30" s="16">
        <f>$I30*'Prepared_Debt Original Currency'!BT30</f>
        <v>0</v>
      </c>
      <c r="BU30" s="16">
        <f>$I30*'Prepared_Debt Original Currency'!BU30</f>
        <v>0</v>
      </c>
      <c r="BV30" s="16">
        <f>$I30*'Prepared_Debt Original Currency'!BV30</f>
        <v>0</v>
      </c>
      <c r="BW30" s="16">
        <f>$I30*'Prepared_Debt Original Currency'!BW30</f>
        <v>0</v>
      </c>
      <c r="BX30" s="25"/>
      <c r="BY30" s="25"/>
      <c r="BZ30" s="25"/>
      <c r="CA30" s="25"/>
      <c r="CB30" s="26">
        <v>0</v>
      </c>
      <c r="CC30" s="26">
        <f t="shared" si="2"/>
        <v>46572106.638902821</v>
      </c>
      <c r="CD30" s="21">
        <f t="shared" si="3"/>
        <v>0</v>
      </c>
      <c r="CE30" s="21">
        <f t="shared" si="12"/>
        <v>0</v>
      </c>
      <c r="CF30" s="21">
        <f t="shared" si="12"/>
        <v>11643026.659725705</v>
      </c>
      <c r="CG30" s="21">
        <f t="shared" si="12"/>
        <v>11643026.659725705</v>
      </c>
      <c r="CH30" s="21">
        <f t="shared" si="12"/>
        <v>11643026.659725705</v>
      </c>
      <c r="CI30" s="21">
        <f t="shared" si="12"/>
        <v>11643026.659725705</v>
      </c>
      <c r="CJ30" s="21">
        <f t="shared" si="12"/>
        <v>0</v>
      </c>
      <c r="CK30" s="21">
        <f t="shared" si="12"/>
        <v>0</v>
      </c>
      <c r="CL30" s="21">
        <f t="shared" si="12"/>
        <v>0</v>
      </c>
      <c r="CM30" s="21">
        <f t="shared" si="12"/>
        <v>0</v>
      </c>
      <c r="CN30" s="21">
        <f t="shared" si="12"/>
        <v>0</v>
      </c>
      <c r="CO30" s="21">
        <f t="shared" si="12"/>
        <v>0</v>
      </c>
      <c r="CP30" s="21">
        <f t="shared" si="12"/>
        <v>0</v>
      </c>
      <c r="CQ30" s="21">
        <f t="shared" si="12"/>
        <v>0</v>
      </c>
      <c r="CR30" s="21">
        <f t="shared" si="12"/>
        <v>0</v>
      </c>
      <c r="CS30" s="21">
        <f t="shared" si="12"/>
        <v>0</v>
      </c>
      <c r="CT30" s="21">
        <f t="shared" si="12"/>
        <v>0</v>
      </c>
      <c r="CU30" s="21">
        <f t="shared" si="12"/>
        <v>0</v>
      </c>
      <c r="CV30" s="21">
        <f t="shared" si="12"/>
        <v>0</v>
      </c>
      <c r="CW30" s="21">
        <f t="shared" si="12"/>
        <v>0</v>
      </c>
      <c r="CX30" s="21">
        <f t="shared" si="12"/>
        <v>0</v>
      </c>
      <c r="CY30" s="21">
        <f t="shared" si="12"/>
        <v>0</v>
      </c>
      <c r="CZ30" s="21">
        <f t="shared" si="12"/>
        <v>0</v>
      </c>
      <c r="DA30" s="21">
        <f t="shared" si="12"/>
        <v>0</v>
      </c>
      <c r="DB30" s="21">
        <f t="shared" si="12"/>
        <v>0</v>
      </c>
      <c r="DC30" s="21">
        <f t="shared" si="12"/>
        <v>0</v>
      </c>
      <c r="DD30" s="21">
        <f t="shared" si="12"/>
        <v>0</v>
      </c>
      <c r="DE30" s="21">
        <f t="shared" si="12"/>
        <v>0</v>
      </c>
      <c r="DF30" s="21">
        <f t="shared" si="12"/>
        <v>0</v>
      </c>
      <c r="DG30" s="21">
        <f t="shared" si="12"/>
        <v>0</v>
      </c>
      <c r="DH30" s="21">
        <f t="shared" si="12"/>
        <v>0</v>
      </c>
      <c r="DI30" s="21">
        <f t="shared" si="12"/>
        <v>0</v>
      </c>
      <c r="DJ30" s="21">
        <f t="shared" si="12"/>
        <v>0</v>
      </c>
      <c r="DK30" s="21">
        <f t="shared" si="12"/>
        <v>0</v>
      </c>
      <c r="DL30" s="21">
        <f t="shared" si="12"/>
        <v>0</v>
      </c>
      <c r="DM30" s="21">
        <f t="shared" si="12"/>
        <v>0</v>
      </c>
      <c r="DN30" s="21">
        <f t="shared" si="12"/>
        <v>0</v>
      </c>
      <c r="DO30" s="21">
        <f t="shared" si="12"/>
        <v>0</v>
      </c>
      <c r="DP30" s="21">
        <f t="shared" si="12"/>
        <v>0</v>
      </c>
      <c r="DQ30" s="21">
        <f t="shared" si="12"/>
        <v>0</v>
      </c>
      <c r="DR30" s="21">
        <f t="shared" si="12"/>
        <v>0</v>
      </c>
      <c r="DS30" s="21">
        <f t="shared" si="12"/>
        <v>0</v>
      </c>
      <c r="DT30" s="21">
        <f t="shared" si="12"/>
        <v>0</v>
      </c>
      <c r="DU30" s="21">
        <f t="shared" si="12"/>
        <v>0</v>
      </c>
      <c r="DV30" s="21">
        <f t="shared" si="12"/>
        <v>0</v>
      </c>
      <c r="DW30" s="21">
        <f t="shared" si="12"/>
        <v>0</v>
      </c>
      <c r="DX30" s="21">
        <f t="shared" si="12"/>
        <v>0</v>
      </c>
      <c r="DY30" s="21">
        <f t="shared" si="12"/>
        <v>0</v>
      </c>
      <c r="DZ30" s="21">
        <f t="shared" si="12"/>
        <v>0</v>
      </c>
      <c r="EA30" s="21">
        <f t="shared" si="12"/>
        <v>0</v>
      </c>
      <c r="EB30" s="26">
        <f t="shared" si="6"/>
        <v>0</v>
      </c>
    </row>
    <row r="31" spans="1:132" x14ac:dyDescent="0.35">
      <c r="A31" s="14">
        <v>27</v>
      </c>
      <c r="B31" s="15" t="s">
        <v>25</v>
      </c>
      <c r="C31" s="15" t="s">
        <v>41</v>
      </c>
      <c r="D31" s="14" t="s">
        <v>27</v>
      </c>
      <c r="E31" s="50" t="s">
        <v>35</v>
      </c>
      <c r="F31" s="50" t="s">
        <v>76</v>
      </c>
      <c r="G31" s="50">
        <f>VLOOKUP(F31,'Represenative Instruments_FX'!$E$5:$F$14,2,FALSE)</f>
        <v>1</v>
      </c>
      <c r="H31" s="14" t="s">
        <v>32</v>
      </c>
      <c r="I31" s="114">
        <f>'Prepared_Debt Original Currency'!I31</f>
        <v>18.031499999999998</v>
      </c>
      <c r="J31" s="16">
        <f>+'Prepared_Debt Original Currency'!J31*I31</f>
        <v>1863722622.9104998</v>
      </c>
      <c r="K31" s="16">
        <f>+I31*'Prepared_Debt Original Currency'!K31</f>
        <v>1201690780.4734068</v>
      </c>
      <c r="L31" s="16">
        <v>0</v>
      </c>
      <c r="M31" s="16">
        <v>0</v>
      </c>
      <c r="N31" s="121">
        <v>44032</v>
      </c>
      <c r="O31" s="121">
        <v>58705</v>
      </c>
      <c r="P31" s="14">
        <v>10</v>
      </c>
      <c r="Q31" s="17">
        <v>50</v>
      </c>
      <c r="R31" s="50">
        <v>3</v>
      </c>
      <c r="S31" s="50">
        <v>43</v>
      </c>
      <c r="T31" s="14" t="s">
        <v>29</v>
      </c>
      <c r="U31" s="46">
        <v>7.4999999999999997E-3</v>
      </c>
      <c r="V31" s="14"/>
      <c r="W31" s="24"/>
      <c r="X31" s="16">
        <v>103359267</v>
      </c>
      <c r="Y31" s="106">
        <f t="shared" si="5"/>
        <v>7.248664379119873</v>
      </c>
      <c r="Z31" s="16">
        <f>$I31*'Prepared_Debt Original Currency'!Z31</f>
        <v>0</v>
      </c>
      <c r="AA31" s="16">
        <f>$I31*'Prepared_Debt Original Currency'!AA31</f>
        <v>0</v>
      </c>
      <c r="AB31" s="16">
        <f>$I31*'Prepared_Debt Original Currency'!AB31</f>
        <v>29973602.663862742</v>
      </c>
      <c r="AC31" s="16">
        <f>$I31*'Prepared_Debt Original Currency'!AC31</f>
        <v>36661360.352820508</v>
      </c>
      <c r="AD31" s="16">
        <f>$I31*'Prepared_Debt Original Currency'!AD31</f>
        <v>30254596.964728042</v>
      </c>
      <c r="AE31" s="16">
        <f>$I31*'Prepared_Debt Original Currency'!AE31</f>
        <v>30254596.964728042</v>
      </c>
      <c r="AF31" s="16">
        <f>$I31*'Prepared_Debt Original Currency'!AF31</f>
        <v>31268599.530259795</v>
      </c>
      <c r="AG31" s="16">
        <f>$I31*'Prepared_Debt Original Currency'!AG31</f>
        <v>31268599.530259795</v>
      </c>
      <c r="AH31" s="16">
        <f>$I31*'Prepared_Debt Original Currency'!AH31</f>
        <v>31268599.530259795</v>
      </c>
      <c r="AI31" s="16">
        <f>$I31*'Prepared_Debt Original Currency'!AI31</f>
        <v>31268599.530259795</v>
      </c>
      <c r="AJ31" s="16">
        <f>$I31*'Prepared_Debt Original Currency'!AJ31</f>
        <v>35351417.998791292</v>
      </c>
      <c r="AK31" s="16">
        <f>$I31*'Prepared_Debt Original Currency'!AK31</f>
        <v>35351417.998791292</v>
      </c>
      <c r="AL31" s="16">
        <f>$I31*'Prepared_Debt Original Currency'!AL31</f>
        <v>35351417.998791292</v>
      </c>
      <c r="AM31" s="16">
        <f>$I31*'Prepared_Debt Original Currency'!AM31</f>
        <v>34169802.931217015</v>
      </c>
      <c r="AN31" s="16">
        <f>$I31*'Prepared_Debt Original Currency'!AN31</f>
        <v>34240577.84556295</v>
      </c>
      <c r="AO31" s="16">
        <f>$I31*'Prepared_Debt Original Currency'!AO31</f>
        <v>34240577.84556295</v>
      </c>
      <c r="AP31" s="16">
        <f>$I31*'Prepared_Debt Original Currency'!AP31</f>
        <v>34240577.84556295</v>
      </c>
      <c r="AQ31" s="16">
        <f>$I31*'Prepared_Debt Original Currency'!AQ31</f>
        <v>34240577.84556295</v>
      </c>
      <c r="AR31" s="16">
        <f>$I31*'Prepared_Debt Original Currency'!AR31</f>
        <v>34240577.84556295</v>
      </c>
      <c r="AS31" s="16">
        <f>$I31*'Prepared_Debt Original Currency'!AS31</f>
        <v>34240577.84556295</v>
      </c>
      <c r="AT31" s="16">
        <f>$I31*'Prepared_Debt Original Currency'!AT31</f>
        <v>34240577.84556295</v>
      </c>
      <c r="AU31" s="16">
        <f>$I31*'Prepared_Debt Original Currency'!AU31</f>
        <v>34240577.84556295</v>
      </c>
      <c r="AV31" s="16">
        <f>$I31*'Prepared_Debt Original Currency'!AV31</f>
        <v>34240577.84556295</v>
      </c>
      <c r="AW31" s="16">
        <f>$I31*'Prepared_Debt Original Currency'!AW31</f>
        <v>34240577.84556295</v>
      </c>
      <c r="AX31" s="16">
        <f>$I31*'Prepared_Debt Original Currency'!AX31</f>
        <v>34240577.84556295</v>
      </c>
      <c r="AY31" s="16">
        <f>$I31*'Prepared_Debt Original Currency'!AY31</f>
        <v>34240577.84556295</v>
      </c>
      <c r="AZ31" s="16">
        <f>$I31*'Prepared_Debt Original Currency'!AZ31</f>
        <v>34240577.84556295</v>
      </c>
      <c r="BA31" s="16">
        <f>$I31*'Prepared_Debt Original Currency'!BA31</f>
        <v>34240577.84556295</v>
      </c>
      <c r="BB31" s="16">
        <f>$I31*'Prepared_Debt Original Currency'!BB31</f>
        <v>34240577.84556295</v>
      </c>
      <c r="BC31" s="16">
        <f>$I31*'Prepared_Debt Original Currency'!BC31</f>
        <v>34240577.84556295</v>
      </c>
      <c r="BD31" s="16">
        <f>$I31*'Prepared_Debt Original Currency'!BD31</f>
        <v>34240577.84556295</v>
      </c>
      <c r="BE31" s="16">
        <f>$I31*'Prepared_Debt Original Currency'!BE31</f>
        <v>34240577.84556295</v>
      </c>
      <c r="BF31" s="16">
        <f>$I31*'Prepared_Debt Original Currency'!BF31</f>
        <v>21380891.788952958</v>
      </c>
      <c r="BG31" s="16">
        <f>$I31*'Prepared_Debt Original Currency'!BG31</f>
        <v>26649453.487742562</v>
      </c>
      <c r="BH31" s="16">
        <f>$I31*'Prepared_Debt Original Currency'!BH31</f>
        <v>19058328.841418058</v>
      </c>
      <c r="BI31" s="16">
        <f>$I31*'Prepared_Debt Original Currency'!BI31</f>
        <v>19058328.841418058</v>
      </c>
      <c r="BJ31" s="16">
        <f>$I31*'Prepared_Debt Original Currency'!BJ31</f>
        <v>19058328.841418058</v>
      </c>
      <c r="BK31" s="16">
        <f>$I31*'Prepared_Debt Original Currency'!BK31</f>
        <v>19058328.841418058</v>
      </c>
      <c r="BL31" s="16">
        <f>$I31*'Prepared_Debt Original Currency'!BL31</f>
        <v>19058328.841418058</v>
      </c>
      <c r="BM31" s="16">
        <f>$I31*'Prepared_Debt Original Currency'!BM31</f>
        <v>19058328.841418166</v>
      </c>
      <c r="BN31" s="16">
        <f>$I31*'Prepared_Debt Original Currency'!BN31</f>
        <v>12934101.129605059</v>
      </c>
      <c r="BO31" s="16">
        <f>$I31*'Prepared_Debt Original Currency'!BO31</f>
        <v>12934101.129605507</v>
      </c>
      <c r="BP31" s="16">
        <f>$I31*'Prepared_Debt Original Currency'!BP31</f>
        <v>4669239.4254258145</v>
      </c>
      <c r="BQ31" s="16">
        <f>$I31*'Prepared_Debt Original Currency'!BQ31</f>
        <v>0</v>
      </c>
      <c r="BR31" s="16">
        <f>$I31*'Prepared_Debt Original Currency'!BR31</f>
        <v>0</v>
      </c>
      <c r="BS31" s="16">
        <f>$I31*'Prepared_Debt Original Currency'!BS31</f>
        <v>0</v>
      </c>
      <c r="BT31" s="16">
        <f>$I31*'Prepared_Debt Original Currency'!BT31</f>
        <v>0</v>
      </c>
      <c r="BU31" s="16">
        <f>$I31*'Prepared_Debt Original Currency'!BU31</f>
        <v>0</v>
      </c>
      <c r="BV31" s="16">
        <f>$I31*'Prepared_Debt Original Currency'!BV31</f>
        <v>0</v>
      </c>
      <c r="BW31" s="16">
        <f>$I31*'Prepared_Debt Original Currency'!BW31</f>
        <v>0</v>
      </c>
      <c r="BX31" s="20"/>
      <c r="BY31" s="20"/>
      <c r="BZ31" s="20"/>
      <c r="CA31" s="20"/>
      <c r="CB31" s="23">
        <v>0</v>
      </c>
      <c r="CC31" s="23">
        <f t="shared" si="2"/>
        <v>1201690780.4734068</v>
      </c>
      <c r="CD31" s="21">
        <f t="shared" si="3"/>
        <v>0</v>
      </c>
      <c r="CE31" s="21">
        <f t="shared" si="12"/>
        <v>0</v>
      </c>
      <c r="CF31" s="21">
        <f t="shared" si="12"/>
        <v>0</v>
      </c>
      <c r="CG31" s="21">
        <f t="shared" si="12"/>
        <v>0</v>
      </c>
      <c r="CH31" s="21">
        <f t="shared" si="12"/>
        <v>0</v>
      </c>
      <c r="CI31" s="21">
        <f t="shared" si="12"/>
        <v>30042269.511835169</v>
      </c>
      <c r="CJ31" s="21">
        <f t="shared" si="12"/>
        <v>30042269.511835169</v>
      </c>
      <c r="CK31" s="21">
        <f t="shared" si="12"/>
        <v>30042269.511835169</v>
      </c>
      <c r="CL31" s="21">
        <f t="shared" si="12"/>
        <v>30042269.511835169</v>
      </c>
      <c r="CM31" s="21">
        <f t="shared" si="12"/>
        <v>30042269.511835169</v>
      </c>
      <c r="CN31" s="21">
        <f t="shared" si="12"/>
        <v>30042269.511835169</v>
      </c>
      <c r="CO31" s="21">
        <f t="shared" si="12"/>
        <v>30042269.511835169</v>
      </c>
      <c r="CP31" s="21">
        <f t="shared" si="12"/>
        <v>30042269.511835169</v>
      </c>
      <c r="CQ31" s="21">
        <f t="shared" si="12"/>
        <v>30042269.511835169</v>
      </c>
      <c r="CR31" s="21">
        <f t="shared" si="12"/>
        <v>30042269.511835169</v>
      </c>
      <c r="CS31" s="21">
        <f t="shared" si="12"/>
        <v>30042269.511835169</v>
      </c>
      <c r="CT31" s="21">
        <f t="shared" si="12"/>
        <v>30042269.511835169</v>
      </c>
      <c r="CU31" s="21">
        <f t="shared" si="12"/>
        <v>30042269.511835169</v>
      </c>
      <c r="CV31" s="21">
        <f t="shared" si="12"/>
        <v>30042269.511835169</v>
      </c>
      <c r="CW31" s="21">
        <f t="shared" si="12"/>
        <v>30042269.511835169</v>
      </c>
      <c r="CX31" s="21">
        <f t="shared" si="12"/>
        <v>30042269.511835169</v>
      </c>
      <c r="CY31" s="21">
        <f t="shared" si="12"/>
        <v>30042269.511835169</v>
      </c>
      <c r="CZ31" s="21">
        <f t="shared" si="12"/>
        <v>30042269.511835169</v>
      </c>
      <c r="DA31" s="21">
        <f t="shared" si="12"/>
        <v>30042269.511835169</v>
      </c>
      <c r="DB31" s="21">
        <f t="shared" si="12"/>
        <v>30042269.511835169</v>
      </c>
      <c r="DC31" s="21">
        <f t="shared" si="12"/>
        <v>30042269.511835169</v>
      </c>
      <c r="DD31" s="21">
        <f t="shared" si="12"/>
        <v>30042269.511835169</v>
      </c>
      <c r="DE31" s="21">
        <f t="shared" si="12"/>
        <v>30042269.511835169</v>
      </c>
      <c r="DF31" s="21">
        <f t="shared" si="12"/>
        <v>30042269.511835169</v>
      </c>
      <c r="DG31" s="21">
        <f t="shared" si="12"/>
        <v>30042269.511835169</v>
      </c>
      <c r="DH31" s="21">
        <f t="shared" si="12"/>
        <v>30042269.511835169</v>
      </c>
      <c r="DI31" s="21">
        <f t="shared" si="12"/>
        <v>30042269.511835169</v>
      </c>
      <c r="DJ31" s="21">
        <f t="shared" si="12"/>
        <v>30042269.511835169</v>
      </c>
      <c r="DK31" s="21">
        <f t="shared" si="12"/>
        <v>30042269.511835169</v>
      </c>
      <c r="DL31" s="21">
        <f t="shared" si="12"/>
        <v>30042269.511835169</v>
      </c>
      <c r="DM31" s="21">
        <f t="shared" si="12"/>
        <v>30042269.511835169</v>
      </c>
      <c r="DN31" s="21">
        <f t="shared" si="12"/>
        <v>30042269.511835169</v>
      </c>
      <c r="DO31" s="21">
        <f t="shared" si="12"/>
        <v>30042269.511835169</v>
      </c>
      <c r="DP31" s="21">
        <f t="shared" si="12"/>
        <v>30042269.511835169</v>
      </c>
      <c r="DQ31" s="21">
        <f t="shared" si="12"/>
        <v>30042269.511835169</v>
      </c>
      <c r="DR31" s="21">
        <f t="shared" si="12"/>
        <v>30042269.511835169</v>
      </c>
      <c r="DS31" s="21">
        <f t="shared" si="12"/>
        <v>30042269.511835169</v>
      </c>
      <c r="DT31" s="21">
        <f t="shared" si="12"/>
        <v>30042269.511835169</v>
      </c>
      <c r="DU31" s="21">
        <f t="shared" si="12"/>
        <v>30042269.511835169</v>
      </c>
      <c r="DV31" s="21">
        <f t="shared" si="12"/>
        <v>30042269.511835169</v>
      </c>
      <c r="DW31" s="21">
        <f t="shared" si="12"/>
        <v>0</v>
      </c>
      <c r="DX31" s="21">
        <f t="shared" si="12"/>
        <v>0</v>
      </c>
      <c r="DY31" s="21">
        <f t="shared" si="12"/>
        <v>0</v>
      </c>
      <c r="DZ31" s="21">
        <f t="shared" si="12"/>
        <v>0</v>
      </c>
      <c r="EA31" s="21">
        <f t="shared" si="12"/>
        <v>0</v>
      </c>
      <c r="EB31" s="23">
        <f t="shared" si="6"/>
        <v>0</v>
      </c>
    </row>
    <row r="32" spans="1:132" x14ac:dyDescent="0.35">
      <c r="A32" s="14">
        <v>28</v>
      </c>
      <c r="B32" s="15" t="s">
        <v>25</v>
      </c>
      <c r="C32" s="15" t="s">
        <v>40</v>
      </c>
      <c r="D32" s="14" t="s">
        <v>27</v>
      </c>
      <c r="E32" s="50" t="s">
        <v>63</v>
      </c>
      <c r="F32" s="50" t="s">
        <v>77</v>
      </c>
      <c r="G32" s="50">
        <f>VLOOKUP(F32,'Represenative Instruments_FX'!$E$5:$F$14,2,FALSE)</f>
        <v>4</v>
      </c>
      <c r="H32" s="14" t="s">
        <v>32</v>
      </c>
      <c r="I32" s="114">
        <f>'Prepared_Debt Original Currency'!I32</f>
        <v>18.031499999999998</v>
      </c>
      <c r="J32" s="16">
        <f>+'Prepared_Debt Original Currency'!J32*I32</f>
        <v>2320423653.4103246</v>
      </c>
      <c r="K32" s="16">
        <f>+I32*'Prepared_Debt Original Currency'!K32</f>
        <v>675443464.48547041</v>
      </c>
      <c r="L32" s="18">
        <v>0</v>
      </c>
      <c r="M32" s="18">
        <v>0</v>
      </c>
      <c r="N32" s="121">
        <v>41198</v>
      </c>
      <c r="O32" s="121">
        <v>46462</v>
      </c>
      <c r="P32" s="14">
        <v>5</v>
      </c>
      <c r="Q32" s="17">
        <v>20</v>
      </c>
      <c r="R32" s="50">
        <v>0</v>
      </c>
      <c r="S32" s="50">
        <v>10</v>
      </c>
      <c r="T32" s="14" t="s">
        <v>38</v>
      </c>
      <c r="U32" s="46">
        <v>6.4199999999999993E-2</v>
      </c>
      <c r="V32" s="14" t="s">
        <v>39</v>
      </c>
      <c r="W32" s="46">
        <v>5.0000000000000001E-3</v>
      </c>
      <c r="X32" s="16">
        <v>128687222.55</v>
      </c>
      <c r="Y32" s="106">
        <f t="shared" si="5"/>
        <v>0</v>
      </c>
      <c r="Z32" s="16">
        <f>$I32*'Prepared_Debt Original Currency'!Z32</f>
        <v>138889346.9968791</v>
      </c>
      <c r="AA32" s="16">
        <f>$I32*'Prepared_Debt Original Currency'!AA32</f>
        <v>138889346.9968791</v>
      </c>
      <c r="AB32" s="16">
        <f>$I32*'Prepared_Debt Original Currency'!AB32</f>
        <v>138889346.9968791</v>
      </c>
      <c r="AC32" s="16">
        <f>$I32*'Prepared_Debt Original Currency'!AC32</f>
        <v>96491923.494833231</v>
      </c>
      <c r="AD32" s="16">
        <f>$I32*'Prepared_Debt Original Currency'!AD32</f>
        <v>27047249.999999996</v>
      </c>
      <c r="AE32" s="16">
        <f>$I32*'Prepared_Debt Original Currency'!AE32</f>
        <v>27047249.999999996</v>
      </c>
      <c r="AF32" s="16">
        <f>$I32*'Prepared_Debt Original Currency'!AF32</f>
        <v>27047249.999999996</v>
      </c>
      <c r="AG32" s="16">
        <f>$I32*'Prepared_Debt Original Currency'!AG32</f>
        <v>27047249.999999996</v>
      </c>
      <c r="AH32" s="16">
        <f>$I32*'Prepared_Debt Original Currency'!AH32</f>
        <v>27047249.999999996</v>
      </c>
      <c r="AI32" s="16">
        <f>$I32*'Prepared_Debt Original Currency'!AI32</f>
        <v>27047249.999999996</v>
      </c>
      <c r="AJ32" s="16">
        <f>$I32*'Prepared_Debt Original Currency'!AJ32</f>
        <v>0</v>
      </c>
      <c r="AK32" s="16">
        <f>$I32*'Prepared_Debt Original Currency'!AK32</f>
        <v>0</v>
      </c>
      <c r="AL32" s="16">
        <f>$I32*'Prepared_Debt Original Currency'!AL32</f>
        <v>0</v>
      </c>
      <c r="AM32" s="16">
        <f>$I32*'Prepared_Debt Original Currency'!AM32</f>
        <v>0</v>
      </c>
      <c r="AN32" s="16">
        <f>$I32*'Prepared_Debt Original Currency'!AN32</f>
        <v>0</v>
      </c>
      <c r="AO32" s="16">
        <f>$I32*'Prepared_Debt Original Currency'!AO32</f>
        <v>0</v>
      </c>
      <c r="AP32" s="16">
        <f>$I32*'Prepared_Debt Original Currency'!AP32</f>
        <v>0</v>
      </c>
      <c r="AQ32" s="16">
        <f>$I32*'Prepared_Debt Original Currency'!AQ32</f>
        <v>0</v>
      </c>
      <c r="AR32" s="16">
        <f>$I32*'Prepared_Debt Original Currency'!AR32</f>
        <v>0</v>
      </c>
      <c r="AS32" s="16">
        <f>$I32*'Prepared_Debt Original Currency'!AS32</f>
        <v>0</v>
      </c>
      <c r="AT32" s="16">
        <f>$I32*'Prepared_Debt Original Currency'!AT32</f>
        <v>0</v>
      </c>
      <c r="AU32" s="16">
        <f>$I32*'Prepared_Debt Original Currency'!AU32</f>
        <v>0</v>
      </c>
      <c r="AV32" s="16">
        <f>$I32*'Prepared_Debt Original Currency'!AV32</f>
        <v>0</v>
      </c>
      <c r="AW32" s="16">
        <f>$I32*'Prepared_Debt Original Currency'!AW32</f>
        <v>0</v>
      </c>
      <c r="AX32" s="16">
        <f>$I32*'Prepared_Debt Original Currency'!AX32</f>
        <v>0</v>
      </c>
      <c r="AY32" s="16">
        <f>$I32*'Prepared_Debt Original Currency'!AY32</f>
        <v>0</v>
      </c>
      <c r="AZ32" s="16">
        <f>$I32*'Prepared_Debt Original Currency'!AZ32</f>
        <v>0</v>
      </c>
      <c r="BA32" s="16">
        <f>$I32*'Prepared_Debt Original Currency'!BA32</f>
        <v>0</v>
      </c>
      <c r="BB32" s="16">
        <f>$I32*'Prepared_Debt Original Currency'!BB32</f>
        <v>0</v>
      </c>
      <c r="BC32" s="16">
        <f>$I32*'Prepared_Debt Original Currency'!BC32</f>
        <v>0</v>
      </c>
      <c r="BD32" s="16">
        <f>$I32*'Prepared_Debt Original Currency'!BD32</f>
        <v>0</v>
      </c>
      <c r="BE32" s="16">
        <f>$I32*'Prepared_Debt Original Currency'!BE32</f>
        <v>0</v>
      </c>
      <c r="BF32" s="16">
        <f>$I32*'Prepared_Debt Original Currency'!BF32</f>
        <v>0</v>
      </c>
      <c r="BG32" s="16">
        <f>$I32*'Prepared_Debt Original Currency'!BG32</f>
        <v>0</v>
      </c>
      <c r="BH32" s="16">
        <f>$I32*'Prepared_Debt Original Currency'!BH32</f>
        <v>0</v>
      </c>
      <c r="BI32" s="16">
        <f>$I32*'Prepared_Debt Original Currency'!BI32</f>
        <v>0</v>
      </c>
      <c r="BJ32" s="16">
        <f>$I32*'Prepared_Debt Original Currency'!BJ32</f>
        <v>0</v>
      </c>
      <c r="BK32" s="16">
        <f>$I32*'Prepared_Debt Original Currency'!BK32</f>
        <v>0</v>
      </c>
      <c r="BL32" s="16">
        <f>$I32*'Prepared_Debt Original Currency'!BL32</f>
        <v>0</v>
      </c>
      <c r="BM32" s="16">
        <f>$I32*'Prepared_Debt Original Currency'!BM32</f>
        <v>0</v>
      </c>
      <c r="BN32" s="16">
        <f>$I32*'Prepared_Debt Original Currency'!BN32</f>
        <v>0</v>
      </c>
      <c r="BO32" s="16">
        <f>$I32*'Prepared_Debt Original Currency'!BO32</f>
        <v>0</v>
      </c>
      <c r="BP32" s="16">
        <f>$I32*'Prepared_Debt Original Currency'!BP32</f>
        <v>0</v>
      </c>
      <c r="BQ32" s="16">
        <f>$I32*'Prepared_Debt Original Currency'!BQ32</f>
        <v>0</v>
      </c>
      <c r="BR32" s="16">
        <f>$I32*'Prepared_Debt Original Currency'!BR32</f>
        <v>0</v>
      </c>
      <c r="BS32" s="16">
        <f>$I32*'Prepared_Debt Original Currency'!BS32</f>
        <v>0</v>
      </c>
      <c r="BT32" s="16">
        <f>$I32*'Prepared_Debt Original Currency'!BT32</f>
        <v>0</v>
      </c>
      <c r="BU32" s="16">
        <f>$I32*'Prepared_Debt Original Currency'!BU32</f>
        <v>0</v>
      </c>
      <c r="BV32" s="16">
        <f>$I32*'Prepared_Debt Original Currency'!BV32</f>
        <v>0</v>
      </c>
      <c r="BW32" s="16">
        <f>$I32*'Prepared_Debt Original Currency'!BW32</f>
        <v>0</v>
      </c>
      <c r="BX32" s="25"/>
      <c r="BY32" s="25"/>
      <c r="BZ32" s="25"/>
      <c r="CA32" s="25"/>
      <c r="CB32" s="26">
        <v>0</v>
      </c>
      <c r="CC32" s="26">
        <f t="shared" si="2"/>
        <v>675443464.48547041</v>
      </c>
      <c r="CD32" s="21">
        <f t="shared" si="3"/>
        <v>0</v>
      </c>
      <c r="CE32" s="21">
        <f t="shared" si="12"/>
        <v>0</v>
      </c>
      <c r="CF32" s="21">
        <f t="shared" si="12"/>
        <v>67544346.448547035</v>
      </c>
      <c r="CG32" s="21">
        <f t="shared" si="12"/>
        <v>67544346.448547035</v>
      </c>
      <c r="CH32" s="21">
        <f t="shared" si="12"/>
        <v>67544346.448547035</v>
      </c>
      <c r="CI32" s="21">
        <f t="shared" si="12"/>
        <v>67544346.448547035</v>
      </c>
      <c r="CJ32" s="21">
        <f t="shared" si="12"/>
        <v>67544346.448547035</v>
      </c>
      <c r="CK32" s="21">
        <f t="shared" si="12"/>
        <v>67544346.448547035</v>
      </c>
      <c r="CL32" s="21">
        <f t="shared" si="12"/>
        <v>67544346.448547035</v>
      </c>
      <c r="CM32" s="21">
        <f t="shared" si="12"/>
        <v>67544346.448547035</v>
      </c>
      <c r="CN32" s="21">
        <f t="shared" si="12"/>
        <v>67544346.448547035</v>
      </c>
      <c r="CO32" s="21">
        <f t="shared" ref="CE32:EA37" si="13">IF($CC32&gt;0,IF(AND(CO$4-$CC$2&gt;=$R32,YEAR($O32)&gt;=CO$4),$CC32/($S32-$R32),0),0)</f>
        <v>67544346.448547035</v>
      </c>
      <c r="CP32" s="21">
        <f t="shared" si="13"/>
        <v>0</v>
      </c>
      <c r="CQ32" s="21">
        <f t="shared" si="13"/>
        <v>0</v>
      </c>
      <c r="CR32" s="21">
        <f t="shared" si="13"/>
        <v>0</v>
      </c>
      <c r="CS32" s="21">
        <f t="shared" si="13"/>
        <v>0</v>
      </c>
      <c r="CT32" s="21">
        <f t="shared" si="13"/>
        <v>0</v>
      </c>
      <c r="CU32" s="21">
        <f t="shared" si="13"/>
        <v>0</v>
      </c>
      <c r="CV32" s="21">
        <f t="shared" si="13"/>
        <v>0</v>
      </c>
      <c r="CW32" s="21">
        <f t="shared" si="13"/>
        <v>0</v>
      </c>
      <c r="CX32" s="21">
        <f t="shared" si="13"/>
        <v>0</v>
      </c>
      <c r="CY32" s="21">
        <f t="shared" si="13"/>
        <v>0</v>
      </c>
      <c r="CZ32" s="21">
        <f t="shared" si="13"/>
        <v>0</v>
      </c>
      <c r="DA32" s="21">
        <f t="shared" si="13"/>
        <v>0</v>
      </c>
      <c r="DB32" s="21">
        <f t="shared" si="13"/>
        <v>0</v>
      </c>
      <c r="DC32" s="21">
        <f t="shared" si="13"/>
        <v>0</v>
      </c>
      <c r="DD32" s="21">
        <f t="shared" si="13"/>
        <v>0</v>
      </c>
      <c r="DE32" s="21">
        <f t="shared" si="13"/>
        <v>0</v>
      </c>
      <c r="DF32" s="21">
        <f t="shared" si="13"/>
        <v>0</v>
      </c>
      <c r="DG32" s="21">
        <f t="shared" si="13"/>
        <v>0</v>
      </c>
      <c r="DH32" s="21">
        <f t="shared" si="13"/>
        <v>0</v>
      </c>
      <c r="DI32" s="21">
        <f t="shared" si="13"/>
        <v>0</v>
      </c>
      <c r="DJ32" s="21">
        <f t="shared" si="13"/>
        <v>0</v>
      </c>
      <c r="DK32" s="21">
        <f t="shared" si="13"/>
        <v>0</v>
      </c>
      <c r="DL32" s="21">
        <f t="shared" si="13"/>
        <v>0</v>
      </c>
      <c r="DM32" s="21">
        <f t="shared" si="13"/>
        <v>0</v>
      </c>
      <c r="DN32" s="21">
        <f t="shared" si="13"/>
        <v>0</v>
      </c>
      <c r="DO32" s="21">
        <f t="shared" si="13"/>
        <v>0</v>
      </c>
      <c r="DP32" s="21">
        <f t="shared" si="13"/>
        <v>0</v>
      </c>
      <c r="DQ32" s="21">
        <f t="shared" si="13"/>
        <v>0</v>
      </c>
      <c r="DR32" s="21">
        <f t="shared" si="13"/>
        <v>0</v>
      </c>
      <c r="DS32" s="21">
        <f t="shared" si="13"/>
        <v>0</v>
      </c>
      <c r="DT32" s="21">
        <f t="shared" si="13"/>
        <v>0</v>
      </c>
      <c r="DU32" s="21">
        <f t="shared" si="13"/>
        <v>0</v>
      </c>
      <c r="DV32" s="21">
        <f t="shared" si="13"/>
        <v>0</v>
      </c>
      <c r="DW32" s="21">
        <f t="shared" si="13"/>
        <v>0</v>
      </c>
      <c r="DX32" s="21">
        <f t="shared" si="13"/>
        <v>0</v>
      </c>
      <c r="DY32" s="21">
        <f t="shared" si="13"/>
        <v>0</v>
      </c>
      <c r="DZ32" s="21">
        <f t="shared" si="13"/>
        <v>0</v>
      </c>
      <c r="EA32" s="21">
        <f t="shared" si="13"/>
        <v>0</v>
      </c>
      <c r="EB32" s="26">
        <f t="shared" si="6"/>
        <v>0</v>
      </c>
    </row>
    <row r="33" spans="1:256" x14ac:dyDescent="0.35">
      <c r="A33" s="14">
        <v>29</v>
      </c>
      <c r="B33" s="15" t="s">
        <v>34</v>
      </c>
      <c r="C33" s="17" t="s">
        <v>35</v>
      </c>
      <c r="D33" s="14" t="s">
        <v>27</v>
      </c>
      <c r="E33" s="50" t="s">
        <v>35</v>
      </c>
      <c r="F33" s="50" t="s">
        <v>76</v>
      </c>
      <c r="G33" s="50">
        <f>VLOOKUP(F33,'Represenative Instruments_FX'!$E$5:$F$14,2,FALSE)</f>
        <v>1</v>
      </c>
      <c r="H33" s="14" t="s">
        <v>32</v>
      </c>
      <c r="I33" s="114">
        <f>'Prepared_Debt Original Currency'!I33</f>
        <v>18.031499999999998</v>
      </c>
      <c r="J33" s="16">
        <f>+'Prepared_Debt Original Currency'!J33*I33</f>
        <v>202650528.8023425</v>
      </c>
      <c r="K33" s="16">
        <f>+I33*'Prepared_Debt Original Currency'!K33</f>
        <v>162719469.50180402</v>
      </c>
      <c r="L33" s="16">
        <v>0</v>
      </c>
      <c r="M33" s="16">
        <v>0</v>
      </c>
      <c r="N33" s="121">
        <v>43326</v>
      </c>
      <c r="O33" s="122">
        <v>57569</v>
      </c>
      <c r="P33" s="14">
        <v>10</v>
      </c>
      <c r="Q33" s="17">
        <v>50</v>
      </c>
      <c r="R33" s="50">
        <v>1</v>
      </c>
      <c r="S33" s="50">
        <v>40</v>
      </c>
      <c r="T33" s="14" t="s">
        <v>29</v>
      </c>
      <c r="U33" s="46">
        <v>7.4999999999999997E-3</v>
      </c>
      <c r="V33" s="14"/>
      <c r="W33" s="24"/>
      <c r="X33" s="16">
        <v>11238694.995000001</v>
      </c>
      <c r="Y33" s="106">
        <f t="shared" si="5"/>
        <v>0</v>
      </c>
      <c r="Z33" s="16">
        <f>$I33*'Prepared_Debt Original Currency'!Z33</f>
        <v>3254389.39003608</v>
      </c>
      <c r="AA33" s="16">
        <f>$I33*'Prepared_Debt Original Currency'!AA33</f>
        <v>3254389.39003608</v>
      </c>
      <c r="AB33" s="16">
        <f>$I33*'Prepared_Debt Original Currency'!AB33</f>
        <v>3254389.39003608</v>
      </c>
      <c r="AC33" s="16">
        <f>$I33*'Prepared_Debt Original Currency'!AC33</f>
        <v>3254389.39003608</v>
      </c>
      <c r="AD33" s="16">
        <f>$I33*'Prepared_Debt Original Currency'!AD33</f>
        <v>3254389.39003608</v>
      </c>
      <c r="AE33" s="16">
        <f>$I33*'Prepared_Debt Original Currency'!AE33</f>
        <v>3254389.39003608</v>
      </c>
      <c r="AF33" s="16">
        <f>$I33*'Prepared_Debt Original Currency'!AF33</f>
        <v>3254389.39003608</v>
      </c>
      <c r="AG33" s="16">
        <f>$I33*'Prepared_Debt Original Currency'!AG33</f>
        <v>3254389.39003608</v>
      </c>
      <c r="AH33" s="16">
        <f>$I33*'Prepared_Debt Original Currency'!AH33</f>
        <v>3254389.39003608</v>
      </c>
      <c r="AI33" s="16">
        <f>$I33*'Prepared_Debt Original Currency'!AI33</f>
        <v>3254389.39003608</v>
      </c>
      <c r="AJ33" s="16">
        <f>$I33*'Prepared_Debt Original Currency'!AJ33</f>
        <v>3254389.39003608</v>
      </c>
      <c r="AK33" s="16">
        <f>$I33*'Prepared_Debt Original Currency'!AK33</f>
        <v>3254389.39003608</v>
      </c>
      <c r="AL33" s="16">
        <f>$I33*'Prepared_Debt Original Currency'!AL33</f>
        <v>3254389.39003608</v>
      </c>
      <c r="AM33" s="16">
        <f>$I33*'Prepared_Debt Original Currency'!AM33</f>
        <v>3254389.39003608</v>
      </c>
      <c r="AN33" s="16">
        <f>$I33*'Prepared_Debt Original Currency'!AN33</f>
        <v>3254389.39003608</v>
      </c>
      <c r="AO33" s="16">
        <f>$I33*'Prepared_Debt Original Currency'!AO33</f>
        <v>3254389.39003608</v>
      </c>
      <c r="AP33" s="16">
        <f>$I33*'Prepared_Debt Original Currency'!AP33</f>
        <v>3254389.39003608</v>
      </c>
      <c r="AQ33" s="16">
        <f>$I33*'Prepared_Debt Original Currency'!AQ33</f>
        <v>3254389.39003608</v>
      </c>
      <c r="AR33" s="16">
        <f>$I33*'Prepared_Debt Original Currency'!AR33</f>
        <v>3254389.39003608</v>
      </c>
      <c r="AS33" s="16">
        <f>$I33*'Prepared_Debt Original Currency'!AS33</f>
        <v>3254389.39003608</v>
      </c>
      <c r="AT33" s="16">
        <f>$I33*'Prepared_Debt Original Currency'!AT33</f>
        <v>3254389.39003608</v>
      </c>
      <c r="AU33" s="16">
        <f>$I33*'Prepared_Debt Original Currency'!AU33</f>
        <v>3254389.39003608</v>
      </c>
      <c r="AV33" s="16">
        <f>$I33*'Prepared_Debt Original Currency'!AV33</f>
        <v>3254389.39003608</v>
      </c>
      <c r="AW33" s="16">
        <f>$I33*'Prepared_Debt Original Currency'!AW33</f>
        <v>3254389.39003608</v>
      </c>
      <c r="AX33" s="16">
        <f>$I33*'Prepared_Debt Original Currency'!AX33</f>
        <v>3254389.39003608</v>
      </c>
      <c r="AY33" s="16">
        <f>$I33*'Prepared_Debt Original Currency'!AY33</f>
        <v>3254389.39003608</v>
      </c>
      <c r="AZ33" s="16">
        <f>$I33*'Prepared_Debt Original Currency'!AZ33</f>
        <v>3254389.39003608</v>
      </c>
      <c r="BA33" s="16">
        <f>$I33*'Prepared_Debt Original Currency'!BA33</f>
        <v>3254389.39003608</v>
      </c>
      <c r="BB33" s="16">
        <f>$I33*'Prepared_Debt Original Currency'!BB33</f>
        <v>3254389.39003608</v>
      </c>
      <c r="BC33" s="16">
        <f>$I33*'Prepared_Debt Original Currency'!BC33</f>
        <v>3254389.39003608</v>
      </c>
      <c r="BD33" s="16">
        <f>$I33*'Prepared_Debt Original Currency'!BD33</f>
        <v>6508778.7800721601</v>
      </c>
      <c r="BE33" s="16">
        <f>$I33*'Prepared_Debt Original Currency'!BE33</f>
        <v>6508778.7800721601</v>
      </c>
      <c r="BF33" s="16">
        <f>$I33*'Prepared_Debt Original Currency'!BF33</f>
        <v>6508778.7800721601</v>
      </c>
      <c r="BG33" s="16">
        <f>$I33*'Prepared_Debt Original Currency'!BG33</f>
        <v>6508778.7800721601</v>
      </c>
      <c r="BH33" s="16">
        <f>$I33*'Prepared_Debt Original Currency'!BH33</f>
        <v>6508778.7800721601</v>
      </c>
      <c r="BI33" s="16">
        <f>$I33*'Prepared_Debt Original Currency'!BI33</f>
        <v>6508778.7800721601</v>
      </c>
      <c r="BJ33" s="16">
        <f>$I33*'Prepared_Debt Original Currency'!BJ33</f>
        <v>6508778.7800721601</v>
      </c>
      <c r="BK33" s="16">
        <f>$I33*'Prepared_Debt Original Currency'!BK33</f>
        <v>6508778.7800721601</v>
      </c>
      <c r="BL33" s="16">
        <f>$I33*'Prepared_Debt Original Currency'!BL33</f>
        <v>6508778.7800721601</v>
      </c>
      <c r="BM33" s="16">
        <f>$I33*'Prepared_Debt Original Currency'!BM33</f>
        <v>6508778.7800721601</v>
      </c>
      <c r="BN33" s="16">
        <f>$I33*'Prepared_Debt Original Currency'!BN33</f>
        <v>0</v>
      </c>
      <c r="BO33" s="16">
        <f>$I33*'Prepared_Debt Original Currency'!BO33</f>
        <v>0</v>
      </c>
      <c r="BP33" s="16">
        <f>$I33*'Prepared_Debt Original Currency'!BP33</f>
        <v>0</v>
      </c>
      <c r="BQ33" s="16">
        <f>$I33*'Prepared_Debt Original Currency'!BQ33</f>
        <v>0</v>
      </c>
      <c r="BR33" s="16">
        <f>$I33*'Prepared_Debt Original Currency'!BR33</f>
        <v>0</v>
      </c>
      <c r="BS33" s="16">
        <f>$I33*'Prepared_Debt Original Currency'!BS33</f>
        <v>0</v>
      </c>
      <c r="BT33" s="16">
        <f>$I33*'Prepared_Debt Original Currency'!BT33</f>
        <v>0</v>
      </c>
      <c r="BU33" s="16">
        <f>$I33*'Prepared_Debt Original Currency'!BU33</f>
        <v>0</v>
      </c>
      <c r="BV33" s="16">
        <f>$I33*'Prepared_Debt Original Currency'!BV33</f>
        <v>0</v>
      </c>
      <c r="BW33" s="16">
        <f>$I33*'Prepared_Debt Original Currency'!BW33</f>
        <v>0</v>
      </c>
      <c r="BX33" s="20"/>
      <c r="BY33" s="20"/>
      <c r="BZ33" s="20"/>
      <c r="CA33" s="20"/>
      <c r="CB33" s="23">
        <v>0</v>
      </c>
      <c r="CC33" s="23">
        <f t="shared" si="2"/>
        <v>162719469.50180402</v>
      </c>
      <c r="CD33" s="21">
        <f t="shared" si="3"/>
        <v>0</v>
      </c>
      <c r="CE33" s="21">
        <f t="shared" si="13"/>
        <v>0</v>
      </c>
      <c r="CF33" s="21">
        <f t="shared" si="13"/>
        <v>0</v>
      </c>
      <c r="CG33" s="21">
        <f t="shared" si="13"/>
        <v>4172294.0897898469</v>
      </c>
      <c r="CH33" s="21">
        <f t="shared" si="13"/>
        <v>4172294.0897898469</v>
      </c>
      <c r="CI33" s="21">
        <f t="shared" si="13"/>
        <v>4172294.0897898469</v>
      </c>
      <c r="CJ33" s="21">
        <f t="shared" si="13"/>
        <v>4172294.0897898469</v>
      </c>
      <c r="CK33" s="21">
        <f t="shared" si="13"/>
        <v>4172294.0897898469</v>
      </c>
      <c r="CL33" s="21">
        <f t="shared" si="13"/>
        <v>4172294.0897898469</v>
      </c>
      <c r="CM33" s="21">
        <f t="shared" si="13"/>
        <v>4172294.0897898469</v>
      </c>
      <c r="CN33" s="21">
        <f t="shared" si="13"/>
        <v>4172294.0897898469</v>
      </c>
      <c r="CO33" s="21">
        <f t="shared" si="13"/>
        <v>4172294.0897898469</v>
      </c>
      <c r="CP33" s="21">
        <f t="shared" si="13"/>
        <v>4172294.0897898469</v>
      </c>
      <c r="CQ33" s="21">
        <f t="shared" si="13"/>
        <v>4172294.0897898469</v>
      </c>
      <c r="CR33" s="21">
        <f t="shared" si="13"/>
        <v>4172294.0897898469</v>
      </c>
      <c r="CS33" s="21">
        <f t="shared" si="13"/>
        <v>4172294.0897898469</v>
      </c>
      <c r="CT33" s="21">
        <f t="shared" si="13"/>
        <v>4172294.0897898469</v>
      </c>
      <c r="CU33" s="21">
        <f t="shared" si="13"/>
        <v>4172294.0897898469</v>
      </c>
      <c r="CV33" s="21">
        <f t="shared" si="13"/>
        <v>4172294.0897898469</v>
      </c>
      <c r="CW33" s="21">
        <f t="shared" si="13"/>
        <v>4172294.0897898469</v>
      </c>
      <c r="CX33" s="21">
        <f t="shared" si="13"/>
        <v>4172294.0897898469</v>
      </c>
      <c r="CY33" s="21">
        <f t="shared" si="13"/>
        <v>4172294.0897898469</v>
      </c>
      <c r="CZ33" s="21">
        <f t="shared" si="13"/>
        <v>4172294.0897898469</v>
      </c>
      <c r="DA33" s="21">
        <f t="shared" si="13"/>
        <v>4172294.0897898469</v>
      </c>
      <c r="DB33" s="21">
        <f t="shared" si="13"/>
        <v>4172294.0897898469</v>
      </c>
      <c r="DC33" s="21">
        <f t="shared" si="13"/>
        <v>4172294.0897898469</v>
      </c>
      <c r="DD33" s="21">
        <f t="shared" si="13"/>
        <v>4172294.0897898469</v>
      </c>
      <c r="DE33" s="21">
        <f t="shared" si="13"/>
        <v>4172294.0897898469</v>
      </c>
      <c r="DF33" s="21">
        <f t="shared" si="13"/>
        <v>4172294.0897898469</v>
      </c>
      <c r="DG33" s="21">
        <f t="shared" si="13"/>
        <v>4172294.0897898469</v>
      </c>
      <c r="DH33" s="21">
        <f t="shared" si="13"/>
        <v>4172294.0897898469</v>
      </c>
      <c r="DI33" s="21">
        <f t="shared" si="13"/>
        <v>4172294.0897898469</v>
      </c>
      <c r="DJ33" s="21">
        <f t="shared" si="13"/>
        <v>4172294.0897898469</v>
      </c>
      <c r="DK33" s="21">
        <f t="shared" si="13"/>
        <v>4172294.0897898469</v>
      </c>
      <c r="DL33" s="21">
        <f t="shared" si="13"/>
        <v>4172294.0897898469</v>
      </c>
      <c r="DM33" s="21">
        <f t="shared" si="13"/>
        <v>4172294.0897898469</v>
      </c>
      <c r="DN33" s="21">
        <f t="shared" si="13"/>
        <v>4172294.0897898469</v>
      </c>
      <c r="DO33" s="21">
        <f t="shared" si="13"/>
        <v>4172294.0897898469</v>
      </c>
      <c r="DP33" s="21">
        <f t="shared" si="13"/>
        <v>4172294.0897898469</v>
      </c>
      <c r="DQ33" s="21">
        <f t="shared" si="13"/>
        <v>4172294.0897898469</v>
      </c>
      <c r="DR33" s="21">
        <f t="shared" si="13"/>
        <v>4172294.0897898469</v>
      </c>
      <c r="DS33" s="21">
        <f t="shared" si="13"/>
        <v>4172294.0897898469</v>
      </c>
      <c r="DT33" s="21">
        <f t="shared" si="13"/>
        <v>0</v>
      </c>
      <c r="DU33" s="21">
        <f t="shared" si="13"/>
        <v>0</v>
      </c>
      <c r="DV33" s="21">
        <f t="shared" si="13"/>
        <v>0</v>
      </c>
      <c r="DW33" s="21">
        <f t="shared" si="13"/>
        <v>0</v>
      </c>
      <c r="DX33" s="21">
        <f t="shared" si="13"/>
        <v>0</v>
      </c>
      <c r="DY33" s="21">
        <f t="shared" si="13"/>
        <v>0</v>
      </c>
      <c r="DZ33" s="21">
        <f t="shared" si="13"/>
        <v>0</v>
      </c>
      <c r="EA33" s="21">
        <f t="shared" si="13"/>
        <v>0</v>
      </c>
      <c r="EB33" s="23">
        <f t="shared" si="6"/>
        <v>0</v>
      </c>
    </row>
    <row r="34" spans="1:256" x14ac:dyDescent="0.35">
      <c r="A34" s="14">
        <v>30</v>
      </c>
      <c r="B34" s="15" t="s">
        <v>45</v>
      </c>
      <c r="C34" s="17" t="s">
        <v>37</v>
      </c>
      <c r="D34" s="14" t="s">
        <v>27</v>
      </c>
      <c r="E34" s="50" t="s">
        <v>63</v>
      </c>
      <c r="F34" s="50" t="s">
        <v>77</v>
      </c>
      <c r="G34" s="50">
        <f>VLOOKUP(F34,'Represenative Instruments_FX'!$E$5:$F$14,2,FALSE)</f>
        <v>4</v>
      </c>
      <c r="H34" s="14" t="s">
        <v>32</v>
      </c>
      <c r="I34" s="114">
        <f>'Prepared_Debt Original Currency'!I34</f>
        <v>18.031499999999998</v>
      </c>
      <c r="J34" s="16">
        <f>+'Prepared_Debt Original Currency'!J34*I34</f>
        <v>475814557.71953994</v>
      </c>
      <c r="K34" s="16">
        <f>+I34*'Prepared_Debt Original Currency'!K34</f>
        <v>77406998.28218998</v>
      </c>
      <c r="L34" s="16">
        <v>0</v>
      </c>
      <c r="M34" s="16">
        <v>0</v>
      </c>
      <c r="N34" s="122">
        <v>38818</v>
      </c>
      <c r="O34" s="122">
        <v>44256</v>
      </c>
      <c r="P34" s="14">
        <v>5</v>
      </c>
      <c r="Q34" s="17">
        <v>20</v>
      </c>
      <c r="R34" s="50">
        <v>0</v>
      </c>
      <c r="S34" s="50">
        <v>4</v>
      </c>
      <c r="T34" s="14" t="s">
        <v>38</v>
      </c>
      <c r="U34" s="46">
        <v>6.4199999999999993E-2</v>
      </c>
      <c r="V34" s="14" t="s">
        <v>39</v>
      </c>
      <c r="W34" s="46">
        <v>5.0000000000000001E-3</v>
      </c>
      <c r="X34" s="16">
        <v>11824772.42</v>
      </c>
      <c r="Y34" s="106">
        <f t="shared" si="5"/>
        <v>0</v>
      </c>
      <c r="Z34" s="16">
        <f>$I34*'Prepared_Debt Original Currency'!Z34</f>
        <v>39515784.677504994</v>
      </c>
      <c r="AA34" s="16">
        <f>$I34*'Prepared_Debt Original Currency'!AA34</f>
        <v>15156485.153369999</v>
      </c>
      <c r="AB34" s="16">
        <f>$I34*'Prepared_Debt Original Currency'!AB34</f>
        <v>15156485.153369999</v>
      </c>
      <c r="AC34" s="16">
        <f>$I34*'Prepared_Debt Original Currency'!AC34</f>
        <v>7578243.2979449993</v>
      </c>
      <c r="AD34" s="16">
        <f>$I34*'Prepared_Debt Original Currency'!AD34</f>
        <v>0</v>
      </c>
      <c r="AE34" s="16">
        <f>$I34*'Prepared_Debt Original Currency'!AE34</f>
        <v>0</v>
      </c>
      <c r="AF34" s="16">
        <f>$I34*'Prepared_Debt Original Currency'!AF34</f>
        <v>0</v>
      </c>
      <c r="AG34" s="16">
        <f>$I34*'Prepared_Debt Original Currency'!AG34</f>
        <v>0</v>
      </c>
      <c r="AH34" s="16">
        <f>$I34*'Prepared_Debt Original Currency'!AH34</f>
        <v>0</v>
      </c>
      <c r="AI34" s="16">
        <f>$I34*'Prepared_Debt Original Currency'!AI34</f>
        <v>0</v>
      </c>
      <c r="AJ34" s="16">
        <f>$I34*'Prepared_Debt Original Currency'!AJ34</f>
        <v>0</v>
      </c>
      <c r="AK34" s="16">
        <f>$I34*'Prepared_Debt Original Currency'!AK34</f>
        <v>0</v>
      </c>
      <c r="AL34" s="16">
        <f>$I34*'Prepared_Debt Original Currency'!AL34</f>
        <v>0</v>
      </c>
      <c r="AM34" s="16">
        <f>$I34*'Prepared_Debt Original Currency'!AM34</f>
        <v>0</v>
      </c>
      <c r="AN34" s="16">
        <f>$I34*'Prepared_Debt Original Currency'!AN34</f>
        <v>0</v>
      </c>
      <c r="AO34" s="16">
        <f>$I34*'Prepared_Debt Original Currency'!AO34</f>
        <v>0</v>
      </c>
      <c r="AP34" s="16">
        <f>$I34*'Prepared_Debt Original Currency'!AP34</f>
        <v>0</v>
      </c>
      <c r="AQ34" s="16">
        <f>$I34*'Prepared_Debt Original Currency'!AQ34</f>
        <v>0</v>
      </c>
      <c r="AR34" s="16">
        <f>$I34*'Prepared_Debt Original Currency'!AR34</f>
        <v>0</v>
      </c>
      <c r="AS34" s="16">
        <f>$I34*'Prepared_Debt Original Currency'!AS34</f>
        <v>0</v>
      </c>
      <c r="AT34" s="16">
        <f>$I34*'Prepared_Debt Original Currency'!AT34</f>
        <v>0</v>
      </c>
      <c r="AU34" s="16">
        <f>$I34*'Prepared_Debt Original Currency'!AU34</f>
        <v>0</v>
      </c>
      <c r="AV34" s="16">
        <f>$I34*'Prepared_Debt Original Currency'!AV34</f>
        <v>0</v>
      </c>
      <c r="AW34" s="16">
        <f>$I34*'Prepared_Debt Original Currency'!AW34</f>
        <v>0</v>
      </c>
      <c r="AX34" s="16">
        <f>$I34*'Prepared_Debt Original Currency'!AX34</f>
        <v>0</v>
      </c>
      <c r="AY34" s="16">
        <f>$I34*'Prepared_Debt Original Currency'!AY34</f>
        <v>0</v>
      </c>
      <c r="AZ34" s="16">
        <f>$I34*'Prepared_Debt Original Currency'!AZ34</f>
        <v>0</v>
      </c>
      <c r="BA34" s="16">
        <f>$I34*'Prepared_Debt Original Currency'!BA34</f>
        <v>0</v>
      </c>
      <c r="BB34" s="16">
        <f>$I34*'Prepared_Debt Original Currency'!BB34</f>
        <v>0</v>
      </c>
      <c r="BC34" s="16">
        <f>$I34*'Prepared_Debt Original Currency'!BC34</f>
        <v>0</v>
      </c>
      <c r="BD34" s="16">
        <f>$I34*'Prepared_Debt Original Currency'!BD34</f>
        <v>0</v>
      </c>
      <c r="BE34" s="16">
        <f>$I34*'Prepared_Debt Original Currency'!BE34</f>
        <v>0</v>
      </c>
      <c r="BF34" s="16">
        <f>$I34*'Prepared_Debt Original Currency'!BF34</f>
        <v>0</v>
      </c>
      <c r="BG34" s="16">
        <f>$I34*'Prepared_Debt Original Currency'!BG34</f>
        <v>0</v>
      </c>
      <c r="BH34" s="16">
        <f>$I34*'Prepared_Debt Original Currency'!BH34</f>
        <v>0</v>
      </c>
      <c r="BI34" s="16">
        <f>$I34*'Prepared_Debt Original Currency'!BI34</f>
        <v>0</v>
      </c>
      <c r="BJ34" s="16">
        <f>$I34*'Prepared_Debt Original Currency'!BJ34</f>
        <v>0</v>
      </c>
      <c r="BK34" s="16">
        <f>$I34*'Prepared_Debt Original Currency'!BK34</f>
        <v>0</v>
      </c>
      <c r="BL34" s="16">
        <f>$I34*'Prepared_Debt Original Currency'!BL34</f>
        <v>0</v>
      </c>
      <c r="BM34" s="16">
        <f>$I34*'Prepared_Debt Original Currency'!BM34</f>
        <v>0</v>
      </c>
      <c r="BN34" s="16">
        <f>$I34*'Prepared_Debt Original Currency'!BN34</f>
        <v>0</v>
      </c>
      <c r="BO34" s="16">
        <f>$I34*'Prepared_Debt Original Currency'!BO34</f>
        <v>0</v>
      </c>
      <c r="BP34" s="16">
        <f>$I34*'Prepared_Debt Original Currency'!BP34</f>
        <v>0</v>
      </c>
      <c r="BQ34" s="16">
        <f>$I34*'Prepared_Debt Original Currency'!BQ34</f>
        <v>0</v>
      </c>
      <c r="BR34" s="16">
        <f>$I34*'Prepared_Debt Original Currency'!BR34</f>
        <v>0</v>
      </c>
      <c r="BS34" s="16">
        <f>$I34*'Prepared_Debt Original Currency'!BS34</f>
        <v>0</v>
      </c>
      <c r="BT34" s="16">
        <f>$I34*'Prepared_Debt Original Currency'!BT34</f>
        <v>0</v>
      </c>
      <c r="BU34" s="16">
        <f>$I34*'Prepared_Debt Original Currency'!BU34</f>
        <v>0</v>
      </c>
      <c r="BV34" s="16">
        <f>$I34*'Prepared_Debt Original Currency'!BV34</f>
        <v>0</v>
      </c>
      <c r="BW34" s="16">
        <f>$I34*'Prepared_Debt Original Currency'!BW34</f>
        <v>0</v>
      </c>
      <c r="BX34" s="20"/>
      <c r="BY34" s="20"/>
      <c r="BZ34" s="20"/>
      <c r="CA34" s="20"/>
      <c r="CB34" s="23">
        <v>0</v>
      </c>
      <c r="CC34" s="23">
        <f t="shared" si="2"/>
        <v>77406998.28218998</v>
      </c>
      <c r="CD34" s="21">
        <f t="shared" si="3"/>
        <v>0</v>
      </c>
      <c r="CE34" s="21">
        <f t="shared" si="13"/>
        <v>0</v>
      </c>
      <c r="CF34" s="21">
        <f t="shared" si="13"/>
        <v>19351749.570547495</v>
      </c>
      <c r="CG34" s="21">
        <f t="shared" si="13"/>
        <v>19351749.570547495</v>
      </c>
      <c r="CH34" s="21">
        <f t="shared" si="13"/>
        <v>19351749.570547495</v>
      </c>
      <c r="CI34" s="21">
        <f t="shared" si="13"/>
        <v>19351749.570547495</v>
      </c>
      <c r="CJ34" s="21">
        <f t="shared" si="13"/>
        <v>0</v>
      </c>
      <c r="CK34" s="21">
        <f t="shared" si="13"/>
        <v>0</v>
      </c>
      <c r="CL34" s="21">
        <f t="shared" si="13"/>
        <v>0</v>
      </c>
      <c r="CM34" s="21">
        <f t="shared" si="13"/>
        <v>0</v>
      </c>
      <c r="CN34" s="21">
        <f t="shared" si="13"/>
        <v>0</v>
      </c>
      <c r="CO34" s="21">
        <f t="shared" si="13"/>
        <v>0</v>
      </c>
      <c r="CP34" s="21">
        <f t="shared" si="13"/>
        <v>0</v>
      </c>
      <c r="CQ34" s="21">
        <f t="shared" si="13"/>
        <v>0</v>
      </c>
      <c r="CR34" s="21">
        <f t="shared" si="13"/>
        <v>0</v>
      </c>
      <c r="CS34" s="21">
        <f t="shared" si="13"/>
        <v>0</v>
      </c>
      <c r="CT34" s="21">
        <f t="shared" si="13"/>
        <v>0</v>
      </c>
      <c r="CU34" s="21">
        <f t="shared" si="13"/>
        <v>0</v>
      </c>
      <c r="CV34" s="21">
        <f t="shared" si="13"/>
        <v>0</v>
      </c>
      <c r="CW34" s="21">
        <f t="shared" si="13"/>
        <v>0</v>
      </c>
      <c r="CX34" s="21">
        <f t="shared" si="13"/>
        <v>0</v>
      </c>
      <c r="CY34" s="21">
        <f t="shared" si="13"/>
        <v>0</v>
      </c>
      <c r="CZ34" s="21">
        <f t="shared" si="13"/>
        <v>0</v>
      </c>
      <c r="DA34" s="21">
        <f t="shared" si="13"/>
        <v>0</v>
      </c>
      <c r="DB34" s="21">
        <f t="shared" si="13"/>
        <v>0</v>
      </c>
      <c r="DC34" s="21">
        <f t="shared" si="13"/>
        <v>0</v>
      </c>
      <c r="DD34" s="21">
        <f t="shared" si="13"/>
        <v>0</v>
      </c>
      <c r="DE34" s="21">
        <f t="shared" si="13"/>
        <v>0</v>
      </c>
      <c r="DF34" s="21">
        <f t="shared" si="13"/>
        <v>0</v>
      </c>
      <c r="DG34" s="21">
        <f t="shared" si="13"/>
        <v>0</v>
      </c>
      <c r="DH34" s="21">
        <f t="shared" si="13"/>
        <v>0</v>
      </c>
      <c r="DI34" s="21">
        <f t="shared" si="13"/>
        <v>0</v>
      </c>
      <c r="DJ34" s="21">
        <f t="shared" si="13"/>
        <v>0</v>
      </c>
      <c r="DK34" s="21">
        <f t="shared" si="13"/>
        <v>0</v>
      </c>
      <c r="DL34" s="21">
        <f t="shared" si="13"/>
        <v>0</v>
      </c>
      <c r="DM34" s="21">
        <f t="shared" si="13"/>
        <v>0</v>
      </c>
      <c r="DN34" s="21">
        <f t="shared" si="13"/>
        <v>0</v>
      </c>
      <c r="DO34" s="21">
        <f t="shared" si="13"/>
        <v>0</v>
      </c>
      <c r="DP34" s="21">
        <f t="shared" si="13"/>
        <v>0</v>
      </c>
      <c r="DQ34" s="21">
        <f t="shared" si="13"/>
        <v>0</v>
      </c>
      <c r="DR34" s="21">
        <f t="shared" si="13"/>
        <v>0</v>
      </c>
      <c r="DS34" s="21">
        <f t="shared" si="13"/>
        <v>0</v>
      </c>
      <c r="DT34" s="21">
        <f t="shared" si="13"/>
        <v>0</v>
      </c>
      <c r="DU34" s="21">
        <f t="shared" si="13"/>
        <v>0</v>
      </c>
      <c r="DV34" s="21">
        <f t="shared" si="13"/>
        <v>0</v>
      </c>
      <c r="DW34" s="21">
        <f t="shared" si="13"/>
        <v>0</v>
      </c>
      <c r="DX34" s="21">
        <f t="shared" si="13"/>
        <v>0</v>
      </c>
      <c r="DY34" s="21">
        <f t="shared" si="13"/>
        <v>0</v>
      </c>
      <c r="DZ34" s="21">
        <f t="shared" si="13"/>
        <v>0</v>
      </c>
      <c r="EA34" s="21">
        <f t="shared" si="13"/>
        <v>0</v>
      </c>
      <c r="EB34" s="23">
        <f t="shared" si="6"/>
        <v>0</v>
      </c>
    </row>
    <row r="35" spans="1:256" x14ac:dyDescent="0.35">
      <c r="A35" s="14">
        <v>31</v>
      </c>
      <c r="B35" s="15" t="s">
        <v>25</v>
      </c>
      <c r="C35" s="15" t="s">
        <v>46</v>
      </c>
      <c r="D35" s="14" t="s">
        <v>27</v>
      </c>
      <c r="E35" s="50" t="s">
        <v>62</v>
      </c>
      <c r="F35" s="50" t="s">
        <v>74</v>
      </c>
      <c r="G35" s="50">
        <f>VLOOKUP(F35,'Represenative Instruments_FX'!$E$5:$F$14,2,FALSE)</f>
        <v>2</v>
      </c>
      <c r="H35" s="14" t="s">
        <v>30</v>
      </c>
      <c r="I35" s="114">
        <f>'Prepared_Debt Original Currency'!I35</f>
        <v>21.371550000000003</v>
      </c>
      <c r="J35" s="16">
        <f>+'Prepared_Debt Original Currency'!J35*I35</f>
        <v>592747265.58831239</v>
      </c>
      <c r="K35" s="16">
        <f>+I35*'Prepared_Debt Original Currency'!K35</f>
        <v>82542201.219404534</v>
      </c>
      <c r="L35" s="16">
        <v>0</v>
      </c>
      <c r="M35" s="16">
        <v>0</v>
      </c>
      <c r="N35" s="121">
        <v>41356</v>
      </c>
      <c r="O35" s="121">
        <v>52495</v>
      </c>
      <c r="P35" s="14">
        <v>10</v>
      </c>
      <c r="Q35" s="17">
        <v>40</v>
      </c>
      <c r="R35" s="50">
        <v>0</v>
      </c>
      <c r="S35" s="50">
        <v>26</v>
      </c>
      <c r="T35" s="14" t="s">
        <v>29</v>
      </c>
      <c r="U35" s="46">
        <v>7.4999999999999997E-3</v>
      </c>
      <c r="V35" s="14"/>
      <c r="W35" s="24"/>
      <c r="X35" s="16">
        <v>5060606.0606060605</v>
      </c>
      <c r="Y35" s="106">
        <f t="shared" si="5"/>
        <v>0</v>
      </c>
      <c r="Z35" s="16">
        <f>$I35*'Prepared_Debt Original Currency'!Z35</f>
        <v>917890.29099728144</v>
      </c>
      <c r="AA35" s="16">
        <f>$I35*'Prepared_Debt Original Currency'!AA35</f>
        <v>2416847.8755404218</v>
      </c>
      <c r="AB35" s="16">
        <f>$I35*'Prepared_Debt Original Currency'!AB35</f>
        <v>2776654.3235727502</v>
      </c>
      <c r="AC35" s="16">
        <f>$I35*'Prepared_Debt Original Currency'!AC35</f>
        <v>2776654.3235727502</v>
      </c>
      <c r="AD35" s="16">
        <f>$I35*'Prepared_Debt Original Currency'!AD35</f>
        <v>2776654.3235727502</v>
      </c>
      <c r="AE35" s="16">
        <f>$I35*'Prepared_Debt Original Currency'!AE35</f>
        <v>2776654.3235727502</v>
      </c>
      <c r="AF35" s="16">
        <f>$I35*'Prepared_Debt Original Currency'!AF35</f>
        <v>3405042.2879287917</v>
      </c>
      <c r="AG35" s="16">
        <f>$I35*'Prepared_Debt Original Currency'!AG35</f>
        <v>3405042.2879287917</v>
      </c>
      <c r="AH35" s="16">
        <f>$I35*'Prepared_Debt Original Currency'!AH35</f>
        <v>3405042.2879287917</v>
      </c>
      <c r="AI35" s="16">
        <f>$I35*'Prepared_Debt Original Currency'!AI35</f>
        <v>3405042.2879287917</v>
      </c>
      <c r="AJ35" s="16">
        <f>$I35*'Prepared_Debt Original Currency'!AJ35</f>
        <v>3405042.2879287917</v>
      </c>
      <c r="AK35" s="16">
        <f>$I35*'Prepared_Debt Original Currency'!AK35</f>
        <v>3405042.2879287917</v>
      </c>
      <c r="AL35" s="16">
        <f>$I35*'Prepared_Debt Original Currency'!AL35</f>
        <v>3405042.2879287917</v>
      </c>
      <c r="AM35" s="16">
        <f>$I35*'Prepared_Debt Original Currency'!AM35</f>
        <v>3405042.2879287917</v>
      </c>
      <c r="AN35" s="16">
        <f>$I35*'Prepared_Debt Original Currency'!AN35</f>
        <v>3405042.2879287917</v>
      </c>
      <c r="AO35" s="16">
        <f>$I35*'Prepared_Debt Original Currency'!AO35</f>
        <v>3405042.2879287917</v>
      </c>
      <c r="AP35" s="16">
        <f>$I35*'Prepared_Debt Original Currency'!AP35</f>
        <v>3405042.2879287917</v>
      </c>
      <c r="AQ35" s="16">
        <f>$I35*'Prepared_Debt Original Currency'!AQ35</f>
        <v>3405042.2879287917</v>
      </c>
      <c r="AR35" s="16">
        <f>$I35*'Prepared_Debt Original Currency'!AR35</f>
        <v>3405042.2879287917</v>
      </c>
      <c r="AS35" s="16">
        <f>$I35*'Prepared_Debt Original Currency'!AS35</f>
        <v>3405042.2879287917</v>
      </c>
      <c r="AT35" s="16">
        <f>$I35*'Prepared_Debt Original Currency'!AT35</f>
        <v>3405042.2879287917</v>
      </c>
      <c r="AU35" s="16">
        <f>$I35*'Prepared_Debt Original Currency'!AU35</f>
        <v>3405042.2879287917</v>
      </c>
      <c r="AV35" s="16">
        <f>$I35*'Prepared_Debt Original Currency'!AV35</f>
        <v>3405042.2879287917</v>
      </c>
      <c r="AW35" s="16">
        <f>$I35*'Prepared_Debt Original Currency'!AW35</f>
        <v>3405042.2879287917</v>
      </c>
      <c r="AX35" s="16">
        <f>$I35*'Prepared_Debt Original Currency'!AX35</f>
        <v>3405042.2879287917</v>
      </c>
      <c r="AY35" s="16">
        <f>$I35*'Prepared_Debt Original Currency'!AY35</f>
        <v>3405042.2879287917</v>
      </c>
      <c r="AZ35" s="16">
        <f>$I35*'Prepared_Debt Original Currency'!AZ35</f>
        <v>0</v>
      </c>
      <c r="BA35" s="16">
        <f>$I35*'Prepared_Debt Original Currency'!BA35</f>
        <v>0</v>
      </c>
      <c r="BB35" s="16">
        <f>$I35*'Prepared_Debt Original Currency'!BB35</f>
        <v>0</v>
      </c>
      <c r="BC35" s="16">
        <f>$I35*'Prepared_Debt Original Currency'!BC35</f>
        <v>0</v>
      </c>
      <c r="BD35" s="16">
        <f>$I35*'Prepared_Debt Original Currency'!BD35</f>
        <v>0</v>
      </c>
      <c r="BE35" s="16">
        <f>$I35*'Prepared_Debt Original Currency'!BE35</f>
        <v>0</v>
      </c>
      <c r="BF35" s="16">
        <f>$I35*'Prepared_Debt Original Currency'!BF35</f>
        <v>0</v>
      </c>
      <c r="BG35" s="16">
        <f>$I35*'Prepared_Debt Original Currency'!BG35</f>
        <v>0</v>
      </c>
      <c r="BH35" s="16">
        <f>$I35*'Prepared_Debt Original Currency'!BH35</f>
        <v>0</v>
      </c>
      <c r="BI35" s="16">
        <f>$I35*'Prepared_Debt Original Currency'!BI35</f>
        <v>0</v>
      </c>
      <c r="BJ35" s="16">
        <f>$I35*'Prepared_Debt Original Currency'!BJ35</f>
        <v>0</v>
      </c>
      <c r="BK35" s="16">
        <f>$I35*'Prepared_Debt Original Currency'!BK35</f>
        <v>0</v>
      </c>
      <c r="BL35" s="16">
        <f>$I35*'Prepared_Debt Original Currency'!BL35</f>
        <v>0</v>
      </c>
      <c r="BM35" s="16">
        <f>$I35*'Prepared_Debt Original Currency'!BM35</f>
        <v>0</v>
      </c>
      <c r="BN35" s="16">
        <f>$I35*'Prepared_Debt Original Currency'!BN35</f>
        <v>0</v>
      </c>
      <c r="BO35" s="16">
        <f>$I35*'Prepared_Debt Original Currency'!BO35</f>
        <v>0</v>
      </c>
      <c r="BP35" s="16">
        <f>$I35*'Prepared_Debt Original Currency'!BP35</f>
        <v>0</v>
      </c>
      <c r="BQ35" s="16">
        <f>$I35*'Prepared_Debt Original Currency'!BQ35</f>
        <v>0</v>
      </c>
      <c r="BR35" s="16">
        <f>$I35*'Prepared_Debt Original Currency'!BR35</f>
        <v>0</v>
      </c>
      <c r="BS35" s="16">
        <f>$I35*'Prepared_Debt Original Currency'!BS35</f>
        <v>0</v>
      </c>
      <c r="BT35" s="16">
        <f>$I35*'Prepared_Debt Original Currency'!BT35</f>
        <v>0</v>
      </c>
      <c r="BU35" s="16">
        <f>$I35*'Prepared_Debt Original Currency'!BU35</f>
        <v>0</v>
      </c>
      <c r="BV35" s="16">
        <f>$I35*'Prepared_Debt Original Currency'!BV35</f>
        <v>0</v>
      </c>
      <c r="BW35" s="16">
        <f>$I35*'Prepared_Debt Original Currency'!BW35</f>
        <v>0</v>
      </c>
      <c r="BX35" s="20"/>
      <c r="BY35" s="20"/>
      <c r="BZ35" s="20"/>
      <c r="CA35" s="20"/>
      <c r="CB35" s="23">
        <v>0</v>
      </c>
      <c r="CC35" s="23">
        <f t="shared" si="2"/>
        <v>82542201.219404534</v>
      </c>
      <c r="CD35" s="21">
        <f t="shared" si="3"/>
        <v>0</v>
      </c>
      <c r="CE35" s="21">
        <f t="shared" si="13"/>
        <v>0</v>
      </c>
      <c r="CF35" s="21">
        <f t="shared" si="13"/>
        <v>3174700.0469001746</v>
      </c>
      <c r="CG35" s="21">
        <f t="shared" si="13"/>
        <v>3174700.0469001746</v>
      </c>
      <c r="CH35" s="21">
        <f t="shared" si="13"/>
        <v>3174700.0469001746</v>
      </c>
      <c r="CI35" s="21">
        <f t="shared" si="13"/>
        <v>3174700.0469001746</v>
      </c>
      <c r="CJ35" s="21">
        <f t="shared" si="13"/>
        <v>3174700.0469001746</v>
      </c>
      <c r="CK35" s="21">
        <f t="shared" si="13"/>
        <v>3174700.0469001746</v>
      </c>
      <c r="CL35" s="21">
        <f t="shared" si="13"/>
        <v>3174700.0469001746</v>
      </c>
      <c r="CM35" s="21">
        <f t="shared" si="13"/>
        <v>3174700.0469001746</v>
      </c>
      <c r="CN35" s="21">
        <f t="shared" si="13"/>
        <v>3174700.0469001746</v>
      </c>
      <c r="CO35" s="21">
        <f t="shared" si="13"/>
        <v>3174700.0469001746</v>
      </c>
      <c r="CP35" s="21">
        <f t="shared" si="13"/>
        <v>3174700.0469001746</v>
      </c>
      <c r="CQ35" s="21">
        <f t="shared" si="13"/>
        <v>3174700.0469001746</v>
      </c>
      <c r="CR35" s="21">
        <f t="shared" si="13"/>
        <v>3174700.0469001746</v>
      </c>
      <c r="CS35" s="21">
        <f t="shared" si="13"/>
        <v>3174700.0469001746</v>
      </c>
      <c r="CT35" s="21">
        <f t="shared" si="13"/>
        <v>3174700.0469001746</v>
      </c>
      <c r="CU35" s="21">
        <f t="shared" si="13"/>
        <v>3174700.0469001746</v>
      </c>
      <c r="CV35" s="21">
        <f t="shared" si="13"/>
        <v>3174700.0469001746</v>
      </c>
      <c r="CW35" s="21">
        <f t="shared" si="13"/>
        <v>3174700.0469001746</v>
      </c>
      <c r="CX35" s="21">
        <f t="shared" si="13"/>
        <v>3174700.0469001746</v>
      </c>
      <c r="CY35" s="21">
        <f t="shared" si="13"/>
        <v>3174700.0469001746</v>
      </c>
      <c r="CZ35" s="21">
        <f t="shared" si="13"/>
        <v>3174700.0469001746</v>
      </c>
      <c r="DA35" s="21">
        <f t="shared" si="13"/>
        <v>3174700.0469001746</v>
      </c>
      <c r="DB35" s="21">
        <f t="shared" si="13"/>
        <v>3174700.0469001746</v>
      </c>
      <c r="DC35" s="21">
        <f t="shared" si="13"/>
        <v>3174700.0469001746</v>
      </c>
      <c r="DD35" s="21">
        <f t="shared" si="13"/>
        <v>3174700.0469001746</v>
      </c>
      <c r="DE35" s="21">
        <f t="shared" si="13"/>
        <v>3174700.0469001746</v>
      </c>
      <c r="DF35" s="21">
        <f t="shared" si="13"/>
        <v>0</v>
      </c>
      <c r="DG35" s="21">
        <f t="shared" si="13"/>
        <v>0</v>
      </c>
      <c r="DH35" s="21">
        <f t="shared" si="13"/>
        <v>0</v>
      </c>
      <c r="DI35" s="21">
        <f t="shared" si="13"/>
        <v>0</v>
      </c>
      <c r="DJ35" s="21">
        <f t="shared" si="13"/>
        <v>0</v>
      </c>
      <c r="DK35" s="21">
        <f t="shared" si="13"/>
        <v>0</v>
      </c>
      <c r="DL35" s="21">
        <f t="shared" si="13"/>
        <v>0</v>
      </c>
      <c r="DM35" s="21">
        <f t="shared" si="13"/>
        <v>0</v>
      </c>
      <c r="DN35" s="21">
        <f t="shared" si="13"/>
        <v>0</v>
      </c>
      <c r="DO35" s="21">
        <f t="shared" si="13"/>
        <v>0</v>
      </c>
      <c r="DP35" s="21">
        <f t="shared" si="13"/>
        <v>0</v>
      </c>
      <c r="DQ35" s="21">
        <f t="shared" si="13"/>
        <v>0</v>
      </c>
      <c r="DR35" s="21">
        <f t="shared" si="13"/>
        <v>0</v>
      </c>
      <c r="DS35" s="21">
        <f t="shared" si="13"/>
        <v>0</v>
      </c>
      <c r="DT35" s="21">
        <f t="shared" si="13"/>
        <v>0</v>
      </c>
      <c r="DU35" s="21">
        <f t="shared" si="13"/>
        <v>0</v>
      </c>
      <c r="DV35" s="21">
        <f t="shared" si="13"/>
        <v>0</v>
      </c>
      <c r="DW35" s="21">
        <f t="shared" si="13"/>
        <v>0</v>
      </c>
      <c r="DX35" s="21">
        <f t="shared" si="13"/>
        <v>0</v>
      </c>
      <c r="DY35" s="21">
        <f t="shared" si="13"/>
        <v>0</v>
      </c>
      <c r="DZ35" s="21">
        <f t="shared" si="13"/>
        <v>0</v>
      </c>
      <c r="EA35" s="21">
        <f t="shared" si="13"/>
        <v>0</v>
      </c>
      <c r="EB35" s="23">
        <f t="shared" si="6"/>
        <v>0</v>
      </c>
    </row>
    <row r="36" spans="1:256" x14ac:dyDescent="0.35">
      <c r="A36" s="14">
        <v>32</v>
      </c>
      <c r="B36" s="15" t="s">
        <v>25</v>
      </c>
      <c r="C36" s="17" t="s">
        <v>47</v>
      </c>
      <c r="D36" s="14" t="s">
        <v>48</v>
      </c>
      <c r="E36" s="50" t="s">
        <v>48</v>
      </c>
      <c r="F36" s="50" t="s">
        <v>79</v>
      </c>
      <c r="G36" s="50">
        <f>VLOOKUP(F36,'Represenative Instruments_FX'!$E$5:$F$14,2,FALSE)</f>
        <v>6</v>
      </c>
      <c r="H36" s="14" t="s">
        <v>28</v>
      </c>
      <c r="I36" s="114">
        <f>'Prepared_Debt Original Currency'!I36</f>
        <v>15</v>
      </c>
      <c r="J36" s="16">
        <f>+'Prepared_Debt Original Currency'!J36*I36</f>
        <v>1233779250</v>
      </c>
      <c r="K36" s="16">
        <f>+I36*'Prepared_Debt Original Currency'!K36</f>
        <v>705016713.89999998</v>
      </c>
      <c r="L36" s="16">
        <v>0</v>
      </c>
      <c r="M36" s="16">
        <v>0</v>
      </c>
      <c r="N36" s="122">
        <v>43646</v>
      </c>
      <c r="O36" s="122">
        <v>44561</v>
      </c>
      <c r="P36" s="14">
        <v>5</v>
      </c>
      <c r="Q36" s="17">
        <v>7</v>
      </c>
      <c r="R36" s="50">
        <v>2</v>
      </c>
      <c r="S36" s="50">
        <v>4</v>
      </c>
      <c r="T36" s="14" t="s">
        <v>29</v>
      </c>
      <c r="U36" s="46">
        <v>3.5000000000000003E-2</v>
      </c>
      <c r="V36" s="14"/>
      <c r="W36" s="24"/>
      <c r="X36" s="16">
        <v>76626905</v>
      </c>
      <c r="Y36" s="106">
        <f t="shared" si="5"/>
        <v>0</v>
      </c>
      <c r="Z36" s="16">
        <f>$I36*'Prepared_Debt Original Currency'!Z36</f>
        <v>0</v>
      </c>
      <c r="AA36" s="16">
        <f>$I36*'Prepared_Debt Original Currency'!AA36</f>
        <v>352508356.94999999</v>
      </c>
      <c r="AB36" s="16">
        <f>$I36*'Prepared_Debt Original Currency'!AB36</f>
        <v>176254178.47499999</v>
      </c>
      <c r="AC36" s="16">
        <f>$I36*'Prepared_Debt Original Currency'!AC36</f>
        <v>176254178.47499999</v>
      </c>
      <c r="AD36" s="16">
        <f>$I36*'Prepared_Debt Original Currency'!AD36</f>
        <v>0</v>
      </c>
      <c r="AE36" s="16">
        <f>$I36*'Prepared_Debt Original Currency'!AE36</f>
        <v>0</v>
      </c>
      <c r="AF36" s="16">
        <f>$I36*'Prepared_Debt Original Currency'!AF36</f>
        <v>0</v>
      </c>
      <c r="AG36" s="16">
        <f>$I36*'Prepared_Debt Original Currency'!AG36</f>
        <v>0</v>
      </c>
      <c r="AH36" s="16">
        <f>$I36*'Prepared_Debt Original Currency'!AH36</f>
        <v>0</v>
      </c>
      <c r="AI36" s="16">
        <f>$I36*'Prepared_Debt Original Currency'!AI36</f>
        <v>0</v>
      </c>
      <c r="AJ36" s="16">
        <f>$I36*'Prepared_Debt Original Currency'!AJ36</f>
        <v>0</v>
      </c>
      <c r="AK36" s="16">
        <f>$I36*'Prepared_Debt Original Currency'!AK36</f>
        <v>0</v>
      </c>
      <c r="AL36" s="16">
        <f>$I36*'Prepared_Debt Original Currency'!AL36</f>
        <v>0</v>
      </c>
      <c r="AM36" s="16">
        <f>$I36*'Prepared_Debt Original Currency'!AM36</f>
        <v>0</v>
      </c>
      <c r="AN36" s="16">
        <f>$I36*'Prepared_Debt Original Currency'!AN36</f>
        <v>0</v>
      </c>
      <c r="AO36" s="16">
        <f>$I36*'Prepared_Debt Original Currency'!AO36</f>
        <v>0</v>
      </c>
      <c r="AP36" s="16">
        <f>$I36*'Prepared_Debt Original Currency'!AP36</f>
        <v>0</v>
      </c>
      <c r="AQ36" s="16">
        <f>$I36*'Prepared_Debt Original Currency'!AQ36</f>
        <v>0</v>
      </c>
      <c r="AR36" s="16">
        <f>$I36*'Prepared_Debt Original Currency'!AR36</f>
        <v>0</v>
      </c>
      <c r="AS36" s="16">
        <f>$I36*'Prepared_Debt Original Currency'!AS36</f>
        <v>0</v>
      </c>
      <c r="AT36" s="16">
        <f>$I36*'Prepared_Debt Original Currency'!AT36</f>
        <v>0</v>
      </c>
      <c r="AU36" s="16">
        <f>$I36*'Prepared_Debt Original Currency'!AU36</f>
        <v>0</v>
      </c>
      <c r="AV36" s="16">
        <f>$I36*'Prepared_Debt Original Currency'!AV36</f>
        <v>0</v>
      </c>
      <c r="AW36" s="16">
        <f>$I36*'Prepared_Debt Original Currency'!AW36</f>
        <v>0</v>
      </c>
      <c r="AX36" s="16">
        <f>$I36*'Prepared_Debt Original Currency'!AX36</f>
        <v>0</v>
      </c>
      <c r="AY36" s="16">
        <f>$I36*'Prepared_Debt Original Currency'!AY36</f>
        <v>0</v>
      </c>
      <c r="AZ36" s="16">
        <f>$I36*'Prepared_Debt Original Currency'!AZ36</f>
        <v>0</v>
      </c>
      <c r="BA36" s="16">
        <f>$I36*'Prepared_Debt Original Currency'!BA36</f>
        <v>0</v>
      </c>
      <c r="BB36" s="16">
        <f>$I36*'Prepared_Debt Original Currency'!BB36</f>
        <v>0</v>
      </c>
      <c r="BC36" s="16">
        <f>$I36*'Prepared_Debt Original Currency'!BC36</f>
        <v>0</v>
      </c>
      <c r="BD36" s="16">
        <f>$I36*'Prepared_Debt Original Currency'!BD36</f>
        <v>0</v>
      </c>
      <c r="BE36" s="16">
        <f>$I36*'Prepared_Debt Original Currency'!BE36</f>
        <v>0</v>
      </c>
      <c r="BF36" s="16">
        <f>$I36*'Prepared_Debt Original Currency'!BF36</f>
        <v>0</v>
      </c>
      <c r="BG36" s="16">
        <f>$I36*'Prepared_Debt Original Currency'!BG36</f>
        <v>0</v>
      </c>
      <c r="BH36" s="16">
        <f>$I36*'Prepared_Debt Original Currency'!BH36</f>
        <v>0</v>
      </c>
      <c r="BI36" s="16">
        <f>$I36*'Prepared_Debt Original Currency'!BI36</f>
        <v>0</v>
      </c>
      <c r="BJ36" s="16">
        <f>$I36*'Prepared_Debt Original Currency'!BJ36</f>
        <v>0</v>
      </c>
      <c r="BK36" s="16">
        <f>$I36*'Prepared_Debt Original Currency'!BK36</f>
        <v>0</v>
      </c>
      <c r="BL36" s="16">
        <f>$I36*'Prepared_Debt Original Currency'!BL36</f>
        <v>0</v>
      </c>
      <c r="BM36" s="16">
        <f>$I36*'Prepared_Debt Original Currency'!BM36</f>
        <v>0</v>
      </c>
      <c r="BN36" s="16">
        <f>$I36*'Prepared_Debt Original Currency'!BN36</f>
        <v>0</v>
      </c>
      <c r="BO36" s="16">
        <f>$I36*'Prepared_Debt Original Currency'!BO36</f>
        <v>0</v>
      </c>
      <c r="BP36" s="16">
        <f>$I36*'Prepared_Debt Original Currency'!BP36</f>
        <v>0</v>
      </c>
      <c r="BQ36" s="16">
        <f>$I36*'Prepared_Debt Original Currency'!BQ36</f>
        <v>0</v>
      </c>
      <c r="BR36" s="16">
        <f>$I36*'Prepared_Debt Original Currency'!BR36</f>
        <v>0</v>
      </c>
      <c r="BS36" s="16">
        <f>$I36*'Prepared_Debt Original Currency'!BS36</f>
        <v>0</v>
      </c>
      <c r="BT36" s="16">
        <f>$I36*'Prepared_Debt Original Currency'!BT36</f>
        <v>0</v>
      </c>
      <c r="BU36" s="16">
        <f>$I36*'Prepared_Debt Original Currency'!BU36</f>
        <v>0</v>
      </c>
      <c r="BV36" s="16">
        <f>$I36*'Prepared_Debt Original Currency'!BV36</f>
        <v>0</v>
      </c>
      <c r="BW36" s="16">
        <f>$I36*'Prepared_Debt Original Currency'!BW36</f>
        <v>0</v>
      </c>
      <c r="BX36" s="20"/>
      <c r="BY36" s="20"/>
      <c r="BZ36" s="20"/>
      <c r="CA36" s="20"/>
      <c r="CB36" s="23">
        <v>0</v>
      </c>
      <c r="CC36" s="23">
        <f t="shared" si="2"/>
        <v>705016713.89999998</v>
      </c>
      <c r="CD36" s="21">
        <f t="shared" si="3"/>
        <v>0</v>
      </c>
      <c r="CE36" s="21">
        <f t="shared" si="13"/>
        <v>0</v>
      </c>
      <c r="CF36" s="21">
        <f t="shared" si="13"/>
        <v>0</v>
      </c>
      <c r="CG36" s="21">
        <f t="shared" si="13"/>
        <v>0</v>
      </c>
      <c r="CH36" s="21">
        <f t="shared" si="13"/>
        <v>352508356.94999999</v>
      </c>
      <c r="CI36" s="21">
        <f t="shared" si="13"/>
        <v>352508356.94999999</v>
      </c>
      <c r="CJ36" s="21">
        <f t="shared" si="13"/>
        <v>0</v>
      </c>
      <c r="CK36" s="21">
        <f t="shared" si="13"/>
        <v>0</v>
      </c>
      <c r="CL36" s="21">
        <f t="shared" si="13"/>
        <v>0</v>
      </c>
      <c r="CM36" s="21">
        <f t="shared" si="13"/>
        <v>0</v>
      </c>
      <c r="CN36" s="21">
        <f t="shared" si="13"/>
        <v>0</v>
      </c>
      <c r="CO36" s="21">
        <f t="shared" si="13"/>
        <v>0</v>
      </c>
      <c r="CP36" s="21">
        <f t="shared" si="13"/>
        <v>0</v>
      </c>
      <c r="CQ36" s="21">
        <f t="shared" si="13"/>
        <v>0</v>
      </c>
      <c r="CR36" s="21">
        <f t="shared" si="13"/>
        <v>0</v>
      </c>
      <c r="CS36" s="21">
        <f t="shared" si="13"/>
        <v>0</v>
      </c>
      <c r="CT36" s="21">
        <f t="shared" si="13"/>
        <v>0</v>
      </c>
      <c r="CU36" s="21">
        <f t="shared" si="13"/>
        <v>0</v>
      </c>
      <c r="CV36" s="21">
        <f t="shared" si="13"/>
        <v>0</v>
      </c>
      <c r="CW36" s="21">
        <f t="shared" si="13"/>
        <v>0</v>
      </c>
      <c r="CX36" s="21">
        <f t="shared" si="13"/>
        <v>0</v>
      </c>
      <c r="CY36" s="21">
        <f t="shared" si="13"/>
        <v>0</v>
      </c>
      <c r="CZ36" s="21">
        <f t="shared" si="13"/>
        <v>0</v>
      </c>
      <c r="DA36" s="21">
        <f t="shared" si="13"/>
        <v>0</v>
      </c>
      <c r="DB36" s="21">
        <f t="shared" si="13"/>
        <v>0</v>
      </c>
      <c r="DC36" s="21">
        <f t="shared" si="13"/>
        <v>0</v>
      </c>
      <c r="DD36" s="21">
        <f t="shared" si="13"/>
        <v>0</v>
      </c>
      <c r="DE36" s="21">
        <f t="shared" si="13"/>
        <v>0</v>
      </c>
      <c r="DF36" s="21">
        <f t="shared" si="13"/>
        <v>0</v>
      </c>
      <c r="DG36" s="21">
        <f t="shared" si="13"/>
        <v>0</v>
      </c>
      <c r="DH36" s="21">
        <f t="shared" si="13"/>
        <v>0</v>
      </c>
      <c r="DI36" s="21">
        <f t="shared" si="13"/>
        <v>0</v>
      </c>
      <c r="DJ36" s="21">
        <f t="shared" si="13"/>
        <v>0</v>
      </c>
      <c r="DK36" s="21">
        <f t="shared" si="13"/>
        <v>0</v>
      </c>
      <c r="DL36" s="21">
        <f t="shared" si="13"/>
        <v>0</v>
      </c>
      <c r="DM36" s="21">
        <f t="shared" si="13"/>
        <v>0</v>
      </c>
      <c r="DN36" s="21">
        <f t="shared" si="13"/>
        <v>0</v>
      </c>
      <c r="DO36" s="21">
        <f t="shared" si="13"/>
        <v>0</v>
      </c>
      <c r="DP36" s="21">
        <f t="shared" si="13"/>
        <v>0</v>
      </c>
      <c r="DQ36" s="21">
        <f t="shared" si="13"/>
        <v>0</v>
      </c>
      <c r="DR36" s="21">
        <f t="shared" si="13"/>
        <v>0</v>
      </c>
      <c r="DS36" s="21">
        <f t="shared" si="13"/>
        <v>0</v>
      </c>
      <c r="DT36" s="21">
        <f t="shared" si="13"/>
        <v>0</v>
      </c>
      <c r="DU36" s="21">
        <f t="shared" si="13"/>
        <v>0</v>
      </c>
      <c r="DV36" s="21">
        <f t="shared" si="13"/>
        <v>0</v>
      </c>
      <c r="DW36" s="21">
        <f t="shared" si="13"/>
        <v>0</v>
      </c>
      <c r="DX36" s="21">
        <f t="shared" si="13"/>
        <v>0</v>
      </c>
      <c r="DY36" s="21">
        <f t="shared" si="13"/>
        <v>0</v>
      </c>
      <c r="DZ36" s="21">
        <f t="shared" si="13"/>
        <v>0</v>
      </c>
      <c r="EA36" s="21">
        <f t="shared" si="13"/>
        <v>0</v>
      </c>
      <c r="EB36" s="23">
        <f t="shared" si="6"/>
        <v>0</v>
      </c>
    </row>
    <row r="37" spans="1:256" x14ac:dyDescent="0.35">
      <c r="A37" s="14">
        <v>33</v>
      </c>
      <c r="B37" s="15" t="s">
        <v>25</v>
      </c>
      <c r="C37" s="15" t="s">
        <v>49</v>
      </c>
      <c r="D37" s="14" t="s">
        <v>48</v>
      </c>
      <c r="E37" s="50" t="s">
        <v>48</v>
      </c>
      <c r="F37" s="50" t="s">
        <v>79</v>
      </c>
      <c r="G37" s="50">
        <f>VLOOKUP(F37,'Represenative Instruments_FX'!$E$5:$F$14,2,FALSE)</f>
        <v>6</v>
      </c>
      <c r="H37" s="14" t="s">
        <v>28</v>
      </c>
      <c r="I37" s="114">
        <f>'Prepared_Debt Original Currency'!I37</f>
        <v>15</v>
      </c>
      <c r="J37" s="16">
        <f>+'Prepared_Debt Original Currency'!J37*I37</f>
        <v>4610363740.8000002</v>
      </c>
      <c r="K37" s="16">
        <f>+I37*'Prepared_Debt Original Currency'!K37</f>
        <v>2346501609.2490001</v>
      </c>
      <c r="L37" s="16">
        <v>0</v>
      </c>
      <c r="M37" s="16">
        <v>0</v>
      </c>
      <c r="N37" s="121">
        <v>43465</v>
      </c>
      <c r="O37" s="122">
        <v>45453</v>
      </c>
      <c r="P37" s="14">
        <v>6</v>
      </c>
      <c r="Q37" s="17">
        <v>12</v>
      </c>
      <c r="R37" s="50">
        <v>1</v>
      </c>
      <c r="S37" s="50">
        <v>7</v>
      </c>
      <c r="T37" s="14" t="s">
        <v>29</v>
      </c>
      <c r="U37" s="46">
        <v>0.06</v>
      </c>
      <c r="V37" s="14"/>
      <c r="W37" s="24"/>
      <c r="X37" s="16">
        <v>229778548.31999999</v>
      </c>
      <c r="Y37" s="106">
        <f t="shared" si="5"/>
        <v>0</v>
      </c>
      <c r="Z37" s="16">
        <f>$I37*'Prepared_Debt Original Currency'!Z37</f>
        <v>567926380.10700011</v>
      </c>
      <c r="AA37" s="16">
        <f>$I37*'Prepared_Debt Original Currency'!AA37</f>
        <v>417926387.14200002</v>
      </c>
      <c r="AB37" s="16">
        <f>$I37*'Prepared_Debt Original Currency'!AB37</f>
        <v>290842847.39999998</v>
      </c>
      <c r="AC37" s="16">
        <f>$I37*'Prepared_Debt Original Currency'!AC37</f>
        <v>283342847.39999998</v>
      </c>
      <c r="AD37" s="16">
        <f>$I37*'Prepared_Debt Original Currency'!AD37</f>
        <v>255777452.40000001</v>
      </c>
      <c r="AE37" s="16">
        <f>$I37*'Prepared_Debt Original Currency'!AE37</f>
        <v>275842847.39999998</v>
      </c>
      <c r="AF37" s="16">
        <f>$I37*'Prepared_Debt Original Currency'!AF37</f>
        <v>254842847.40000001</v>
      </c>
      <c r="AG37" s="16">
        <f>$I37*'Prepared_Debt Original Currency'!AG37</f>
        <v>0</v>
      </c>
      <c r="AH37" s="16">
        <f>$I37*'Prepared_Debt Original Currency'!AH37</f>
        <v>0</v>
      </c>
      <c r="AI37" s="16">
        <f>$I37*'Prepared_Debt Original Currency'!AI37</f>
        <v>0</v>
      </c>
      <c r="AJ37" s="16">
        <f>$I37*'Prepared_Debt Original Currency'!AJ37</f>
        <v>0</v>
      </c>
      <c r="AK37" s="16">
        <f>$I37*'Prepared_Debt Original Currency'!AK37</f>
        <v>0</v>
      </c>
      <c r="AL37" s="16">
        <f>$I37*'Prepared_Debt Original Currency'!AL37</f>
        <v>0</v>
      </c>
      <c r="AM37" s="16">
        <f>$I37*'Prepared_Debt Original Currency'!AM37</f>
        <v>0</v>
      </c>
      <c r="AN37" s="16">
        <f>$I37*'Prepared_Debt Original Currency'!AN37</f>
        <v>0</v>
      </c>
      <c r="AO37" s="16">
        <f>$I37*'Prepared_Debt Original Currency'!AO37</f>
        <v>0</v>
      </c>
      <c r="AP37" s="16">
        <f>$I37*'Prepared_Debt Original Currency'!AP37</f>
        <v>0</v>
      </c>
      <c r="AQ37" s="16">
        <f>$I37*'Prepared_Debt Original Currency'!AQ37</f>
        <v>0</v>
      </c>
      <c r="AR37" s="16">
        <f>$I37*'Prepared_Debt Original Currency'!AR37</f>
        <v>0</v>
      </c>
      <c r="AS37" s="16">
        <f>$I37*'Prepared_Debt Original Currency'!AS37</f>
        <v>0</v>
      </c>
      <c r="AT37" s="16">
        <f>$I37*'Prepared_Debt Original Currency'!AT37</f>
        <v>0</v>
      </c>
      <c r="AU37" s="16">
        <f>$I37*'Prepared_Debt Original Currency'!AU37</f>
        <v>0</v>
      </c>
      <c r="AV37" s="16">
        <f>$I37*'Prepared_Debt Original Currency'!AV37</f>
        <v>0</v>
      </c>
      <c r="AW37" s="16">
        <f>$I37*'Prepared_Debt Original Currency'!AW37</f>
        <v>0</v>
      </c>
      <c r="AX37" s="16">
        <f>$I37*'Prepared_Debt Original Currency'!AX37</f>
        <v>0</v>
      </c>
      <c r="AY37" s="16">
        <f>$I37*'Prepared_Debt Original Currency'!AY37</f>
        <v>0</v>
      </c>
      <c r="AZ37" s="16">
        <f>$I37*'Prepared_Debt Original Currency'!AZ37</f>
        <v>0</v>
      </c>
      <c r="BA37" s="16">
        <f>$I37*'Prepared_Debt Original Currency'!BA37</f>
        <v>0</v>
      </c>
      <c r="BB37" s="16">
        <f>$I37*'Prepared_Debt Original Currency'!BB37</f>
        <v>0</v>
      </c>
      <c r="BC37" s="16">
        <f>$I37*'Prepared_Debt Original Currency'!BC37</f>
        <v>0</v>
      </c>
      <c r="BD37" s="16">
        <f>$I37*'Prepared_Debt Original Currency'!BD37</f>
        <v>0</v>
      </c>
      <c r="BE37" s="16">
        <f>$I37*'Prepared_Debt Original Currency'!BE37</f>
        <v>0</v>
      </c>
      <c r="BF37" s="16">
        <f>$I37*'Prepared_Debt Original Currency'!BF37</f>
        <v>0</v>
      </c>
      <c r="BG37" s="16">
        <f>$I37*'Prepared_Debt Original Currency'!BG37</f>
        <v>0</v>
      </c>
      <c r="BH37" s="16">
        <f>$I37*'Prepared_Debt Original Currency'!BH37</f>
        <v>0</v>
      </c>
      <c r="BI37" s="16">
        <f>$I37*'Prepared_Debt Original Currency'!BI37</f>
        <v>0</v>
      </c>
      <c r="BJ37" s="16">
        <f>$I37*'Prepared_Debt Original Currency'!BJ37</f>
        <v>0</v>
      </c>
      <c r="BK37" s="16">
        <f>$I37*'Prepared_Debt Original Currency'!BK37</f>
        <v>0</v>
      </c>
      <c r="BL37" s="16">
        <f>$I37*'Prepared_Debt Original Currency'!BL37</f>
        <v>0</v>
      </c>
      <c r="BM37" s="16">
        <f>$I37*'Prepared_Debt Original Currency'!BM37</f>
        <v>0</v>
      </c>
      <c r="BN37" s="16">
        <f>$I37*'Prepared_Debt Original Currency'!BN37</f>
        <v>0</v>
      </c>
      <c r="BO37" s="16">
        <f>$I37*'Prepared_Debt Original Currency'!BO37</f>
        <v>0</v>
      </c>
      <c r="BP37" s="16">
        <f>$I37*'Prepared_Debt Original Currency'!BP37</f>
        <v>0</v>
      </c>
      <c r="BQ37" s="16">
        <f>$I37*'Prepared_Debt Original Currency'!BQ37</f>
        <v>0</v>
      </c>
      <c r="BR37" s="16">
        <f>$I37*'Prepared_Debt Original Currency'!BR37</f>
        <v>0</v>
      </c>
      <c r="BS37" s="16">
        <f>$I37*'Prepared_Debt Original Currency'!BS37</f>
        <v>0</v>
      </c>
      <c r="BT37" s="16">
        <f>$I37*'Prepared_Debt Original Currency'!BT37</f>
        <v>0</v>
      </c>
      <c r="BU37" s="16">
        <f>$I37*'Prepared_Debt Original Currency'!BU37</f>
        <v>0</v>
      </c>
      <c r="BV37" s="16">
        <f>$I37*'Prepared_Debt Original Currency'!BV37</f>
        <v>0</v>
      </c>
      <c r="BW37" s="16">
        <f>$I37*'Prepared_Debt Original Currency'!BW37</f>
        <v>0</v>
      </c>
      <c r="BX37" s="20"/>
      <c r="BY37" s="20"/>
      <c r="BZ37" s="20"/>
      <c r="CA37" s="20"/>
      <c r="CB37" s="23">
        <v>0</v>
      </c>
      <c r="CC37" s="23">
        <f t="shared" si="2"/>
        <v>2346501609.2490001</v>
      </c>
      <c r="CD37" s="21">
        <f t="shared" si="3"/>
        <v>0</v>
      </c>
      <c r="CE37" s="21">
        <f t="shared" si="13"/>
        <v>0</v>
      </c>
      <c r="CF37" s="21">
        <f t="shared" si="13"/>
        <v>0</v>
      </c>
      <c r="CG37" s="21">
        <f t="shared" si="13"/>
        <v>391083601.54150003</v>
      </c>
      <c r="CH37" s="21">
        <f t="shared" si="13"/>
        <v>391083601.54150003</v>
      </c>
      <c r="CI37" s="21">
        <f t="shared" si="13"/>
        <v>391083601.54150003</v>
      </c>
      <c r="CJ37" s="21">
        <f t="shared" si="13"/>
        <v>391083601.54150003</v>
      </c>
      <c r="CK37" s="21">
        <f t="shared" si="13"/>
        <v>391083601.54150003</v>
      </c>
      <c r="CL37" s="21">
        <f t="shared" si="13"/>
        <v>391083601.54150003</v>
      </c>
      <c r="CM37" s="21">
        <f t="shared" si="13"/>
        <v>0</v>
      </c>
      <c r="CN37" s="21">
        <f t="shared" si="13"/>
        <v>0</v>
      </c>
      <c r="CO37" s="21">
        <f t="shared" si="13"/>
        <v>0</v>
      </c>
      <c r="CP37" s="21">
        <f t="shared" si="13"/>
        <v>0</v>
      </c>
      <c r="CQ37" s="21">
        <f t="shared" si="13"/>
        <v>0</v>
      </c>
      <c r="CR37" s="21">
        <f t="shared" si="13"/>
        <v>0</v>
      </c>
      <c r="CS37" s="21">
        <f t="shared" si="13"/>
        <v>0</v>
      </c>
      <c r="CT37" s="21">
        <f t="shared" si="13"/>
        <v>0</v>
      </c>
      <c r="CU37" s="21">
        <f t="shared" si="13"/>
        <v>0</v>
      </c>
      <c r="CV37" s="21">
        <f t="shared" si="13"/>
        <v>0</v>
      </c>
      <c r="CW37" s="21">
        <f t="shared" si="13"/>
        <v>0</v>
      </c>
      <c r="CX37" s="21">
        <f t="shared" si="13"/>
        <v>0</v>
      </c>
      <c r="CY37" s="21">
        <f t="shared" ref="CE37:EA42" si="14">IF($CC37&gt;0,IF(AND(CY$4-$CC$2&gt;=$R37,YEAR($O37)&gt;=CY$4),$CC37/($S37-$R37),0),0)</f>
        <v>0</v>
      </c>
      <c r="CZ37" s="21">
        <f t="shared" si="14"/>
        <v>0</v>
      </c>
      <c r="DA37" s="21">
        <f t="shared" si="14"/>
        <v>0</v>
      </c>
      <c r="DB37" s="21">
        <f t="shared" si="14"/>
        <v>0</v>
      </c>
      <c r="DC37" s="21">
        <f t="shared" si="14"/>
        <v>0</v>
      </c>
      <c r="DD37" s="21">
        <f t="shared" si="14"/>
        <v>0</v>
      </c>
      <c r="DE37" s="21">
        <f t="shared" si="14"/>
        <v>0</v>
      </c>
      <c r="DF37" s="21">
        <f t="shared" si="14"/>
        <v>0</v>
      </c>
      <c r="DG37" s="21">
        <f t="shared" si="14"/>
        <v>0</v>
      </c>
      <c r="DH37" s="21">
        <f t="shared" si="14"/>
        <v>0</v>
      </c>
      <c r="DI37" s="21">
        <f t="shared" si="14"/>
        <v>0</v>
      </c>
      <c r="DJ37" s="21">
        <f t="shared" si="14"/>
        <v>0</v>
      </c>
      <c r="DK37" s="21">
        <f t="shared" si="14"/>
        <v>0</v>
      </c>
      <c r="DL37" s="21">
        <f t="shared" si="14"/>
        <v>0</v>
      </c>
      <c r="DM37" s="21">
        <f t="shared" si="14"/>
        <v>0</v>
      </c>
      <c r="DN37" s="21">
        <f t="shared" si="14"/>
        <v>0</v>
      </c>
      <c r="DO37" s="21">
        <f t="shared" si="14"/>
        <v>0</v>
      </c>
      <c r="DP37" s="21">
        <f t="shared" si="14"/>
        <v>0</v>
      </c>
      <c r="DQ37" s="21">
        <f t="shared" si="14"/>
        <v>0</v>
      </c>
      <c r="DR37" s="21">
        <f t="shared" si="14"/>
        <v>0</v>
      </c>
      <c r="DS37" s="21">
        <f t="shared" si="14"/>
        <v>0</v>
      </c>
      <c r="DT37" s="21">
        <f t="shared" si="14"/>
        <v>0</v>
      </c>
      <c r="DU37" s="21">
        <f t="shared" si="14"/>
        <v>0</v>
      </c>
      <c r="DV37" s="21">
        <f t="shared" si="14"/>
        <v>0</v>
      </c>
      <c r="DW37" s="21">
        <f t="shared" si="14"/>
        <v>0</v>
      </c>
      <c r="DX37" s="21">
        <f t="shared" si="14"/>
        <v>0</v>
      </c>
      <c r="DY37" s="21">
        <f t="shared" si="14"/>
        <v>0</v>
      </c>
      <c r="DZ37" s="21">
        <f t="shared" si="14"/>
        <v>0</v>
      </c>
      <c r="EA37" s="21">
        <f t="shared" si="14"/>
        <v>0</v>
      </c>
      <c r="EB37" s="23">
        <f t="shared" si="6"/>
        <v>0</v>
      </c>
    </row>
    <row r="38" spans="1:256" x14ac:dyDescent="0.35">
      <c r="A38" s="14">
        <v>34</v>
      </c>
      <c r="B38" s="15" t="s">
        <v>25</v>
      </c>
      <c r="C38" s="15" t="s">
        <v>50</v>
      </c>
      <c r="D38" s="14" t="s">
        <v>43</v>
      </c>
      <c r="E38" s="50" t="s">
        <v>43</v>
      </c>
      <c r="F38" s="50" t="s">
        <v>78</v>
      </c>
      <c r="G38" s="50">
        <f>VLOOKUP(F38,'Represenative Instruments_FX'!$E$5:$F$14,2,FALSE)</f>
        <v>5</v>
      </c>
      <c r="H38" s="14" t="s">
        <v>28</v>
      </c>
      <c r="I38" s="114">
        <f>'Prepared_Debt Original Currency'!I38</f>
        <v>15</v>
      </c>
      <c r="J38" s="16">
        <f>+'Prepared_Debt Original Currency'!J38*I38</f>
        <v>3000000000</v>
      </c>
      <c r="K38" s="16">
        <f>+I38*'Prepared_Debt Original Currency'!K38</f>
        <v>2730163692.75</v>
      </c>
      <c r="L38" s="18">
        <v>0</v>
      </c>
      <c r="M38" s="18">
        <v>0</v>
      </c>
      <c r="N38" s="121">
        <v>42999</v>
      </c>
      <c r="O38" s="121">
        <v>44641</v>
      </c>
      <c r="P38" s="14">
        <v>4</v>
      </c>
      <c r="Q38" s="17">
        <v>9</v>
      </c>
      <c r="R38" s="50">
        <v>0</v>
      </c>
      <c r="S38" s="50">
        <v>5</v>
      </c>
      <c r="T38" s="14" t="s">
        <v>29</v>
      </c>
      <c r="U38" s="46">
        <v>0.03</v>
      </c>
      <c r="V38" s="14"/>
      <c r="W38" s="24"/>
      <c r="X38" s="16">
        <v>200000000</v>
      </c>
      <c r="Y38" s="106">
        <f t="shared" si="5"/>
        <v>0</v>
      </c>
      <c r="Z38" s="16">
        <f>$I38*'Prepared_Debt Original Currency'!Z38</f>
        <v>630163692.75</v>
      </c>
      <c r="AA38" s="16">
        <f>$I38*'Prepared_Debt Original Currency'!AA38</f>
        <v>600000000</v>
      </c>
      <c r="AB38" s="16">
        <f>$I38*'Prepared_Debt Original Currency'!AB38</f>
        <v>600000000</v>
      </c>
      <c r="AC38" s="16">
        <f>$I38*'Prepared_Debt Original Currency'!AC38</f>
        <v>600000000</v>
      </c>
      <c r="AD38" s="16">
        <f>$I38*'Prepared_Debt Original Currency'!AD38</f>
        <v>300000000</v>
      </c>
      <c r="AE38" s="16">
        <f>$I38*'Prepared_Debt Original Currency'!AE38</f>
        <v>0</v>
      </c>
      <c r="AF38" s="16">
        <f>$I38*'Prepared_Debt Original Currency'!AF38</f>
        <v>0</v>
      </c>
      <c r="AG38" s="16">
        <f>$I38*'Prepared_Debt Original Currency'!AG38</f>
        <v>0</v>
      </c>
      <c r="AH38" s="16">
        <f>$I38*'Prepared_Debt Original Currency'!AH38</f>
        <v>0</v>
      </c>
      <c r="AI38" s="16">
        <f>$I38*'Prepared_Debt Original Currency'!AI38</f>
        <v>0</v>
      </c>
      <c r="AJ38" s="16">
        <f>$I38*'Prepared_Debt Original Currency'!AJ38</f>
        <v>0</v>
      </c>
      <c r="AK38" s="16">
        <f>$I38*'Prepared_Debt Original Currency'!AK38</f>
        <v>0</v>
      </c>
      <c r="AL38" s="16">
        <f>$I38*'Prepared_Debt Original Currency'!AL38</f>
        <v>0</v>
      </c>
      <c r="AM38" s="16">
        <f>$I38*'Prepared_Debt Original Currency'!AM38</f>
        <v>0</v>
      </c>
      <c r="AN38" s="16">
        <f>$I38*'Prepared_Debt Original Currency'!AN38</f>
        <v>0</v>
      </c>
      <c r="AO38" s="16">
        <f>$I38*'Prepared_Debt Original Currency'!AO38</f>
        <v>0</v>
      </c>
      <c r="AP38" s="16">
        <f>$I38*'Prepared_Debt Original Currency'!AP38</f>
        <v>0</v>
      </c>
      <c r="AQ38" s="16">
        <f>$I38*'Prepared_Debt Original Currency'!AQ38</f>
        <v>0</v>
      </c>
      <c r="AR38" s="16">
        <f>$I38*'Prepared_Debt Original Currency'!AR38</f>
        <v>0</v>
      </c>
      <c r="AS38" s="16">
        <f>$I38*'Prepared_Debt Original Currency'!AS38</f>
        <v>0</v>
      </c>
      <c r="AT38" s="16">
        <f>$I38*'Prepared_Debt Original Currency'!AT38</f>
        <v>0</v>
      </c>
      <c r="AU38" s="16">
        <f>$I38*'Prepared_Debt Original Currency'!AU38</f>
        <v>0</v>
      </c>
      <c r="AV38" s="16">
        <f>$I38*'Prepared_Debt Original Currency'!AV38</f>
        <v>0</v>
      </c>
      <c r="AW38" s="16">
        <f>$I38*'Prepared_Debt Original Currency'!AW38</f>
        <v>0</v>
      </c>
      <c r="AX38" s="16">
        <f>$I38*'Prepared_Debt Original Currency'!AX38</f>
        <v>0</v>
      </c>
      <c r="AY38" s="16">
        <f>$I38*'Prepared_Debt Original Currency'!AY38</f>
        <v>0</v>
      </c>
      <c r="AZ38" s="16">
        <f>$I38*'Prepared_Debt Original Currency'!AZ38</f>
        <v>0</v>
      </c>
      <c r="BA38" s="16">
        <f>$I38*'Prepared_Debt Original Currency'!BA38</f>
        <v>0</v>
      </c>
      <c r="BB38" s="16">
        <f>$I38*'Prepared_Debt Original Currency'!BB38</f>
        <v>0</v>
      </c>
      <c r="BC38" s="16">
        <f>$I38*'Prepared_Debt Original Currency'!BC38</f>
        <v>0</v>
      </c>
      <c r="BD38" s="16">
        <f>$I38*'Prepared_Debt Original Currency'!BD38</f>
        <v>0</v>
      </c>
      <c r="BE38" s="16">
        <f>$I38*'Prepared_Debt Original Currency'!BE38</f>
        <v>0</v>
      </c>
      <c r="BF38" s="16">
        <f>$I38*'Prepared_Debt Original Currency'!BF38</f>
        <v>0</v>
      </c>
      <c r="BG38" s="16">
        <f>$I38*'Prepared_Debt Original Currency'!BG38</f>
        <v>0</v>
      </c>
      <c r="BH38" s="16">
        <f>$I38*'Prepared_Debt Original Currency'!BH38</f>
        <v>0</v>
      </c>
      <c r="BI38" s="16">
        <f>$I38*'Prepared_Debt Original Currency'!BI38</f>
        <v>0</v>
      </c>
      <c r="BJ38" s="16">
        <f>$I38*'Prepared_Debt Original Currency'!BJ38</f>
        <v>0</v>
      </c>
      <c r="BK38" s="16">
        <f>$I38*'Prepared_Debt Original Currency'!BK38</f>
        <v>0</v>
      </c>
      <c r="BL38" s="16">
        <f>$I38*'Prepared_Debt Original Currency'!BL38</f>
        <v>0</v>
      </c>
      <c r="BM38" s="16">
        <f>$I38*'Prepared_Debt Original Currency'!BM38</f>
        <v>0</v>
      </c>
      <c r="BN38" s="16">
        <f>$I38*'Prepared_Debt Original Currency'!BN38</f>
        <v>0</v>
      </c>
      <c r="BO38" s="16">
        <f>$I38*'Prepared_Debt Original Currency'!BO38</f>
        <v>0</v>
      </c>
      <c r="BP38" s="16">
        <f>$I38*'Prepared_Debt Original Currency'!BP38</f>
        <v>0</v>
      </c>
      <c r="BQ38" s="16">
        <f>$I38*'Prepared_Debt Original Currency'!BQ38</f>
        <v>0</v>
      </c>
      <c r="BR38" s="16">
        <f>$I38*'Prepared_Debt Original Currency'!BR38</f>
        <v>0</v>
      </c>
      <c r="BS38" s="16">
        <f>$I38*'Prepared_Debt Original Currency'!BS38</f>
        <v>0</v>
      </c>
      <c r="BT38" s="16">
        <f>$I38*'Prepared_Debt Original Currency'!BT38</f>
        <v>0</v>
      </c>
      <c r="BU38" s="16">
        <f>$I38*'Prepared_Debt Original Currency'!BU38</f>
        <v>0</v>
      </c>
      <c r="BV38" s="16">
        <f>$I38*'Prepared_Debt Original Currency'!BV38</f>
        <v>0</v>
      </c>
      <c r="BW38" s="16">
        <f>$I38*'Prepared_Debt Original Currency'!BW38</f>
        <v>0</v>
      </c>
      <c r="BX38" s="25"/>
      <c r="BY38" s="25"/>
      <c r="BZ38" s="25"/>
      <c r="CA38" s="25"/>
      <c r="CB38" s="26">
        <v>0</v>
      </c>
      <c r="CC38" s="26">
        <f t="shared" si="2"/>
        <v>2730163692.75</v>
      </c>
      <c r="CD38" s="21">
        <f t="shared" si="3"/>
        <v>0</v>
      </c>
      <c r="CE38" s="21">
        <f t="shared" si="14"/>
        <v>0</v>
      </c>
      <c r="CF38" s="21">
        <f t="shared" si="14"/>
        <v>546032738.54999995</v>
      </c>
      <c r="CG38" s="21">
        <f t="shared" si="14"/>
        <v>546032738.54999995</v>
      </c>
      <c r="CH38" s="21">
        <f t="shared" si="14"/>
        <v>546032738.54999995</v>
      </c>
      <c r="CI38" s="21">
        <f t="shared" si="14"/>
        <v>546032738.54999995</v>
      </c>
      <c r="CJ38" s="21">
        <f t="shared" si="14"/>
        <v>546032738.54999995</v>
      </c>
      <c r="CK38" s="21">
        <f t="shared" si="14"/>
        <v>0</v>
      </c>
      <c r="CL38" s="21">
        <f t="shared" si="14"/>
        <v>0</v>
      </c>
      <c r="CM38" s="21">
        <f t="shared" si="14"/>
        <v>0</v>
      </c>
      <c r="CN38" s="21">
        <f t="shared" si="14"/>
        <v>0</v>
      </c>
      <c r="CO38" s="21">
        <f t="shared" si="14"/>
        <v>0</v>
      </c>
      <c r="CP38" s="21">
        <f t="shared" si="14"/>
        <v>0</v>
      </c>
      <c r="CQ38" s="21">
        <f t="shared" si="14"/>
        <v>0</v>
      </c>
      <c r="CR38" s="21">
        <f t="shared" si="14"/>
        <v>0</v>
      </c>
      <c r="CS38" s="21">
        <f t="shared" si="14"/>
        <v>0</v>
      </c>
      <c r="CT38" s="21">
        <f t="shared" si="14"/>
        <v>0</v>
      </c>
      <c r="CU38" s="21">
        <f t="shared" si="14"/>
        <v>0</v>
      </c>
      <c r="CV38" s="21">
        <f t="shared" si="14"/>
        <v>0</v>
      </c>
      <c r="CW38" s="21">
        <f t="shared" si="14"/>
        <v>0</v>
      </c>
      <c r="CX38" s="21">
        <f t="shared" si="14"/>
        <v>0</v>
      </c>
      <c r="CY38" s="21">
        <f t="shared" si="14"/>
        <v>0</v>
      </c>
      <c r="CZ38" s="21">
        <f t="shared" si="14"/>
        <v>0</v>
      </c>
      <c r="DA38" s="21">
        <f t="shared" si="14"/>
        <v>0</v>
      </c>
      <c r="DB38" s="21">
        <f t="shared" si="14"/>
        <v>0</v>
      </c>
      <c r="DC38" s="21">
        <f t="shared" si="14"/>
        <v>0</v>
      </c>
      <c r="DD38" s="21">
        <f t="shared" si="14"/>
        <v>0</v>
      </c>
      <c r="DE38" s="21">
        <f t="shared" si="14"/>
        <v>0</v>
      </c>
      <c r="DF38" s="21">
        <f t="shared" si="14"/>
        <v>0</v>
      </c>
      <c r="DG38" s="21">
        <f t="shared" si="14"/>
        <v>0</v>
      </c>
      <c r="DH38" s="21">
        <f t="shared" si="14"/>
        <v>0</v>
      </c>
      <c r="DI38" s="21">
        <f t="shared" si="14"/>
        <v>0</v>
      </c>
      <c r="DJ38" s="21">
        <f t="shared" si="14"/>
        <v>0</v>
      </c>
      <c r="DK38" s="21">
        <f t="shared" si="14"/>
        <v>0</v>
      </c>
      <c r="DL38" s="21">
        <f t="shared" si="14"/>
        <v>0</v>
      </c>
      <c r="DM38" s="21">
        <f t="shared" si="14"/>
        <v>0</v>
      </c>
      <c r="DN38" s="21">
        <f t="shared" si="14"/>
        <v>0</v>
      </c>
      <c r="DO38" s="21">
        <f t="shared" si="14"/>
        <v>0</v>
      </c>
      <c r="DP38" s="21">
        <f t="shared" si="14"/>
        <v>0</v>
      </c>
      <c r="DQ38" s="21">
        <f t="shared" si="14"/>
        <v>0</v>
      </c>
      <c r="DR38" s="21">
        <f t="shared" si="14"/>
        <v>0</v>
      </c>
      <c r="DS38" s="21">
        <f t="shared" si="14"/>
        <v>0</v>
      </c>
      <c r="DT38" s="21">
        <f t="shared" si="14"/>
        <v>0</v>
      </c>
      <c r="DU38" s="21">
        <f t="shared" si="14"/>
        <v>0</v>
      </c>
      <c r="DV38" s="21">
        <f t="shared" si="14"/>
        <v>0</v>
      </c>
      <c r="DW38" s="21">
        <f t="shared" si="14"/>
        <v>0</v>
      </c>
      <c r="DX38" s="21">
        <f t="shared" si="14"/>
        <v>0</v>
      </c>
      <c r="DY38" s="21">
        <f t="shared" si="14"/>
        <v>0</v>
      </c>
      <c r="DZ38" s="21">
        <f t="shared" si="14"/>
        <v>0</v>
      </c>
      <c r="EA38" s="21">
        <f t="shared" si="14"/>
        <v>0</v>
      </c>
      <c r="EB38" s="26">
        <f t="shared" si="6"/>
        <v>0</v>
      </c>
    </row>
    <row r="39" spans="1:256" x14ac:dyDescent="0.35">
      <c r="A39" s="14">
        <v>35</v>
      </c>
      <c r="B39" s="15" t="s">
        <v>25</v>
      </c>
      <c r="C39" s="15" t="s">
        <v>51</v>
      </c>
      <c r="D39" s="14" t="s">
        <v>27</v>
      </c>
      <c r="E39" s="50" t="s">
        <v>63</v>
      </c>
      <c r="F39" s="50" t="s">
        <v>75</v>
      </c>
      <c r="G39" s="50">
        <f>VLOOKUP(F39,'Represenative Instruments_FX'!$E$5:$F$14,2,FALSE)</f>
        <v>3</v>
      </c>
      <c r="H39" s="14" t="s">
        <v>52</v>
      </c>
      <c r="I39" s="114">
        <f>'Prepared_Debt Original Currency'!I39</f>
        <v>21.371550000000003</v>
      </c>
      <c r="J39" s="16">
        <f>+'Prepared_Debt Original Currency'!J39*I39</f>
        <v>442391085.00000006</v>
      </c>
      <c r="K39" s="16">
        <f>+I39*'Prepared_Debt Original Currency'!K39</f>
        <v>54817096.515005656</v>
      </c>
      <c r="L39" s="18">
        <v>0</v>
      </c>
      <c r="M39" s="18">
        <v>0</v>
      </c>
      <c r="N39" s="121">
        <v>44377</v>
      </c>
      <c r="O39" s="121">
        <v>50770</v>
      </c>
      <c r="P39" s="14">
        <v>7</v>
      </c>
      <c r="Q39" s="17">
        <v>21</v>
      </c>
      <c r="R39" s="50">
        <v>4</v>
      </c>
      <c r="S39" s="50">
        <v>21</v>
      </c>
      <c r="T39" s="14" t="s">
        <v>29</v>
      </c>
      <c r="U39" s="46">
        <v>7.4900000000000008E-2</v>
      </c>
      <c r="V39" s="14"/>
      <c r="W39" s="24"/>
      <c r="X39" s="16">
        <v>20700000</v>
      </c>
      <c r="Y39" s="106">
        <f t="shared" si="5"/>
        <v>0</v>
      </c>
      <c r="Z39" s="16">
        <f>$I39*'Prepared_Debt Original Currency'!Z39</f>
        <v>0</v>
      </c>
      <c r="AA39" s="16">
        <f>$I39*'Prepared_Debt Original Currency'!AA39</f>
        <v>0</v>
      </c>
      <c r="AB39" s="16">
        <f>$I39*'Prepared_Debt Original Currency'!AB39</f>
        <v>0</v>
      </c>
      <c r="AC39" s="16">
        <f>$I39*'Prepared_Debt Original Currency'!AC39</f>
        <v>3045394.2508336571</v>
      </c>
      <c r="AD39" s="16">
        <f>$I39*'Prepared_Debt Original Currency'!AD39</f>
        <v>3045394.2508336571</v>
      </c>
      <c r="AE39" s="16">
        <f>$I39*'Prepared_Debt Original Currency'!AE39</f>
        <v>3045394.2508336571</v>
      </c>
      <c r="AF39" s="16">
        <f>$I39*'Prepared_Debt Original Currency'!AF39</f>
        <v>3045394.2508336571</v>
      </c>
      <c r="AG39" s="16">
        <f>$I39*'Prepared_Debt Original Currency'!AG39</f>
        <v>3045394.2508336571</v>
      </c>
      <c r="AH39" s="16">
        <f>$I39*'Prepared_Debt Original Currency'!AH39</f>
        <v>3045394.2508336571</v>
      </c>
      <c r="AI39" s="16">
        <f>$I39*'Prepared_Debt Original Currency'!AI39</f>
        <v>3045394.2508336571</v>
      </c>
      <c r="AJ39" s="16">
        <f>$I39*'Prepared_Debt Original Currency'!AJ39</f>
        <v>3045394.2508336571</v>
      </c>
      <c r="AK39" s="16">
        <f>$I39*'Prepared_Debt Original Currency'!AK39</f>
        <v>3045394.2508336571</v>
      </c>
      <c r="AL39" s="16">
        <f>$I39*'Prepared_Debt Original Currency'!AL39</f>
        <v>3045394.2508336571</v>
      </c>
      <c r="AM39" s="16">
        <f>$I39*'Prepared_Debt Original Currency'!AM39</f>
        <v>3045394.2508336571</v>
      </c>
      <c r="AN39" s="16">
        <f>$I39*'Prepared_Debt Original Currency'!AN39</f>
        <v>3045394.2508336571</v>
      </c>
      <c r="AO39" s="16">
        <f>$I39*'Prepared_Debt Original Currency'!AO39</f>
        <v>3045394.2508336571</v>
      </c>
      <c r="AP39" s="16">
        <f>$I39*'Prepared_Debt Original Currency'!AP39</f>
        <v>3045394.2508336571</v>
      </c>
      <c r="AQ39" s="16">
        <f>$I39*'Prepared_Debt Original Currency'!AQ39</f>
        <v>3045394.2508336571</v>
      </c>
      <c r="AR39" s="16">
        <f>$I39*'Prepared_Debt Original Currency'!AR39</f>
        <v>3045394.2508336571</v>
      </c>
      <c r="AS39" s="16">
        <f>$I39*'Prepared_Debt Original Currency'!AS39</f>
        <v>3045394.2508336571</v>
      </c>
      <c r="AT39" s="16">
        <f>$I39*'Prepared_Debt Original Currency'!AT39</f>
        <v>3045394.2508334867</v>
      </c>
      <c r="AU39" s="16">
        <f>$I39*'Prepared_Debt Original Currency'!AU39</f>
        <v>0</v>
      </c>
      <c r="AV39" s="16">
        <f>$I39*'Prepared_Debt Original Currency'!AV39</f>
        <v>0</v>
      </c>
      <c r="AW39" s="16">
        <f>$I39*'Prepared_Debt Original Currency'!AW39</f>
        <v>0</v>
      </c>
      <c r="AX39" s="16">
        <f>$I39*'Prepared_Debt Original Currency'!AX39</f>
        <v>0</v>
      </c>
      <c r="AY39" s="16">
        <f>$I39*'Prepared_Debt Original Currency'!AY39</f>
        <v>0</v>
      </c>
      <c r="AZ39" s="16">
        <f>$I39*'Prepared_Debt Original Currency'!AZ39</f>
        <v>0</v>
      </c>
      <c r="BA39" s="16">
        <f>$I39*'Prepared_Debt Original Currency'!BA39</f>
        <v>0</v>
      </c>
      <c r="BB39" s="16">
        <f>$I39*'Prepared_Debt Original Currency'!BB39</f>
        <v>0</v>
      </c>
      <c r="BC39" s="16">
        <f>$I39*'Prepared_Debt Original Currency'!BC39</f>
        <v>0</v>
      </c>
      <c r="BD39" s="16">
        <f>$I39*'Prepared_Debt Original Currency'!BD39</f>
        <v>0</v>
      </c>
      <c r="BE39" s="16">
        <f>$I39*'Prepared_Debt Original Currency'!BE39</f>
        <v>0</v>
      </c>
      <c r="BF39" s="16">
        <f>$I39*'Prepared_Debt Original Currency'!BF39</f>
        <v>0</v>
      </c>
      <c r="BG39" s="16">
        <f>$I39*'Prepared_Debt Original Currency'!BG39</f>
        <v>0</v>
      </c>
      <c r="BH39" s="16">
        <f>$I39*'Prepared_Debt Original Currency'!BH39</f>
        <v>0</v>
      </c>
      <c r="BI39" s="16">
        <f>$I39*'Prepared_Debt Original Currency'!BI39</f>
        <v>0</v>
      </c>
      <c r="BJ39" s="16">
        <f>$I39*'Prepared_Debt Original Currency'!BJ39</f>
        <v>0</v>
      </c>
      <c r="BK39" s="16">
        <f>$I39*'Prepared_Debt Original Currency'!BK39</f>
        <v>0</v>
      </c>
      <c r="BL39" s="16">
        <f>$I39*'Prepared_Debt Original Currency'!BL39</f>
        <v>0</v>
      </c>
      <c r="BM39" s="16">
        <f>$I39*'Prepared_Debt Original Currency'!BM39</f>
        <v>0</v>
      </c>
      <c r="BN39" s="16">
        <f>$I39*'Prepared_Debt Original Currency'!BN39</f>
        <v>0</v>
      </c>
      <c r="BO39" s="16">
        <f>$I39*'Prepared_Debt Original Currency'!BO39</f>
        <v>0</v>
      </c>
      <c r="BP39" s="16">
        <f>$I39*'Prepared_Debt Original Currency'!BP39</f>
        <v>0</v>
      </c>
      <c r="BQ39" s="16">
        <f>$I39*'Prepared_Debt Original Currency'!BQ39</f>
        <v>0</v>
      </c>
      <c r="BR39" s="16">
        <f>$I39*'Prepared_Debt Original Currency'!BR39</f>
        <v>0</v>
      </c>
      <c r="BS39" s="16">
        <f>$I39*'Prepared_Debt Original Currency'!BS39</f>
        <v>0</v>
      </c>
      <c r="BT39" s="16">
        <f>$I39*'Prepared_Debt Original Currency'!BT39</f>
        <v>0</v>
      </c>
      <c r="BU39" s="16">
        <f>$I39*'Prepared_Debt Original Currency'!BU39</f>
        <v>0</v>
      </c>
      <c r="BV39" s="16">
        <f>$I39*'Prepared_Debt Original Currency'!BV39</f>
        <v>0</v>
      </c>
      <c r="BW39" s="16">
        <f>$I39*'Prepared_Debt Original Currency'!BW39</f>
        <v>0</v>
      </c>
      <c r="BX39" s="25"/>
      <c r="BY39" s="25"/>
      <c r="BZ39" s="25"/>
      <c r="CA39" s="25"/>
      <c r="CB39" s="26">
        <v>0</v>
      </c>
      <c r="CC39" s="26">
        <f t="shared" si="2"/>
        <v>54817096.515005656</v>
      </c>
      <c r="CD39" s="21">
        <f t="shared" si="3"/>
        <v>0</v>
      </c>
      <c r="CE39" s="21">
        <f t="shared" si="14"/>
        <v>0</v>
      </c>
      <c r="CF39" s="21">
        <f t="shared" si="14"/>
        <v>0</v>
      </c>
      <c r="CG39" s="21">
        <f t="shared" si="14"/>
        <v>0</v>
      </c>
      <c r="CH39" s="21">
        <f t="shared" si="14"/>
        <v>0</v>
      </c>
      <c r="CI39" s="21">
        <f t="shared" si="14"/>
        <v>0</v>
      </c>
      <c r="CJ39" s="21">
        <f t="shared" si="14"/>
        <v>3224535.0891179796</v>
      </c>
      <c r="CK39" s="21">
        <f t="shared" si="14"/>
        <v>3224535.0891179796</v>
      </c>
      <c r="CL39" s="21">
        <f t="shared" si="14"/>
        <v>3224535.0891179796</v>
      </c>
      <c r="CM39" s="21">
        <f t="shared" si="14"/>
        <v>3224535.0891179796</v>
      </c>
      <c r="CN39" s="21">
        <f t="shared" si="14"/>
        <v>3224535.0891179796</v>
      </c>
      <c r="CO39" s="21">
        <f t="shared" si="14"/>
        <v>3224535.0891179796</v>
      </c>
      <c r="CP39" s="21">
        <f t="shared" si="14"/>
        <v>3224535.0891179796</v>
      </c>
      <c r="CQ39" s="21">
        <f t="shared" si="14"/>
        <v>3224535.0891179796</v>
      </c>
      <c r="CR39" s="21">
        <f t="shared" si="14"/>
        <v>3224535.0891179796</v>
      </c>
      <c r="CS39" s="21">
        <f t="shared" si="14"/>
        <v>3224535.0891179796</v>
      </c>
      <c r="CT39" s="21">
        <f t="shared" si="14"/>
        <v>3224535.0891179796</v>
      </c>
      <c r="CU39" s="21">
        <f t="shared" si="14"/>
        <v>3224535.0891179796</v>
      </c>
      <c r="CV39" s="21">
        <f t="shared" si="14"/>
        <v>3224535.0891179796</v>
      </c>
      <c r="CW39" s="21">
        <f t="shared" si="14"/>
        <v>3224535.0891179796</v>
      </c>
      <c r="CX39" s="21">
        <f t="shared" si="14"/>
        <v>3224535.0891179796</v>
      </c>
      <c r="CY39" s="21">
        <f t="shared" si="14"/>
        <v>3224535.0891179796</v>
      </c>
      <c r="CZ39" s="21">
        <f t="shared" si="14"/>
        <v>3224535.0891179796</v>
      </c>
      <c r="DA39" s="21">
        <f t="shared" si="14"/>
        <v>0</v>
      </c>
      <c r="DB39" s="21">
        <f t="shared" si="14"/>
        <v>0</v>
      </c>
      <c r="DC39" s="21">
        <f t="shared" si="14"/>
        <v>0</v>
      </c>
      <c r="DD39" s="21">
        <f t="shared" si="14"/>
        <v>0</v>
      </c>
      <c r="DE39" s="21">
        <f t="shared" si="14"/>
        <v>0</v>
      </c>
      <c r="DF39" s="21">
        <f t="shared" si="14"/>
        <v>0</v>
      </c>
      <c r="DG39" s="21">
        <f t="shared" si="14"/>
        <v>0</v>
      </c>
      <c r="DH39" s="21">
        <f t="shared" si="14"/>
        <v>0</v>
      </c>
      <c r="DI39" s="21">
        <f t="shared" si="14"/>
        <v>0</v>
      </c>
      <c r="DJ39" s="21">
        <f t="shared" si="14"/>
        <v>0</v>
      </c>
      <c r="DK39" s="21">
        <f t="shared" si="14"/>
        <v>0</v>
      </c>
      <c r="DL39" s="21">
        <f t="shared" si="14"/>
        <v>0</v>
      </c>
      <c r="DM39" s="21">
        <f t="shared" si="14"/>
        <v>0</v>
      </c>
      <c r="DN39" s="21">
        <f t="shared" si="14"/>
        <v>0</v>
      </c>
      <c r="DO39" s="21">
        <f t="shared" si="14"/>
        <v>0</v>
      </c>
      <c r="DP39" s="21">
        <f t="shared" si="14"/>
        <v>0</v>
      </c>
      <c r="DQ39" s="21">
        <f t="shared" si="14"/>
        <v>0</v>
      </c>
      <c r="DR39" s="21">
        <f t="shared" si="14"/>
        <v>0</v>
      </c>
      <c r="DS39" s="21">
        <f t="shared" si="14"/>
        <v>0</v>
      </c>
      <c r="DT39" s="21">
        <f t="shared" si="14"/>
        <v>0</v>
      </c>
      <c r="DU39" s="21">
        <f t="shared" si="14"/>
        <v>0</v>
      </c>
      <c r="DV39" s="21">
        <f t="shared" si="14"/>
        <v>0</v>
      </c>
      <c r="DW39" s="21">
        <f t="shared" si="14"/>
        <v>0</v>
      </c>
      <c r="DX39" s="21">
        <f t="shared" si="14"/>
        <v>0</v>
      </c>
      <c r="DY39" s="21">
        <f t="shared" si="14"/>
        <v>0</v>
      </c>
      <c r="DZ39" s="21">
        <f t="shared" si="14"/>
        <v>0</v>
      </c>
      <c r="EA39" s="21">
        <f t="shared" si="14"/>
        <v>0</v>
      </c>
      <c r="EB39" s="26">
        <f t="shared" si="6"/>
        <v>0</v>
      </c>
    </row>
    <row r="40" spans="1:256" s="34" customFormat="1" x14ac:dyDescent="0.35">
      <c r="A40" s="14">
        <v>36</v>
      </c>
      <c r="B40" s="27" t="s">
        <v>53</v>
      </c>
      <c r="C40" s="28" t="s">
        <v>53</v>
      </c>
      <c r="D40" s="29" t="s">
        <v>54</v>
      </c>
      <c r="E40" s="50" t="s">
        <v>102</v>
      </c>
      <c r="F40" s="50" t="s">
        <v>105</v>
      </c>
      <c r="G40" s="50">
        <f>VLOOKUP(F40,'Represenative Instruments_FX'!$E$5:$F$14,2,FALSE)</f>
        <v>14</v>
      </c>
      <c r="H40" s="29" t="s">
        <v>55</v>
      </c>
      <c r="I40" s="114">
        <f>'Prepared_Debt Original Currency'!I40</f>
        <v>1</v>
      </c>
      <c r="J40" s="16">
        <f>+'Prepared_Debt Original Currency'!J40*I40</f>
        <v>0</v>
      </c>
      <c r="K40" s="16">
        <f>+I40*'Prepared_Debt Original Currency'!K40</f>
        <v>591700000</v>
      </c>
      <c r="L40" s="31"/>
      <c r="M40" s="31"/>
      <c r="N40" s="121"/>
      <c r="O40" s="123">
        <v>46752</v>
      </c>
      <c r="P40" s="29">
        <v>9</v>
      </c>
      <c r="Q40" s="31">
        <v>10</v>
      </c>
      <c r="R40" s="50">
        <v>0</v>
      </c>
      <c r="S40" s="50">
        <v>10</v>
      </c>
      <c r="T40" s="29" t="s">
        <v>29</v>
      </c>
      <c r="U40" s="47">
        <v>0.16500000000000001</v>
      </c>
      <c r="V40" s="29"/>
      <c r="W40" s="44"/>
      <c r="X40" s="31"/>
      <c r="Y40" s="106">
        <f t="shared" si="5"/>
        <v>0</v>
      </c>
      <c r="Z40" s="16">
        <f>$I40*'Prepared_Debt Original Currency'!Z40</f>
        <v>0</v>
      </c>
      <c r="AA40" s="16">
        <f>$I40*'Prepared_Debt Original Currency'!AA40</f>
        <v>0</v>
      </c>
      <c r="AB40" s="16">
        <f>$I40*'Prepared_Debt Original Currency'!AB40</f>
        <v>0</v>
      </c>
      <c r="AC40" s="16">
        <f>$I40*'Prepared_Debt Original Currency'!AC40</f>
        <v>0</v>
      </c>
      <c r="AD40" s="16">
        <f>$I40*'Prepared_Debt Original Currency'!AD40</f>
        <v>0</v>
      </c>
      <c r="AE40" s="16">
        <f>$I40*'Prepared_Debt Original Currency'!AE40</f>
        <v>0</v>
      </c>
      <c r="AF40" s="16">
        <f>$I40*'Prepared_Debt Original Currency'!AF40</f>
        <v>0</v>
      </c>
      <c r="AG40" s="16">
        <f>$I40*'Prepared_Debt Original Currency'!AG40</f>
        <v>0</v>
      </c>
      <c r="AH40" s="16">
        <f>$I40*'Prepared_Debt Original Currency'!AH40</f>
        <v>0</v>
      </c>
      <c r="AI40" s="16">
        <f>$I40*'Prepared_Debt Original Currency'!AI40</f>
        <v>591700000</v>
      </c>
      <c r="AJ40" s="16">
        <f>$I40*'Prepared_Debt Original Currency'!AJ40</f>
        <v>0</v>
      </c>
      <c r="AK40" s="16">
        <f>$I40*'Prepared_Debt Original Currency'!AK40</f>
        <v>0</v>
      </c>
      <c r="AL40" s="16">
        <f>$I40*'Prepared_Debt Original Currency'!AL40</f>
        <v>0</v>
      </c>
      <c r="AM40" s="16">
        <f>$I40*'Prepared_Debt Original Currency'!AM40</f>
        <v>0</v>
      </c>
      <c r="AN40" s="16">
        <f>$I40*'Prepared_Debt Original Currency'!AN40</f>
        <v>0</v>
      </c>
      <c r="AO40" s="16">
        <f>$I40*'Prepared_Debt Original Currency'!AO40</f>
        <v>0</v>
      </c>
      <c r="AP40" s="16">
        <f>$I40*'Prepared_Debt Original Currency'!AP40</f>
        <v>0</v>
      </c>
      <c r="AQ40" s="16">
        <f>$I40*'Prepared_Debt Original Currency'!AQ40</f>
        <v>0</v>
      </c>
      <c r="AR40" s="16">
        <f>$I40*'Prepared_Debt Original Currency'!AR40</f>
        <v>0</v>
      </c>
      <c r="AS40" s="16">
        <f>$I40*'Prepared_Debt Original Currency'!AS40</f>
        <v>0</v>
      </c>
      <c r="AT40" s="16">
        <f>$I40*'Prepared_Debt Original Currency'!AT40</f>
        <v>0</v>
      </c>
      <c r="AU40" s="16">
        <f>$I40*'Prepared_Debt Original Currency'!AU40</f>
        <v>0</v>
      </c>
      <c r="AV40" s="16">
        <f>$I40*'Prepared_Debt Original Currency'!AV40</f>
        <v>0</v>
      </c>
      <c r="AW40" s="16">
        <f>$I40*'Prepared_Debt Original Currency'!AW40</f>
        <v>0</v>
      </c>
      <c r="AX40" s="16">
        <f>$I40*'Prepared_Debt Original Currency'!AX40</f>
        <v>0</v>
      </c>
      <c r="AY40" s="16">
        <f>$I40*'Prepared_Debt Original Currency'!AY40</f>
        <v>0</v>
      </c>
      <c r="AZ40" s="16">
        <f>$I40*'Prepared_Debt Original Currency'!AZ40</f>
        <v>0</v>
      </c>
      <c r="BA40" s="16">
        <f>$I40*'Prepared_Debt Original Currency'!BA40</f>
        <v>0</v>
      </c>
      <c r="BB40" s="16">
        <f>$I40*'Prepared_Debt Original Currency'!BB40</f>
        <v>0</v>
      </c>
      <c r="BC40" s="16">
        <f>$I40*'Prepared_Debt Original Currency'!BC40</f>
        <v>0</v>
      </c>
      <c r="BD40" s="16">
        <f>$I40*'Prepared_Debt Original Currency'!BD40</f>
        <v>0</v>
      </c>
      <c r="BE40" s="16">
        <f>$I40*'Prepared_Debt Original Currency'!BE40</f>
        <v>0</v>
      </c>
      <c r="BF40" s="16">
        <f>$I40*'Prepared_Debt Original Currency'!BF40</f>
        <v>0</v>
      </c>
      <c r="BG40" s="16">
        <f>$I40*'Prepared_Debt Original Currency'!BG40</f>
        <v>0</v>
      </c>
      <c r="BH40" s="16">
        <f>$I40*'Prepared_Debt Original Currency'!BH40</f>
        <v>0</v>
      </c>
      <c r="BI40" s="16">
        <f>$I40*'Prepared_Debt Original Currency'!BI40</f>
        <v>0</v>
      </c>
      <c r="BJ40" s="16">
        <f>$I40*'Prepared_Debt Original Currency'!BJ40</f>
        <v>0</v>
      </c>
      <c r="BK40" s="16">
        <f>$I40*'Prepared_Debt Original Currency'!BK40</f>
        <v>0</v>
      </c>
      <c r="BL40" s="16">
        <f>$I40*'Prepared_Debt Original Currency'!BL40</f>
        <v>0</v>
      </c>
      <c r="BM40" s="16">
        <f>$I40*'Prepared_Debt Original Currency'!BM40</f>
        <v>0</v>
      </c>
      <c r="BN40" s="16">
        <f>$I40*'Prepared_Debt Original Currency'!BN40</f>
        <v>0</v>
      </c>
      <c r="BO40" s="16">
        <f>$I40*'Prepared_Debt Original Currency'!BO40</f>
        <v>0</v>
      </c>
      <c r="BP40" s="16">
        <f>$I40*'Prepared_Debt Original Currency'!BP40</f>
        <v>0</v>
      </c>
      <c r="BQ40" s="16">
        <f>$I40*'Prepared_Debt Original Currency'!BQ40</f>
        <v>0</v>
      </c>
      <c r="BR40" s="16">
        <f>$I40*'Prepared_Debt Original Currency'!BR40</f>
        <v>0</v>
      </c>
      <c r="BS40" s="16">
        <f>$I40*'Prepared_Debt Original Currency'!BS40</f>
        <v>0</v>
      </c>
      <c r="BT40" s="16">
        <f>$I40*'Prepared_Debt Original Currency'!BT40</f>
        <v>0</v>
      </c>
      <c r="BU40" s="16">
        <f>$I40*'Prepared_Debt Original Currency'!BU40</f>
        <v>0</v>
      </c>
      <c r="BV40" s="16">
        <f>$I40*'Prepared_Debt Original Currency'!BV40</f>
        <v>0</v>
      </c>
      <c r="BW40" s="16">
        <f>$I40*'Prepared_Debt Original Currency'!BW40</f>
        <v>0</v>
      </c>
      <c r="BX40" s="32"/>
      <c r="BY40" s="32"/>
      <c r="BZ40" s="32"/>
      <c r="CA40" s="32"/>
      <c r="CB40" s="33">
        <v>0</v>
      </c>
      <c r="CC40" s="33">
        <f t="shared" si="2"/>
        <v>591700000</v>
      </c>
      <c r="CD40" s="21">
        <f t="shared" si="3"/>
        <v>0</v>
      </c>
      <c r="CE40" s="21">
        <f t="shared" si="14"/>
        <v>0</v>
      </c>
      <c r="CF40" s="21">
        <f t="shared" si="14"/>
        <v>59170000</v>
      </c>
      <c r="CG40" s="21">
        <f t="shared" si="14"/>
        <v>59170000</v>
      </c>
      <c r="CH40" s="21">
        <f t="shared" si="14"/>
        <v>59170000</v>
      </c>
      <c r="CI40" s="21">
        <f t="shared" si="14"/>
        <v>59170000</v>
      </c>
      <c r="CJ40" s="21">
        <f t="shared" si="14"/>
        <v>59170000</v>
      </c>
      <c r="CK40" s="21">
        <f t="shared" si="14"/>
        <v>59170000</v>
      </c>
      <c r="CL40" s="21">
        <f t="shared" si="14"/>
        <v>59170000</v>
      </c>
      <c r="CM40" s="21">
        <f t="shared" si="14"/>
        <v>59170000</v>
      </c>
      <c r="CN40" s="21">
        <f t="shared" si="14"/>
        <v>59170000</v>
      </c>
      <c r="CO40" s="21">
        <f t="shared" si="14"/>
        <v>59170000</v>
      </c>
      <c r="CP40" s="21">
        <f t="shared" si="14"/>
        <v>0</v>
      </c>
      <c r="CQ40" s="21">
        <f t="shared" si="14"/>
        <v>0</v>
      </c>
      <c r="CR40" s="21">
        <f t="shared" si="14"/>
        <v>0</v>
      </c>
      <c r="CS40" s="21">
        <f t="shared" si="14"/>
        <v>0</v>
      </c>
      <c r="CT40" s="21">
        <f t="shared" si="14"/>
        <v>0</v>
      </c>
      <c r="CU40" s="21">
        <f t="shared" si="14"/>
        <v>0</v>
      </c>
      <c r="CV40" s="21">
        <f t="shared" si="14"/>
        <v>0</v>
      </c>
      <c r="CW40" s="21">
        <f t="shared" si="14"/>
        <v>0</v>
      </c>
      <c r="CX40" s="21">
        <f t="shared" si="14"/>
        <v>0</v>
      </c>
      <c r="CY40" s="21">
        <f t="shared" si="14"/>
        <v>0</v>
      </c>
      <c r="CZ40" s="21">
        <f t="shared" si="14"/>
        <v>0</v>
      </c>
      <c r="DA40" s="21">
        <f t="shared" si="14"/>
        <v>0</v>
      </c>
      <c r="DB40" s="21">
        <f t="shared" si="14"/>
        <v>0</v>
      </c>
      <c r="DC40" s="21">
        <f t="shared" si="14"/>
        <v>0</v>
      </c>
      <c r="DD40" s="21">
        <f t="shared" si="14"/>
        <v>0</v>
      </c>
      <c r="DE40" s="21">
        <f t="shared" si="14"/>
        <v>0</v>
      </c>
      <c r="DF40" s="21">
        <f t="shared" si="14"/>
        <v>0</v>
      </c>
      <c r="DG40" s="21">
        <f t="shared" si="14"/>
        <v>0</v>
      </c>
      <c r="DH40" s="21">
        <f t="shared" si="14"/>
        <v>0</v>
      </c>
      <c r="DI40" s="21">
        <f t="shared" si="14"/>
        <v>0</v>
      </c>
      <c r="DJ40" s="21">
        <f t="shared" si="14"/>
        <v>0</v>
      </c>
      <c r="DK40" s="21">
        <f t="shared" si="14"/>
        <v>0</v>
      </c>
      <c r="DL40" s="21">
        <f t="shared" si="14"/>
        <v>0</v>
      </c>
      <c r="DM40" s="21">
        <f t="shared" si="14"/>
        <v>0</v>
      </c>
      <c r="DN40" s="21">
        <f t="shared" si="14"/>
        <v>0</v>
      </c>
      <c r="DO40" s="21">
        <f t="shared" si="14"/>
        <v>0</v>
      </c>
      <c r="DP40" s="21">
        <f t="shared" si="14"/>
        <v>0</v>
      </c>
      <c r="DQ40" s="21">
        <f t="shared" si="14"/>
        <v>0</v>
      </c>
      <c r="DR40" s="21">
        <f t="shared" si="14"/>
        <v>0</v>
      </c>
      <c r="DS40" s="21">
        <f t="shared" si="14"/>
        <v>0</v>
      </c>
      <c r="DT40" s="21">
        <f t="shared" si="14"/>
        <v>0</v>
      </c>
      <c r="DU40" s="21">
        <f t="shared" si="14"/>
        <v>0</v>
      </c>
      <c r="DV40" s="21">
        <f t="shared" si="14"/>
        <v>0</v>
      </c>
      <c r="DW40" s="21">
        <f t="shared" si="14"/>
        <v>0</v>
      </c>
      <c r="DX40" s="21">
        <f t="shared" si="14"/>
        <v>0</v>
      </c>
      <c r="DY40" s="21">
        <f t="shared" si="14"/>
        <v>0</v>
      </c>
      <c r="DZ40" s="21">
        <f t="shared" si="14"/>
        <v>0</v>
      </c>
      <c r="EA40" s="21">
        <f t="shared" si="14"/>
        <v>0</v>
      </c>
      <c r="EB40" s="33">
        <f t="shared" si="6"/>
        <v>0</v>
      </c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s="34" customFormat="1" x14ac:dyDescent="0.35">
      <c r="A41" s="14">
        <v>37</v>
      </c>
      <c r="B41" s="27" t="s">
        <v>56</v>
      </c>
      <c r="C41" s="28" t="s">
        <v>56</v>
      </c>
      <c r="D41" s="29" t="s">
        <v>54</v>
      </c>
      <c r="E41" s="50" t="s">
        <v>103</v>
      </c>
      <c r="F41" s="50" t="s">
        <v>106</v>
      </c>
      <c r="G41" s="50">
        <f>VLOOKUP(F41,'Represenative Instruments_FX'!$E$5:$F$14,2,FALSE)</f>
        <v>12</v>
      </c>
      <c r="H41" s="29" t="s">
        <v>55</v>
      </c>
      <c r="I41" s="114">
        <f>'Prepared_Debt Original Currency'!I41</f>
        <v>1</v>
      </c>
      <c r="J41" s="16">
        <f>+'Prepared_Debt Original Currency'!J41*I41</f>
        <v>0</v>
      </c>
      <c r="K41" s="16">
        <f>+I41*'Prepared_Debt Original Currency'!K41</f>
        <v>100370650</v>
      </c>
      <c r="L41" s="31"/>
      <c r="M41" s="31"/>
      <c r="N41" s="121"/>
      <c r="O41" s="123">
        <v>43830</v>
      </c>
      <c r="P41" s="29">
        <v>1</v>
      </c>
      <c r="Q41" s="31">
        <v>2</v>
      </c>
      <c r="R41" s="50">
        <v>0</v>
      </c>
      <c r="S41" s="50">
        <v>2</v>
      </c>
      <c r="T41" s="29" t="s">
        <v>29</v>
      </c>
      <c r="U41" s="47">
        <v>0.13600000000000001</v>
      </c>
      <c r="V41" s="29"/>
      <c r="W41" s="44"/>
      <c r="X41" s="31"/>
      <c r="Y41" s="106">
        <f t="shared" si="5"/>
        <v>0</v>
      </c>
      <c r="Z41" s="16">
        <f>$I41*'Prepared_Debt Original Currency'!Z41</f>
        <v>0</v>
      </c>
      <c r="AA41" s="16">
        <f>$I41*'Prepared_Debt Original Currency'!AA41</f>
        <v>100370650</v>
      </c>
      <c r="AB41" s="16">
        <f>$I41*'Prepared_Debt Original Currency'!AB41</f>
        <v>0</v>
      </c>
      <c r="AC41" s="16">
        <f>$I41*'Prepared_Debt Original Currency'!AC41</f>
        <v>0</v>
      </c>
      <c r="AD41" s="16">
        <f>$I41*'Prepared_Debt Original Currency'!AD41</f>
        <v>0</v>
      </c>
      <c r="AE41" s="16">
        <f>$I41*'Prepared_Debt Original Currency'!AE41</f>
        <v>0</v>
      </c>
      <c r="AF41" s="16">
        <f>$I41*'Prepared_Debt Original Currency'!AF41</f>
        <v>0</v>
      </c>
      <c r="AG41" s="16">
        <f>$I41*'Prepared_Debt Original Currency'!AG41</f>
        <v>0</v>
      </c>
      <c r="AH41" s="16">
        <f>$I41*'Prepared_Debt Original Currency'!AH41</f>
        <v>0</v>
      </c>
      <c r="AI41" s="16">
        <f>$I41*'Prepared_Debt Original Currency'!AI41</f>
        <v>0</v>
      </c>
      <c r="AJ41" s="16">
        <f>$I41*'Prepared_Debt Original Currency'!AJ41</f>
        <v>0</v>
      </c>
      <c r="AK41" s="16">
        <f>$I41*'Prepared_Debt Original Currency'!AK41</f>
        <v>0</v>
      </c>
      <c r="AL41" s="16">
        <f>$I41*'Prepared_Debt Original Currency'!AL41</f>
        <v>0</v>
      </c>
      <c r="AM41" s="16">
        <f>$I41*'Prepared_Debt Original Currency'!AM41</f>
        <v>0</v>
      </c>
      <c r="AN41" s="16">
        <f>$I41*'Prepared_Debt Original Currency'!AN41</f>
        <v>0</v>
      </c>
      <c r="AO41" s="16">
        <f>$I41*'Prepared_Debt Original Currency'!AO41</f>
        <v>0</v>
      </c>
      <c r="AP41" s="16">
        <f>$I41*'Prepared_Debt Original Currency'!AP41</f>
        <v>0</v>
      </c>
      <c r="AQ41" s="16">
        <f>$I41*'Prepared_Debt Original Currency'!AQ41</f>
        <v>0</v>
      </c>
      <c r="AR41" s="16">
        <f>$I41*'Prepared_Debt Original Currency'!AR41</f>
        <v>0</v>
      </c>
      <c r="AS41" s="16">
        <f>$I41*'Prepared_Debt Original Currency'!AS41</f>
        <v>0</v>
      </c>
      <c r="AT41" s="16">
        <f>$I41*'Prepared_Debt Original Currency'!AT41</f>
        <v>0</v>
      </c>
      <c r="AU41" s="16">
        <f>$I41*'Prepared_Debt Original Currency'!AU41</f>
        <v>0</v>
      </c>
      <c r="AV41" s="16">
        <f>$I41*'Prepared_Debt Original Currency'!AV41</f>
        <v>0</v>
      </c>
      <c r="AW41" s="16">
        <f>$I41*'Prepared_Debt Original Currency'!AW41</f>
        <v>0</v>
      </c>
      <c r="AX41" s="16">
        <f>$I41*'Prepared_Debt Original Currency'!AX41</f>
        <v>0</v>
      </c>
      <c r="AY41" s="16">
        <f>$I41*'Prepared_Debt Original Currency'!AY41</f>
        <v>0</v>
      </c>
      <c r="AZ41" s="16">
        <f>$I41*'Prepared_Debt Original Currency'!AZ41</f>
        <v>0</v>
      </c>
      <c r="BA41" s="16">
        <f>$I41*'Prepared_Debt Original Currency'!BA41</f>
        <v>0</v>
      </c>
      <c r="BB41" s="16">
        <f>$I41*'Prepared_Debt Original Currency'!BB41</f>
        <v>0</v>
      </c>
      <c r="BC41" s="16">
        <f>$I41*'Prepared_Debt Original Currency'!BC41</f>
        <v>0</v>
      </c>
      <c r="BD41" s="16">
        <f>$I41*'Prepared_Debt Original Currency'!BD41</f>
        <v>0</v>
      </c>
      <c r="BE41" s="16">
        <f>$I41*'Prepared_Debt Original Currency'!BE41</f>
        <v>0</v>
      </c>
      <c r="BF41" s="16">
        <f>$I41*'Prepared_Debt Original Currency'!BF41</f>
        <v>0</v>
      </c>
      <c r="BG41" s="16">
        <f>$I41*'Prepared_Debt Original Currency'!BG41</f>
        <v>0</v>
      </c>
      <c r="BH41" s="16">
        <f>$I41*'Prepared_Debt Original Currency'!BH41</f>
        <v>0</v>
      </c>
      <c r="BI41" s="16">
        <f>$I41*'Prepared_Debt Original Currency'!BI41</f>
        <v>0</v>
      </c>
      <c r="BJ41" s="16">
        <f>$I41*'Prepared_Debt Original Currency'!BJ41</f>
        <v>0</v>
      </c>
      <c r="BK41" s="16">
        <f>$I41*'Prepared_Debt Original Currency'!BK41</f>
        <v>0</v>
      </c>
      <c r="BL41" s="16">
        <f>$I41*'Prepared_Debt Original Currency'!BL41</f>
        <v>0</v>
      </c>
      <c r="BM41" s="16">
        <f>$I41*'Prepared_Debt Original Currency'!BM41</f>
        <v>0</v>
      </c>
      <c r="BN41" s="16">
        <f>$I41*'Prepared_Debt Original Currency'!BN41</f>
        <v>0</v>
      </c>
      <c r="BO41" s="16">
        <f>$I41*'Prepared_Debt Original Currency'!BO41</f>
        <v>0</v>
      </c>
      <c r="BP41" s="16">
        <f>$I41*'Prepared_Debt Original Currency'!BP41</f>
        <v>0</v>
      </c>
      <c r="BQ41" s="16">
        <f>$I41*'Prepared_Debt Original Currency'!BQ41</f>
        <v>0</v>
      </c>
      <c r="BR41" s="16">
        <f>$I41*'Prepared_Debt Original Currency'!BR41</f>
        <v>0</v>
      </c>
      <c r="BS41" s="16">
        <f>$I41*'Prepared_Debt Original Currency'!BS41</f>
        <v>0</v>
      </c>
      <c r="BT41" s="16">
        <f>$I41*'Prepared_Debt Original Currency'!BT41</f>
        <v>0</v>
      </c>
      <c r="BU41" s="16">
        <f>$I41*'Prepared_Debt Original Currency'!BU41</f>
        <v>0</v>
      </c>
      <c r="BV41" s="16">
        <f>$I41*'Prepared_Debt Original Currency'!BV41</f>
        <v>0</v>
      </c>
      <c r="BW41" s="16">
        <f>$I41*'Prepared_Debt Original Currency'!BW41</f>
        <v>0</v>
      </c>
      <c r="BX41" s="32"/>
      <c r="BY41" s="32"/>
      <c r="BZ41" s="32"/>
      <c r="CA41" s="32"/>
      <c r="CB41" s="33">
        <v>0</v>
      </c>
      <c r="CC41" s="33">
        <f t="shared" si="2"/>
        <v>100370650</v>
      </c>
      <c r="CD41" s="21">
        <f t="shared" si="3"/>
        <v>0</v>
      </c>
      <c r="CE41" s="21">
        <f t="shared" si="14"/>
        <v>0</v>
      </c>
      <c r="CF41" s="21">
        <f t="shared" si="14"/>
        <v>50185325</v>
      </c>
      <c r="CG41" s="21">
        <f t="shared" si="14"/>
        <v>50185325</v>
      </c>
      <c r="CH41" s="21">
        <f t="shared" si="14"/>
        <v>0</v>
      </c>
      <c r="CI41" s="21">
        <f t="shared" si="14"/>
        <v>0</v>
      </c>
      <c r="CJ41" s="21">
        <f t="shared" si="14"/>
        <v>0</v>
      </c>
      <c r="CK41" s="21">
        <f t="shared" si="14"/>
        <v>0</v>
      </c>
      <c r="CL41" s="21">
        <f t="shared" si="14"/>
        <v>0</v>
      </c>
      <c r="CM41" s="21">
        <f t="shared" si="14"/>
        <v>0</v>
      </c>
      <c r="CN41" s="21">
        <f t="shared" si="14"/>
        <v>0</v>
      </c>
      <c r="CO41" s="21">
        <f t="shared" si="14"/>
        <v>0</v>
      </c>
      <c r="CP41" s="21">
        <f t="shared" si="14"/>
        <v>0</v>
      </c>
      <c r="CQ41" s="21">
        <f t="shared" si="14"/>
        <v>0</v>
      </c>
      <c r="CR41" s="21">
        <f t="shared" si="14"/>
        <v>0</v>
      </c>
      <c r="CS41" s="21">
        <f t="shared" si="14"/>
        <v>0</v>
      </c>
      <c r="CT41" s="21">
        <f t="shared" si="14"/>
        <v>0</v>
      </c>
      <c r="CU41" s="21">
        <f t="shared" si="14"/>
        <v>0</v>
      </c>
      <c r="CV41" s="21">
        <f t="shared" si="14"/>
        <v>0</v>
      </c>
      <c r="CW41" s="21">
        <f t="shared" si="14"/>
        <v>0</v>
      </c>
      <c r="CX41" s="21">
        <f t="shared" si="14"/>
        <v>0</v>
      </c>
      <c r="CY41" s="21">
        <f t="shared" si="14"/>
        <v>0</v>
      </c>
      <c r="CZ41" s="21">
        <f t="shared" si="14"/>
        <v>0</v>
      </c>
      <c r="DA41" s="21">
        <f t="shared" si="14"/>
        <v>0</v>
      </c>
      <c r="DB41" s="21">
        <f t="shared" si="14"/>
        <v>0</v>
      </c>
      <c r="DC41" s="21">
        <f t="shared" si="14"/>
        <v>0</v>
      </c>
      <c r="DD41" s="21">
        <f t="shared" si="14"/>
        <v>0</v>
      </c>
      <c r="DE41" s="21">
        <f t="shared" si="14"/>
        <v>0</v>
      </c>
      <c r="DF41" s="21">
        <f t="shared" si="14"/>
        <v>0</v>
      </c>
      <c r="DG41" s="21">
        <f t="shared" si="14"/>
        <v>0</v>
      </c>
      <c r="DH41" s="21">
        <f t="shared" si="14"/>
        <v>0</v>
      </c>
      <c r="DI41" s="21">
        <f t="shared" si="14"/>
        <v>0</v>
      </c>
      <c r="DJ41" s="21">
        <f t="shared" si="14"/>
        <v>0</v>
      </c>
      <c r="DK41" s="21">
        <f t="shared" si="14"/>
        <v>0</v>
      </c>
      <c r="DL41" s="21">
        <f t="shared" si="14"/>
        <v>0</v>
      </c>
      <c r="DM41" s="21">
        <f t="shared" si="14"/>
        <v>0</v>
      </c>
      <c r="DN41" s="21">
        <f t="shared" si="14"/>
        <v>0</v>
      </c>
      <c r="DO41" s="21">
        <f t="shared" si="14"/>
        <v>0</v>
      </c>
      <c r="DP41" s="21">
        <f t="shared" si="14"/>
        <v>0</v>
      </c>
      <c r="DQ41" s="21">
        <f t="shared" si="14"/>
        <v>0</v>
      </c>
      <c r="DR41" s="21">
        <f t="shared" si="14"/>
        <v>0</v>
      </c>
      <c r="DS41" s="21">
        <f t="shared" si="14"/>
        <v>0</v>
      </c>
      <c r="DT41" s="21">
        <f t="shared" si="14"/>
        <v>0</v>
      </c>
      <c r="DU41" s="21">
        <f t="shared" si="14"/>
        <v>0</v>
      </c>
      <c r="DV41" s="21">
        <f t="shared" si="14"/>
        <v>0</v>
      </c>
      <c r="DW41" s="21">
        <f t="shared" si="14"/>
        <v>0</v>
      </c>
      <c r="DX41" s="21">
        <f t="shared" si="14"/>
        <v>0</v>
      </c>
      <c r="DY41" s="21">
        <f t="shared" si="14"/>
        <v>0</v>
      </c>
      <c r="DZ41" s="21">
        <f t="shared" si="14"/>
        <v>0</v>
      </c>
      <c r="EA41" s="21">
        <f t="shared" si="14"/>
        <v>0</v>
      </c>
      <c r="EB41" s="33">
        <f t="shared" si="6"/>
        <v>0</v>
      </c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s="34" customFormat="1" x14ac:dyDescent="0.35">
      <c r="A42" s="14">
        <v>38</v>
      </c>
      <c r="B42" s="27" t="s">
        <v>57</v>
      </c>
      <c r="C42" s="28" t="s">
        <v>57</v>
      </c>
      <c r="D42" s="29" t="s">
        <v>54</v>
      </c>
      <c r="E42" s="50" t="s">
        <v>103</v>
      </c>
      <c r="F42" s="50" t="s">
        <v>106</v>
      </c>
      <c r="G42" s="50">
        <f>VLOOKUP(F42,'Represenative Instruments_FX'!$E$5:$F$14,2,FALSE)</f>
        <v>12</v>
      </c>
      <c r="H42" s="29" t="s">
        <v>55</v>
      </c>
      <c r="I42" s="114">
        <f>'Prepared_Debt Original Currency'!I42</f>
        <v>1</v>
      </c>
      <c r="J42" s="16">
        <f>+'Prepared_Debt Original Currency'!J42*I42</f>
        <v>0</v>
      </c>
      <c r="K42" s="16">
        <f>+I42*'Prepared_Debt Original Currency'!K42</f>
        <v>125317630</v>
      </c>
      <c r="L42" s="31"/>
      <c r="M42" s="31"/>
      <c r="N42" s="121"/>
      <c r="O42" s="123">
        <v>44196</v>
      </c>
      <c r="P42" s="29">
        <v>2</v>
      </c>
      <c r="Q42" s="31">
        <v>3</v>
      </c>
      <c r="R42" s="50">
        <v>0</v>
      </c>
      <c r="S42" s="50">
        <v>3</v>
      </c>
      <c r="T42" s="29" t="s">
        <v>29</v>
      </c>
      <c r="U42" s="47">
        <v>0.14199999999999999</v>
      </c>
      <c r="V42" s="29"/>
      <c r="W42" s="44"/>
      <c r="X42" s="31"/>
      <c r="Y42" s="106">
        <f t="shared" si="5"/>
        <v>0</v>
      </c>
      <c r="Z42" s="16">
        <f>$I42*'Prepared_Debt Original Currency'!Z42</f>
        <v>0</v>
      </c>
      <c r="AA42" s="16">
        <f>$I42*'Prepared_Debt Original Currency'!AA42</f>
        <v>0</v>
      </c>
      <c r="AB42" s="16">
        <f>$I42*'Prepared_Debt Original Currency'!AB42</f>
        <v>125317630</v>
      </c>
      <c r="AC42" s="16">
        <f>$I42*'Prepared_Debt Original Currency'!AC42</f>
        <v>0</v>
      </c>
      <c r="AD42" s="16">
        <f>$I42*'Prepared_Debt Original Currency'!AD42</f>
        <v>0</v>
      </c>
      <c r="AE42" s="16">
        <f>$I42*'Prepared_Debt Original Currency'!AE42</f>
        <v>0</v>
      </c>
      <c r="AF42" s="16">
        <f>$I42*'Prepared_Debt Original Currency'!AF42</f>
        <v>0</v>
      </c>
      <c r="AG42" s="16">
        <f>$I42*'Prepared_Debt Original Currency'!AG42</f>
        <v>0</v>
      </c>
      <c r="AH42" s="16">
        <f>$I42*'Prepared_Debt Original Currency'!AH42</f>
        <v>0</v>
      </c>
      <c r="AI42" s="16">
        <f>$I42*'Prepared_Debt Original Currency'!AI42</f>
        <v>0</v>
      </c>
      <c r="AJ42" s="16">
        <f>$I42*'Prepared_Debt Original Currency'!AJ42</f>
        <v>0</v>
      </c>
      <c r="AK42" s="16">
        <f>$I42*'Prepared_Debt Original Currency'!AK42</f>
        <v>0</v>
      </c>
      <c r="AL42" s="16">
        <f>$I42*'Prepared_Debt Original Currency'!AL42</f>
        <v>0</v>
      </c>
      <c r="AM42" s="16">
        <f>$I42*'Prepared_Debt Original Currency'!AM42</f>
        <v>0</v>
      </c>
      <c r="AN42" s="16">
        <f>$I42*'Prepared_Debt Original Currency'!AN42</f>
        <v>0</v>
      </c>
      <c r="AO42" s="16">
        <f>$I42*'Prepared_Debt Original Currency'!AO42</f>
        <v>0</v>
      </c>
      <c r="AP42" s="16">
        <f>$I42*'Prepared_Debt Original Currency'!AP42</f>
        <v>0</v>
      </c>
      <c r="AQ42" s="16">
        <f>$I42*'Prepared_Debt Original Currency'!AQ42</f>
        <v>0</v>
      </c>
      <c r="AR42" s="16">
        <f>$I42*'Prepared_Debt Original Currency'!AR42</f>
        <v>0</v>
      </c>
      <c r="AS42" s="16">
        <f>$I42*'Prepared_Debt Original Currency'!AS42</f>
        <v>0</v>
      </c>
      <c r="AT42" s="16">
        <f>$I42*'Prepared_Debt Original Currency'!AT42</f>
        <v>0</v>
      </c>
      <c r="AU42" s="16">
        <f>$I42*'Prepared_Debt Original Currency'!AU42</f>
        <v>0</v>
      </c>
      <c r="AV42" s="16">
        <f>$I42*'Prepared_Debt Original Currency'!AV42</f>
        <v>0</v>
      </c>
      <c r="AW42" s="16">
        <f>$I42*'Prepared_Debt Original Currency'!AW42</f>
        <v>0</v>
      </c>
      <c r="AX42" s="16">
        <f>$I42*'Prepared_Debt Original Currency'!AX42</f>
        <v>0</v>
      </c>
      <c r="AY42" s="16">
        <f>$I42*'Prepared_Debt Original Currency'!AY42</f>
        <v>0</v>
      </c>
      <c r="AZ42" s="16">
        <f>$I42*'Prepared_Debt Original Currency'!AZ42</f>
        <v>0</v>
      </c>
      <c r="BA42" s="16">
        <f>$I42*'Prepared_Debt Original Currency'!BA42</f>
        <v>0</v>
      </c>
      <c r="BB42" s="16">
        <f>$I42*'Prepared_Debt Original Currency'!BB42</f>
        <v>0</v>
      </c>
      <c r="BC42" s="16">
        <f>$I42*'Prepared_Debt Original Currency'!BC42</f>
        <v>0</v>
      </c>
      <c r="BD42" s="16">
        <f>$I42*'Prepared_Debt Original Currency'!BD42</f>
        <v>0</v>
      </c>
      <c r="BE42" s="16">
        <f>$I42*'Prepared_Debt Original Currency'!BE42</f>
        <v>0</v>
      </c>
      <c r="BF42" s="16">
        <f>$I42*'Prepared_Debt Original Currency'!BF42</f>
        <v>0</v>
      </c>
      <c r="BG42" s="16">
        <f>$I42*'Prepared_Debt Original Currency'!BG42</f>
        <v>0</v>
      </c>
      <c r="BH42" s="16">
        <f>$I42*'Prepared_Debt Original Currency'!BH42</f>
        <v>0</v>
      </c>
      <c r="BI42" s="16">
        <f>$I42*'Prepared_Debt Original Currency'!BI42</f>
        <v>0</v>
      </c>
      <c r="BJ42" s="16">
        <f>$I42*'Prepared_Debt Original Currency'!BJ42</f>
        <v>0</v>
      </c>
      <c r="BK42" s="16">
        <f>$I42*'Prepared_Debt Original Currency'!BK42</f>
        <v>0</v>
      </c>
      <c r="BL42" s="16">
        <f>$I42*'Prepared_Debt Original Currency'!BL42</f>
        <v>0</v>
      </c>
      <c r="BM42" s="16">
        <f>$I42*'Prepared_Debt Original Currency'!BM42</f>
        <v>0</v>
      </c>
      <c r="BN42" s="16">
        <f>$I42*'Prepared_Debt Original Currency'!BN42</f>
        <v>0</v>
      </c>
      <c r="BO42" s="16">
        <f>$I42*'Prepared_Debt Original Currency'!BO42</f>
        <v>0</v>
      </c>
      <c r="BP42" s="16">
        <f>$I42*'Prepared_Debt Original Currency'!BP42</f>
        <v>0</v>
      </c>
      <c r="BQ42" s="16">
        <f>$I42*'Prepared_Debt Original Currency'!BQ42</f>
        <v>0</v>
      </c>
      <c r="BR42" s="16">
        <f>$I42*'Prepared_Debt Original Currency'!BR42</f>
        <v>0</v>
      </c>
      <c r="BS42" s="16">
        <f>$I42*'Prepared_Debt Original Currency'!BS42</f>
        <v>0</v>
      </c>
      <c r="BT42" s="16">
        <f>$I42*'Prepared_Debt Original Currency'!BT42</f>
        <v>0</v>
      </c>
      <c r="BU42" s="16">
        <f>$I42*'Prepared_Debt Original Currency'!BU42</f>
        <v>0</v>
      </c>
      <c r="BV42" s="16">
        <f>$I42*'Prepared_Debt Original Currency'!BV42</f>
        <v>0</v>
      </c>
      <c r="BW42" s="16">
        <f>$I42*'Prepared_Debt Original Currency'!BW42</f>
        <v>0</v>
      </c>
      <c r="BX42" s="32"/>
      <c r="BY42" s="32"/>
      <c r="BZ42" s="32"/>
      <c r="CA42" s="32"/>
      <c r="CB42" s="33">
        <v>0</v>
      </c>
      <c r="CC42" s="33">
        <f t="shared" si="2"/>
        <v>125317630</v>
      </c>
      <c r="CD42" s="21">
        <f t="shared" si="3"/>
        <v>0</v>
      </c>
      <c r="CE42" s="21">
        <f t="shared" si="14"/>
        <v>0</v>
      </c>
      <c r="CF42" s="21">
        <f t="shared" si="14"/>
        <v>41772543.333333336</v>
      </c>
      <c r="CG42" s="21">
        <f t="shared" si="14"/>
        <v>41772543.333333336</v>
      </c>
      <c r="CH42" s="21">
        <f t="shared" si="14"/>
        <v>41772543.333333336</v>
      </c>
      <c r="CI42" s="21">
        <f t="shared" si="14"/>
        <v>0</v>
      </c>
      <c r="CJ42" s="21">
        <f t="shared" si="14"/>
        <v>0</v>
      </c>
      <c r="CK42" s="21">
        <f t="shared" si="14"/>
        <v>0</v>
      </c>
      <c r="CL42" s="21">
        <f t="shared" si="14"/>
        <v>0</v>
      </c>
      <c r="CM42" s="21">
        <f t="shared" si="14"/>
        <v>0</v>
      </c>
      <c r="CN42" s="21">
        <f t="shared" si="14"/>
        <v>0</v>
      </c>
      <c r="CO42" s="21">
        <f t="shared" si="14"/>
        <v>0</v>
      </c>
      <c r="CP42" s="21">
        <f t="shared" si="14"/>
        <v>0</v>
      </c>
      <c r="CQ42" s="21">
        <f t="shared" si="14"/>
        <v>0</v>
      </c>
      <c r="CR42" s="21">
        <f t="shared" si="14"/>
        <v>0</v>
      </c>
      <c r="CS42" s="21">
        <f t="shared" si="14"/>
        <v>0</v>
      </c>
      <c r="CT42" s="21">
        <f t="shared" si="14"/>
        <v>0</v>
      </c>
      <c r="CU42" s="21">
        <f t="shared" si="14"/>
        <v>0</v>
      </c>
      <c r="CV42" s="21">
        <f t="shared" si="14"/>
        <v>0</v>
      </c>
      <c r="CW42" s="21">
        <f t="shared" si="14"/>
        <v>0</v>
      </c>
      <c r="CX42" s="21">
        <f t="shared" si="14"/>
        <v>0</v>
      </c>
      <c r="CY42" s="21">
        <f t="shared" si="14"/>
        <v>0</v>
      </c>
      <c r="CZ42" s="21">
        <f t="shared" si="14"/>
        <v>0</v>
      </c>
      <c r="DA42" s="21">
        <f t="shared" si="14"/>
        <v>0</v>
      </c>
      <c r="DB42" s="21">
        <f t="shared" si="14"/>
        <v>0</v>
      </c>
      <c r="DC42" s="21">
        <f t="shared" si="14"/>
        <v>0</v>
      </c>
      <c r="DD42" s="21">
        <f t="shared" si="14"/>
        <v>0</v>
      </c>
      <c r="DE42" s="21">
        <f t="shared" si="14"/>
        <v>0</v>
      </c>
      <c r="DF42" s="21">
        <f t="shared" si="14"/>
        <v>0</v>
      </c>
      <c r="DG42" s="21">
        <f t="shared" si="14"/>
        <v>0</v>
      </c>
      <c r="DH42" s="21">
        <f t="shared" si="14"/>
        <v>0</v>
      </c>
      <c r="DI42" s="21">
        <f t="shared" ref="DI42:EA42" si="15">IF($CC42&gt;0,IF(AND(DI$4-$CC$2&gt;=$R42,YEAR($O42)&gt;=DI$4),$CC42/($S42-$R42),0),0)</f>
        <v>0</v>
      </c>
      <c r="DJ42" s="21">
        <f t="shared" si="15"/>
        <v>0</v>
      </c>
      <c r="DK42" s="21">
        <f t="shared" si="15"/>
        <v>0</v>
      </c>
      <c r="DL42" s="21">
        <f t="shared" si="15"/>
        <v>0</v>
      </c>
      <c r="DM42" s="21">
        <f t="shared" si="15"/>
        <v>0</v>
      </c>
      <c r="DN42" s="21">
        <f t="shared" si="15"/>
        <v>0</v>
      </c>
      <c r="DO42" s="21">
        <f t="shared" si="15"/>
        <v>0</v>
      </c>
      <c r="DP42" s="21">
        <f t="shared" si="15"/>
        <v>0</v>
      </c>
      <c r="DQ42" s="21">
        <f t="shared" si="15"/>
        <v>0</v>
      </c>
      <c r="DR42" s="21">
        <f t="shared" si="15"/>
        <v>0</v>
      </c>
      <c r="DS42" s="21">
        <f t="shared" si="15"/>
        <v>0</v>
      </c>
      <c r="DT42" s="21">
        <f t="shared" si="15"/>
        <v>0</v>
      </c>
      <c r="DU42" s="21">
        <f t="shared" si="15"/>
        <v>0</v>
      </c>
      <c r="DV42" s="21">
        <f t="shared" si="15"/>
        <v>0</v>
      </c>
      <c r="DW42" s="21">
        <f t="shared" si="15"/>
        <v>0</v>
      </c>
      <c r="DX42" s="21">
        <f t="shared" si="15"/>
        <v>0</v>
      </c>
      <c r="DY42" s="21">
        <f t="shared" si="15"/>
        <v>0</v>
      </c>
      <c r="DZ42" s="21">
        <f t="shared" si="15"/>
        <v>0</v>
      </c>
      <c r="EA42" s="21">
        <f t="shared" si="15"/>
        <v>0</v>
      </c>
      <c r="EB42" s="33">
        <f t="shared" si="6"/>
        <v>0</v>
      </c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s="34" customFormat="1" x14ac:dyDescent="0.35">
      <c r="A43" s="14">
        <v>39</v>
      </c>
      <c r="B43" s="27" t="s">
        <v>58</v>
      </c>
      <c r="C43" s="28" t="s">
        <v>58</v>
      </c>
      <c r="D43" s="29" t="s">
        <v>54</v>
      </c>
      <c r="E43" s="50" t="s">
        <v>104</v>
      </c>
      <c r="F43" s="50" t="s">
        <v>107</v>
      </c>
      <c r="G43" s="50">
        <f>VLOOKUP(F43,'Represenative Instruments_FX'!$E$5:$F$14,2,FALSE)</f>
        <v>13</v>
      </c>
      <c r="H43" s="29" t="s">
        <v>55</v>
      </c>
      <c r="I43" s="114">
        <f>'Prepared_Debt Original Currency'!I43</f>
        <v>1</v>
      </c>
      <c r="J43" s="16">
        <f>+'Prepared_Debt Original Currency'!J43*I43</f>
        <v>0</v>
      </c>
      <c r="K43" s="16">
        <f>+I43*'Prepared_Debt Original Currency'!K43</f>
        <v>2541526802</v>
      </c>
      <c r="L43" s="31"/>
      <c r="M43" s="31"/>
      <c r="N43" s="121"/>
      <c r="O43" s="123">
        <v>44926</v>
      </c>
      <c r="P43" s="29">
        <v>4</v>
      </c>
      <c r="Q43" s="31">
        <v>5</v>
      </c>
      <c r="R43" s="50">
        <v>0</v>
      </c>
      <c r="S43" s="50">
        <v>5</v>
      </c>
      <c r="T43" s="29" t="s">
        <v>29</v>
      </c>
      <c r="U43" s="47">
        <v>0.14799999999999999</v>
      </c>
      <c r="V43" s="29"/>
      <c r="W43" s="44"/>
      <c r="X43" s="31"/>
      <c r="Y43" s="106">
        <f t="shared" si="5"/>
        <v>0</v>
      </c>
      <c r="Z43" s="16">
        <f>$I43*'Prepared_Debt Original Currency'!Z43</f>
        <v>0</v>
      </c>
      <c r="AA43" s="16">
        <f>$I43*'Prepared_Debt Original Currency'!AA43</f>
        <v>0</v>
      </c>
      <c r="AB43" s="16">
        <f>$I43*'Prepared_Debt Original Currency'!AB43</f>
        <v>0</v>
      </c>
      <c r="AC43" s="16">
        <f>$I43*'Prepared_Debt Original Currency'!AC43</f>
        <v>0</v>
      </c>
      <c r="AD43" s="16">
        <f>$I43*'Prepared_Debt Original Currency'!AD43</f>
        <v>2541526802</v>
      </c>
      <c r="AE43" s="16">
        <f>$I43*'Prepared_Debt Original Currency'!AE43</f>
        <v>0</v>
      </c>
      <c r="AF43" s="16">
        <f>$I43*'Prepared_Debt Original Currency'!AF43</f>
        <v>0</v>
      </c>
      <c r="AG43" s="16">
        <f>$I43*'Prepared_Debt Original Currency'!AG43</f>
        <v>0</v>
      </c>
      <c r="AH43" s="16">
        <f>$I43*'Prepared_Debt Original Currency'!AH43</f>
        <v>0</v>
      </c>
      <c r="AI43" s="16">
        <f>$I43*'Prepared_Debt Original Currency'!AI43</f>
        <v>0</v>
      </c>
      <c r="AJ43" s="16">
        <f>$I43*'Prepared_Debt Original Currency'!AJ43</f>
        <v>0</v>
      </c>
      <c r="AK43" s="16">
        <f>$I43*'Prepared_Debt Original Currency'!AK43</f>
        <v>0</v>
      </c>
      <c r="AL43" s="16">
        <f>$I43*'Prepared_Debt Original Currency'!AL43</f>
        <v>0</v>
      </c>
      <c r="AM43" s="16">
        <f>$I43*'Prepared_Debt Original Currency'!AM43</f>
        <v>0</v>
      </c>
      <c r="AN43" s="16">
        <f>$I43*'Prepared_Debt Original Currency'!AN43</f>
        <v>0</v>
      </c>
      <c r="AO43" s="16">
        <f>$I43*'Prepared_Debt Original Currency'!AO43</f>
        <v>0</v>
      </c>
      <c r="AP43" s="16">
        <f>$I43*'Prepared_Debt Original Currency'!AP43</f>
        <v>0</v>
      </c>
      <c r="AQ43" s="16">
        <f>$I43*'Prepared_Debt Original Currency'!AQ43</f>
        <v>0</v>
      </c>
      <c r="AR43" s="16">
        <f>$I43*'Prepared_Debt Original Currency'!AR43</f>
        <v>0</v>
      </c>
      <c r="AS43" s="16">
        <f>$I43*'Prepared_Debt Original Currency'!AS43</f>
        <v>0</v>
      </c>
      <c r="AT43" s="16">
        <f>$I43*'Prepared_Debt Original Currency'!AT43</f>
        <v>0</v>
      </c>
      <c r="AU43" s="16">
        <f>$I43*'Prepared_Debt Original Currency'!AU43</f>
        <v>0</v>
      </c>
      <c r="AV43" s="16">
        <f>$I43*'Prepared_Debt Original Currency'!AV43</f>
        <v>0</v>
      </c>
      <c r="AW43" s="16">
        <f>$I43*'Prepared_Debt Original Currency'!AW43</f>
        <v>0</v>
      </c>
      <c r="AX43" s="16">
        <f>$I43*'Prepared_Debt Original Currency'!AX43</f>
        <v>0</v>
      </c>
      <c r="AY43" s="16">
        <f>$I43*'Prepared_Debt Original Currency'!AY43</f>
        <v>0</v>
      </c>
      <c r="AZ43" s="16">
        <f>$I43*'Prepared_Debt Original Currency'!AZ43</f>
        <v>0</v>
      </c>
      <c r="BA43" s="16">
        <f>$I43*'Prepared_Debt Original Currency'!BA43</f>
        <v>0</v>
      </c>
      <c r="BB43" s="16">
        <f>$I43*'Prepared_Debt Original Currency'!BB43</f>
        <v>0</v>
      </c>
      <c r="BC43" s="16">
        <f>$I43*'Prepared_Debt Original Currency'!BC43</f>
        <v>0</v>
      </c>
      <c r="BD43" s="16">
        <f>$I43*'Prepared_Debt Original Currency'!BD43</f>
        <v>0</v>
      </c>
      <c r="BE43" s="16">
        <f>$I43*'Prepared_Debt Original Currency'!BE43</f>
        <v>0</v>
      </c>
      <c r="BF43" s="16">
        <f>$I43*'Prepared_Debt Original Currency'!BF43</f>
        <v>0</v>
      </c>
      <c r="BG43" s="16">
        <f>$I43*'Prepared_Debt Original Currency'!BG43</f>
        <v>0</v>
      </c>
      <c r="BH43" s="16">
        <f>$I43*'Prepared_Debt Original Currency'!BH43</f>
        <v>0</v>
      </c>
      <c r="BI43" s="16">
        <f>$I43*'Prepared_Debt Original Currency'!BI43</f>
        <v>0</v>
      </c>
      <c r="BJ43" s="16">
        <f>$I43*'Prepared_Debt Original Currency'!BJ43</f>
        <v>0</v>
      </c>
      <c r="BK43" s="16">
        <f>$I43*'Prepared_Debt Original Currency'!BK43</f>
        <v>0</v>
      </c>
      <c r="BL43" s="16">
        <f>$I43*'Prepared_Debt Original Currency'!BL43</f>
        <v>0</v>
      </c>
      <c r="BM43" s="16">
        <f>$I43*'Prepared_Debt Original Currency'!BM43</f>
        <v>0</v>
      </c>
      <c r="BN43" s="16">
        <f>$I43*'Prepared_Debt Original Currency'!BN43</f>
        <v>0</v>
      </c>
      <c r="BO43" s="16">
        <f>$I43*'Prepared_Debt Original Currency'!BO43</f>
        <v>0</v>
      </c>
      <c r="BP43" s="16">
        <f>$I43*'Prepared_Debt Original Currency'!BP43</f>
        <v>0</v>
      </c>
      <c r="BQ43" s="16">
        <f>$I43*'Prepared_Debt Original Currency'!BQ43</f>
        <v>0</v>
      </c>
      <c r="BR43" s="16">
        <f>$I43*'Prepared_Debt Original Currency'!BR43</f>
        <v>0</v>
      </c>
      <c r="BS43" s="16">
        <f>$I43*'Prepared_Debt Original Currency'!BS43</f>
        <v>0</v>
      </c>
      <c r="BT43" s="16">
        <f>$I43*'Prepared_Debt Original Currency'!BT43</f>
        <v>0</v>
      </c>
      <c r="BU43" s="16">
        <f>$I43*'Prepared_Debt Original Currency'!BU43</f>
        <v>0</v>
      </c>
      <c r="BV43" s="16">
        <f>$I43*'Prepared_Debt Original Currency'!BV43</f>
        <v>0</v>
      </c>
      <c r="BW43" s="16">
        <f>$I43*'Prepared_Debt Original Currency'!BW43</f>
        <v>0</v>
      </c>
      <c r="BX43" s="32"/>
      <c r="BY43" s="32"/>
      <c r="BZ43" s="32"/>
      <c r="CA43" s="32"/>
      <c r="CB43" s="33">
        <v>0</v>
      </c>
      <c r="CC43" s="33">
        <f t="shared" si="2"/>
        <v>2541526802</v>
      </c>
      <c r="CD43" s="21">
        <f t="shared" si="3"/>
        <v>0</v>
      </c>
      <c r="CE43" s="21">
        <f t="shared" ref="CE43:CS43" si="16">IF($CC43&gt;0,IF(AND(CE$4-$CC$2&gt;=$R43,YEAR($O43)&gt;=CE$4),$CC43/($S43-$R43),0),0)</f>
        <v>0</v>
      </c>
      <c r="CF43" s="21">
        <f t="shared" si="16"/>
        <v>508305360.39999998</v>
      </c>
      <c r="CG43" s="21">
        <f t="shared" si="16"/>
        <v>508305360.39999998</v>
      </c>
      <c r="CH43" s="21">
        <f t="shared" si="16"/>
        <v>508305360.39999998</v>
      </c>
      <c r="CI43" s="21">
        <f t="shared" si="16"/>
        <v>508305360.39999998</v>
      </c>
      <c r="CJ43" s="21">
        <f t="shared" si="16"/>
        <v>508305360.39999998</v>
      </c>
      <c r="CK43" s="21">
        <f t="shared" si="16"/>
        <v>0</v>
      </c>
      <c r="CL43" s="21">
        <f t="shared" si="16"/>
        <v>0</v>
      </c>
      <c r="CM43" s="21">
        <f t="shared" si="16"/>
        <v>0</v>
      </c>
      <c r="CN43" s="21">
        <f t="shared" si="16"/>
        <v>0</v>
      </c>
      <c r="CO43" s="21">
        <f t="shared" si="16"/>
        <v>0</v>
      </c>
      <c r="CP43" s="21">
        <f t="shared" si="16"/>
        <v>0</v>
      </c>
      <c r="CQ43" s="21">
        <f t="shared" si="16"/>
        <v>0</v>
      </c>
      <c r="CR43" s="21">
        <f t="shared" si="16"/>
        <v>0</v>
      </c>
      <c r="CS43" s="21">
        <f t="shared" si="16"/>
        <v>0</v>
      </c>
      <c r="CT43" s="21">
        <f t="shared" ref="CE43:EA45" si="17">IF($CC43&gt;0,IF(AND(CT$4-$CC$2&gt;=$R43,YEAR($O43)&gt;=CT$4),$CC43/($S43-$R43),0),0)</f>
        <v>0</v>
      </c>
      <c r="CU43" s="21">
        <f t="shared" si="17"/>
        <v>0</v>
      </c>
      <c r="CV43" s="21">
        <f t="shared" si="17"/>
        <v>0</v>
      </c>
      <c r="CW43" s="21">
        <f t="shared" si="17"/>
        <v>0</v>
      </c>
      <c r="CX43" s="21">
        <f t="shared" si="17"/>
        <v>0</v>
      </c>
      <c r="CY43" s="21">
        <f t="shared" si="17"/>
        <v>0</v>
      </c>
      <c r="CZ43" s="21">
        <f t="shared" si="17"/>
        <v>0</v>
      </c>
      <c r="DA43" s="21">
        <f t="shared" si="17"/>
        <v>0</v>
      </c>
      <c r="DB43" s="21">
        <f t="shared" si="17"/>
        <v>0</v>
      </c>
      <c r="DC43" s="21">
        <f t="shared" si="17"/>
        <v>0</v>
      </c>
      <c r="DD43" s="21">
        <f t="shared" si="17"/>
        <v>0</v>
      </c>
      <c r="DE43" s="21">
        <f t="shared" si="17"/>
        <v>0</v>
      </c>
      <c r="DF43" s="21">
        <f t="shared" si="17"/>
        <v>0</v>
      </c>
      <c r="DG43" s="21">
        <f t="shared" si="17"/>
        <v>0</v>
      </c>
      <c r="DH43" s="21">
        <f t="shared" si="17"/>
        <v>0</v>
      </c>
      <c r="DI43" s="21">
        <f t="shared" si="17"/>
        <v>0</v>
      </c>
      <c r="DJ43" s="21">
        <f t="shared" si="17"/>
        <v>0</v>
      </c>
      <c r="DK43" s="21">
        <f t="shared" si="17"/>
        <v>0</v>
      </c>
      <c r="DL43" s="21">
        <f t="shared" si="17"/>
        <v>0</v>
      </c>
      <c r="DM43" s="21">
        <f t="shared" si="17"/>
        <v>0</v>
      </c>
      <c r="DN43" s="21">
        <f t="shared" si="17"/>
        <v>0</v>
      </c>
      <c r="DO43" s="21">
        <f t="shared" si="17"/>
        <v>0</v>
      </c>
      <c r="DP43" s="21">
        <f t="shared" si="17"/>
        <v>0</v>
      </c>
      <c r="DQ43" s="21">
        <f t="shared" si="17"/>
        <v>0</v>
      </c>
      <c r="DR43" s="21">
        <f t="shared" si="17"/>
        <v>0</v>
      </c>
      <c r="DS43" s="21">
        <f t="shared" si="17"/>
        <v>0</v>
      </c>
      <c r="DT43" s="21">
        <f t="shared" si="17"/>
        <v>0</v>
      </c>
      <c r="DU43" s="21">
        <f t="shared" si="17"/>
        <v>0</v>
      </c>
      <c r="DV43" s="21">
        <f t="shared" si="17"/>
        <v>0</v>
      </c>
      <c r="DW43" s="21">
        <f t="shared" si="17"/>
        <v>0</v>
      </c>
      <c r="DX43" s="21">
        <f t="shared" si="17"/>
        <v>0</v>
      </c>
      <c r="DY43" s="21">
        <f t="shared" si="17"/>
        <v>0</v>
      </c>
      <c r="DZ43" s="21">
        <f t="shared" si="17"/>
        <v>0</v>
      </c>
      <c r="EA43" s="21">
        <f t="shared" si="17"/>
        <v>0</v>
      </c>
      <c r="EB43" s="33">
        <f t="shared" si="6"/>
        <v>0</v>
      </c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s="34" customFormat="1" x14ac:dyDescent="0.35">
      <c r="A44" s="14">
        <v>40</v>
      </c>
      <c r="B44" s="27" t="s">
        <v>59</v>
      </c>
      <c r="C44" s="28" t="s">
        <v>59</v>
      </c>
      <c r="D44" s="29" t="s">
        <v>54</v>
      </c>
      <c r="E44" s="50" t="s">
        <v>104</v>
      </c>
      <c r="F44" s="50" t="s">
        <v>107</v>
      </c>
      <c r="G44" s="50">
        <f>VLOOKUP(F44,'Represenative Instruments_FX'!$E$5:$F$14,2,FALSE)</f>
        <v>13</v>
      </c>
      <c r="H44" s="29" t="s">
        <v>55</v>
      </c>
      <c r="I44" s="114">
        <f>'Prepared_Debt Original Currency'!I44</f>
        <v>1</v>
      </c>
      <c r="J44" s="16">
        <f>+'Prepared_Debt Original Currency'!J44*I44</f>
        <v>0</v>
      </c>
      <c r="K44" s="16">
        <f>+I44*'Prepared_Debt Original Currency'!K44</f>
        <v>2548629874</v>
      </c>
      <c r="L44" s="36"/>
      <c r="M44" s="36"/>
      <c r="N44" s="121"/>
      <c r="O44" s="123">
        <v>45657</v>
      </c>
      <c r="P44" s="29">
        <v>6</v>
      </c>
      <c r="Q44" s="31">
        <v>7</v>
      </c>
      <c r="R44" s="50">
        <v>0</v>
      </c>
      <c r="S44" s="50">
        <v>7</v>
      </c>
      <c r="T44" s="29" t="s">
        <v>29</v>
      </c>
      <c r="U44" s="47">
        <v>0.1535</v>
      </c>
      <c r="V44" s="29"/>
      <c r="W44" s="44"/>
      <c r="X44" s="36"/>
      <c r="Y44" s="106">
        <f t="shared" si="5"/>
        <v>0</v>
      </c>
      <c r="Z44" s="16">
        <f>$I44*'Prepared_Debt Original Currency'!Z44</f>
        <v>0</v>
      </c>
      <c r="AA44" s="16">
        <f>$I44*'Prepared_Debt Original Currency'!AA44</f>
        <v>0</v>
      </c>
      <c r="AB44" s="16">
        <f>$I44*'Prepared_Debt Original Currency'!AB44</f>
        <v>0</v>
      </c>
      <c r="AC44" s="16">
        <f>$I44*'Prepared_Debt Original Currency'!AC44</f>
        <v>0</v>
      </c>
      <c r="AD44" s="16">
        <f>$I44*'Prepared_Debt Original Currency'!AD44</f>
        <v>0</v>
      </c>
      <c r="AE44" s="16">
        <f>$I44*'Prepared_Debt Original Currency'!AE44</f>
        <v>0</v>
      </c>
      <c r="AF44" s="16">
        <f>$I44*'Prepared_Debt Original Currency'!AF44</f>
        <v>2548629874</v>
      </c>
      <c r="AG44" s="16">
        <f>$I44*'Prepared_Debt Original Currency'!AG44</f>
        <v>0</v>
      </c>
      <c r="AH44" s="16">
        <f>$I44*'Prepared_Debt Original Currency'!AH44</f>
        <v>0</v>
      </c>
      <c r="AI44" s="16">
        <f>$I44*'Prepared_Debt Original Currency'!AI44</f>
        <v>0</v>
      </c>
      <c r="AJ44" s="16">
        <f>$I44*'Prepared_Debt Original Currency'!AJ44</f>
        <v>0</v>
      </c>
      <c r="AK44" s="16">
        <f>$I44*'Prepared_Debt Original Currency'!AK44</f>
        <v>0</v>
      </c>
      <c r="AL44" s="16">
        <f>$I44*'Prepared_Debt Original Currency'!AL44</f>
        <v>0</v>
      </c>
      <c r="AM44" s="16">
        <f>$I44*'Prepared_Debt Original Currency'!AM44</f>
        <v>0</v>
      </c>
      <c r="AN44" s="16">
        <f>$I44*'Prepared_Debt Original Currency'!AN44</f>
        <v>0</v>
      </c>
      <c r="AO44" s="16">
        <f>$I44*'Prepared_Debt Original Currency'!AO44</f>
        <v>0</v>
      </c>
      <c r="AP44" s="16">
        <f>$I44*'Prepared_Debt Original Currency'!AP44</f>
        <v>0</v>
      </c>
      <c r="AQ44" s="16">
        <f>$I44*'Prepared_Debt Original Currency'!AQ44</f>
        <v>0</v>
      </c>
      <c r="AR44" s="16">
        <f>$I44*'Prepared_Debt Original Currency'!AR44</f>
        <v>0</v>
      </c>
      <c r="AS44" s="16">
        <f>$I44*'Prepared_Debt Original Currency'!AS44</f>
        <v>0</v>
      </c>
      <c r="AT44" s="16">
        <f>$I44*'Prepared_Debt Original Currency'!AT44</f>
        <v>0</v>
      </c>
      <c r="AU44" s="16">
        <f>$I44*'Prepared_Debt Original Currency'!AU44</f>
        <v>0</v>
      </c>
      <c r="AV44" s="16">
        <f>$I44*'Prepared_Debt Original Currency'!AV44</f>
        <v>0</v>
      </c>
      <c r="AW44" s="16">
        <f>$I44*'Prepared_Debt Original Currency'!AW44</f>
        <v>0</v>
      </c>
      <c r="AX44" s="16">
        <f>$I44*'Prepared_Debt Original Currency'!AX44</f>
        <v>0</v>
      </c>
      <c r="AY44" s="16">
        <f>$I44*'Prepared_Debt Original Currency'!AY44</f>
        <v>0</v>
      </c>
      <c r="AZ44" s="16">
        <f>$I44*'Prepared_Debt Original Currency'!AZ44</f>
        <v>0</v>
      </c>
      <c r="BA44" s="16">
        <f>$I44*'Prepared_Debt Original Currency'!BA44</f>
        <v>0</v>
      </c>
      <c r="BB44" s="16">
        <f>$I44*'Prepared_Debt Original Currency'!BB44</f>
        <v>0</v>
      </c>
      <c r="BC44" s="16">
        <f>$I44*'Prepared_Debt Original Currency'!BC44</f>
        <v>0</v>
      </c>
      <c r="BD44" s="16">
        <f>$I44*'Prepared_Debt Original Currency'!BD44</f>
        <v>0</v>
      </c>
      <c r="BE44" s="16">
        <f>$I44*'Prepared_Debt Original Currency'!BE44</f>
        <v>0</v>
      </c>
      <c r="BF44" s="16">
        <f>$I44*'Prepared_Debt Original Currency'!BF44</f>
        <v>0</v>
      </c>
      <c r="BG44" s="16">
        <f>$I44*'Prepared_Debt Original Currency'!BG44</f>
        <v>0</v>
      </c>
      <c r="BH44" s="16">
        <f>$I44*'Prepared_Debt Original Currency'!BH44</f>
        <v>0</v>
      </c>
      <c r="BI44" s="16">
        <f>$I44*'Prepared_Debt Original Currency'!BI44</f>
        <v>0</v>
      </c>
      <c r="BJ44" s="16">
        <f>$I44*'Prepared_Debt Original Currency'!BJ44</f>
        <v>0</v>
      </c>
      <c r="BK44" s="16">
        <f>$I44*'Prepared_Debt Original Currency'!BK44</f>
        <v>0</v>
      </c>
      <c r="BL44" s="16">
        <f>$I44*'Prepared_Debt Original Currency'!BL44</f>
        <v>0</v>
      </c>
      <c r="BM44" s="16">
        <f>$I44*'Prepared_Debt Original Currency'!BM44</f>
        <v>0</v>
      </c>
      <c r="BN44" s="16">
        <f>$I44*'Prepared_Debt Original Currency'!BN44</f>
        <v>0</v>
      </c>
      <c r="BO44" s="16">
        <f>$I44*'Prepared_Debt Original Currency'!BO44</f>
        <v>0</v>
      </c>
      <c r="BP44" s="16">
        <f>$I44*'Prepared_Debt Original Currency'!BP44</f>
        <v>0</v>
      </c>
      <c r="BQ44" s="16">
        <f>$I44*'Prepared_Debt Original Currency'!BQ44</f>
        <v>0</v>
      </c>
      <c r="BR44" s="16">
        <f>$I44*'Prepared_Debt Original Currency'!BR44</f>
        <v>0</v>
      </c>
      <c r="BS44" s="16">
        <f>$I44*'Prepared_Debt Original Currency'!BS44</f>
        <v>0</v>
      </c>
      <c r="BT44" s="16">
        <f>$I44*'Prepared_Debt Original Currency'!BT44</f>
        <v>0</v>
      </c>
      <c r="BU44" s="16">
        <f>$I44*'Prepared_Debt Original Currency'!BU44</f>
        <v>0</v>
      </c>
      <c r="BV44" s="16">
        <f>$I44*'Prepared_Debt Original Currency'!BV44</f>
        <v>0</v>
      </c>
      <c r="BW44" s="16">
        <f>$I44*'Prepared_Debt Original Currency'!BW44</f>
        <v>0</v>
      </c>
      <c r="BX44" s="37"/>
      <c r="BY44" s="37"/>
      <c r="BZ44" s="37"/>
      <c r="CA44" s="37"/>
      <c r="CB44" s="38">
        <v>0</v>
      </c>
      <c r="CC44" s="38">
        <f t="shared" si="2"/>
        <v>2548629874</v>
      </c>
      <c r="CD44" s="21">
        <f t="shared" si="3"/>
        <v>0</v>
      </c>
      <c r="CE44" s="21">
        <f t="shared" si="17"/>
        <v>0</v>
      </c>
      <c r="CF44" s="21">
        <f t="shared" si="17"/>
        <v>364089982</v>
      </c>
      <c r="CG44" s="21">
        <f t="shared" si="17"/>
        <v>364089982</v>
      </c>
      <c r="CH44" s="21">
        <f t="shared" si="17"/>
        <v>364089982</v>
      </c>
      <c r="CI44" s="21">
        <f t="shared" si="17"/>
        <v>364089982</v>
      </c>
      <c r="CJ44" s="21">
        <f t="shared" si="17"/>
        <v>364089982</v>
      </c>
      <c r="CK44" s="21">
        <f t="shared" si="17"/>
        <v>364089982</v>
      </c>
      <c r="CL44" s="21">
        <f t="shared" si="17"/>
        <v>364089982</v>
      </c>
      <c r="CM44" s="21">
        <f t="shared" si="17"/>
        <v>0</v>
      </c>
      <c r="CN44" s="21">
        <f t="shared" si="17"/>
        <v>0</v>
      </c>
      <c r="CO44" s="21">
        <f t="shared" si="17"/>
        <v>0</v>
      </c>
      <c r="CP44" s="21">
        <f t="shared" si="17"/>
        <v>0</v>
      </c>
      <c r="CQ44" s="21">
        <f t="shared" si="17"/>
        <v>0</v>
      </c>
      <c r="CR44" s="21">
        <f t="shared" si="17"/>
        <v>0</v>
      </c>
      <c r="CS44" s="21">
        <f t="shared" si="17"/>
        <v>0</v>
      </c>
      <c r="CT44" s="21">
        <f t="shared" si="17"/>
        <v>0</v>
      </c>
      <c r="CU44" s="21">
        <f t="shared" si="17"/>
        <v>0</v>
      </c>
      <c r="CV44" s="21">
        <f t="shared" si="17"/>
        <v>0</v>
      </c>
      <c r="CW44" s="21">
        <f t="shared" si="17"/>
        <v>0</v>
      </c>
      <c r="CX44" s="21">
        <f t="shared" si="17"/>
        <v>0</v>
      </c>
      <c r="CY44" s="21">
        <f t="shared" si="17"/>
        <v>0</v>
      </c>
      <c r="CZ44" s="21">
        <f t="shared" si="17"/>
        <v>0</v>
      </c>
      <c r="DA44" s="21">
        <f t="shared" si="17"/>
        <v>0</v>
      </c>
      <c r="DB44" s="21">
        <f t="shared" si="17"/>
        <v>0</v>
      </c>
      <c r="DC44" s="21">
        <f t="shared" si="17"/>
        <v>0</v>
      </c>
      <c r="DD44" s="21">
        <f t="shared" si="17"/>
        <v>0</v>
      </c>
      <c r="DE44" s="21">
        <f t="shared" si="17"/>
        <v>0</v>
      </c>
      <c r="DF44" s="21">
        <f t="shared" si="17"/>
        <v>0</v>
      </c>
      <c r="DG44" s="21">
        <f t="shared" si="17"/>
        <v>0</v>
      </c>
      <c r="DH44" s="21">
        <f t="shared" si="17"/>
        <v>0</v>
      </c>
      <c r="DI44" s="21">
        <f t="shared" si="17"/>
        <v>0</v>
      </c>
      <c r="DJ44" s="21">
        <f t="shared" si="17"/>
        <v>0</v>
      </c>
      <c r="DK44" s="21">
        <f t="shared" si="17"/>
        <v>0</v>
      </c>
      <c r="DL44" s="21">
        <f t="shared" si="17"/>
        <v>0</v>
      </c>
      <c r="DM44" s="21">
        <f t="shared" si="17"/>
        <v>0</v>
      </c>
      <c r="DN44" s="21">
        <f t="shared" si="17"/>
        <v>0</v>
      </c>
      <c r="DO44" s="21">
        <f t="shared" si="17"/>
        <v>0</v>
      </c>
      <c r="DP44" s="21">
        <f t="shared" si="17"/>
        <v>0</v>
      </c>
      <c r="DQ44" s="21">
        <f t="shared" si="17"/>
        <v>0</v>
      </c>
      <c r="DR44" s="21">
        <f t="shared" si="17"/>
        <v>0</v>
      </c>
      <c r="DS44" s="21">
        <f t="shared" si="17"/>
        <v>0</v>
      </c>
      <c r="DT44" s="21">
        <f t="shared" si="17"/>
        <v>0</v>
      </c>
      <c r="DU44" s="21">
        <f t="shared" si="17"/>
        <v>0</v>
      </c>
      <c r="DV44" s="21">
        <f t="shared" si="17"/>
        <v>0</v>
      </c>
      <c r="DW44" s="21">
        <f t="shared" si="17"/>
        <v>0</v>
      </c>
      <c r="DX44" s="21">
        <f t="shared" si="17"/>
        <v>0</v>
      </c>
      <c r="DY44" s="21">
        <f t="shared" si="17"/>
        <v>0</v>
      </c>
      <c r="DZ44" s="21">
        <f t="shared" si="17"/>
        <v>0</v>
      </c>
      <c r="EA44" s="21">
        <f t="shared" si="17"/>
        <v>0</v>
      </c>
      <c r="EB44" s="38">
        <f t="shared" si="6"/>
        <v>0</v>
      </c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s="34" customFormat="1" x14ac:dyDescent="0.35">
      <c r="A45" s="14">
        <v>41</v>
      </c>
      <c r="B45" s="39" t="s">
        <v>64</v>
      </c>
      <c r="C45" s="39" t="s">
        <v>64</v>
      </c>
      <c r="D45" s="29" t="s">
        <v>54</v>
      </c>
      <c r="E45" s="50" t="s">
        <v>101</v>
      </c>
      <c r="F45" s="50" t="s">
        <v>108</v>
      </c>
      <c r="G45" s="50">
        <f>VLOOKUP(F45,'Represenative Instruments_FX'!$E$5:$F$14,2,FALSE)</f>
        <v>11</v>
      </c>
      <c r="H45" s="29" t="s">
        <v>55</v>
      </c>
      <c r="I45" s="114">
        <f>'Prepared_Debt Original Currency'!I45</f>
        <v>1</v>
      </c>
      <c r="J45" s="16">
        <f>+'Prepared_Debt Original Currency'!J45*I45</f>
        <v>0</v>
      </c>
      <c r="K45" s="16">
        <f>+I45*'Prepared_Debt Original Currency'!K45</f>
        <v>3831304677</v>
      </c>
      <c r="L45" s="36"/>
      <c r="M45" s="36"/>
      <c r="N45" s="121"/>
      <c r="O45" s="123">
        <v>43465</v>
      </c>
      <c r="P45" s="29">
        <v>0</v>
      </c>
      <c r="Q45" s="31">
        <v>1</v>
      </c>
      <c r="R45" s="50">
        <v>0</v>
      </c>
      <c r="S45" s="50">
        <v>1</v>
      </c>
      <c r="T45" s="29" t="s">
        <v>29</v>
      </c>
      <c r="U45" s="47">
        <v>0.13</v>
      </c>
      <c r="V45" s="29"/>
      <c r="W45" s="29"/>
      <c r="X45" s="29"/>
      <c r="Y45" s="106">
        <f t="shared" si="5"/>
        <v>0</v>
      </c>
      <c r="Z45" s="16">
        <f>$I45*'Prepared_Debt Original Currency'!Z45</f>
        <v>3831304677</v>
      </c>
      <c r="AA45" s="16">
        <f>$I45*'Prepared_Debt Original Currency'!AA45</f>
        <v>0</v>
      </c>
      <c r="AB45" s="16">
        <f>$I45*'Prepared_Debt Original Currency'!AB45</f>
        <v>0</v>
      </c>
      <c r="AC45" s="16">
        <f>$I45*'Prepared_Debt Original Currency'!AC45</f>
        <v>0</v>
      </c>
      <c r="AD45" s="16">
        <f>$I45*'Prepared_Debt Original Currency'!AD45</f>
        <v>0</v>
      </c>
      <c r="AE45" s="16">
        <f>$I45*'Prepared_Debt Original Currency'!AE45</f>
        <v>0</v>
      </c>
      <c r="AF45" s="16">
        <f>$I45*'Prepared_Debt Original Currency'!AF45</f>
        <v>0</v>
      </c>
      <c r="AG45" s="16">
        <f>$I45*'Prepared_Debt Original Currency'!AG45</f>
        <v>0</v>
      </c>
      <c r="AH45" s="16">
        <f>$I45*'Prepared_Debt Original Currency'!AH45</f>
        <v>0</v>
      </c>
      <c r="AI45" s="16">
        <f>$I45*'Prepared_Debt Original Currency'!AI45</f>
        <v>0</v>
      </c>
      <c r="AJ45" s="16">
        <f>$I45*'Prepared_Debt Original Currency'!AJ45</f>
        <v>0</v>
      </c>
      <c r="AK45" s="16">
        <f>$I45*'Prepared_Debt Original Currency'!AK45</f>
        <v>0</v>
      </c>
      <c r="AL45" s="16">
        <f>$I45*'Prepared_Debt Original Currency'!AL45</f>
        <v>0</v>
      </c>
      <c r="AM45" s="16">
        <f>$I45*'Prepared_Debt Original Currency'!AM45</f>
        <v>0</v>
      </c>
      <c r="AN45" s="16">
        <f>$I45*'Prepared_Debt Original Currency'!AN45</f>
        <v>0</v>
      </c>
      <c r="AO45" s="16">
        <f>$I45*'Prepared_Debt Original Currency'!AO45</f>
        <v>0</v>
      </c>
      <c r="AP45" s="16">
        <f>$I45*'Prepared_Debt Original Currency'!AP45</f>
        <v>0</v>
      </c>
      <c r="AQ45" s="16">
        <f>$I45*'Prepared_Debt Original Currency'!AQ45</f>
        <v>0</v>
      </c>
      <c r="AR45" s="16">
        <f>$I45*'Prepared_Debt Original Currency'!AR45</f>
        <v>0</v>
      </c>
      <c r="AS45" s="16">
        <f>$I45*'Prepared_Debt Original Currency'!AS45</f>
        <v>0</v>
      </c>
      <c r="AT45" s="16">
        <f>$I45*'Prepared_Debt Original Currency'!AT45</f>
        <v>0</v>
      </c>
      <c r="AU45" s="16">
        <f>$I45*'Prepared_Debt Original Currency'!AU45</f>
        <v>0</v>
      </c>
      <c r="AV45" s="16">
        <f>$I45*'Prepared_Debt Original Currency'!AV45</f>
        <v>0</v>
      </c>
      <c r="AW45" s="16">
        <f>$I45*'Prepared_Debt Original Currency'!AW45</f>
        <v>0</v>
      </c>
      <c r="AX45" s="16">
        <f>$I45*'Prepared_Debt Original Currency'!AX45</f>
        <v>0</v>
      </c>
      <c r="AY45" s="16">
        <f>$I45*'Prepared_Debt Original Currency'!AY45</f>
        <v>0</v>
      </c>
      <c r="AZ45" s="16">
        <f>$I45*'Prepared_Debt Original Currency'!AZ45</f>
        <v>0</v>
      </c>
      <c r="BA45" s="16">
        <f>$I45*'Prepared_Debt Original Currency'!BA45</f>
        <v>0</v>
      </c>
      <c r="BB45" s="16">
        <f>$I45*'Prepared_Debt Original Currency'!BB45</f>
        <v>0</v>
      </c>
      <c r="BC45" s="16">
        <f>$I45*'Prepared_Debt Original Currency'!BC45</f>
        <v>0</v>
      </c>
      <c r="BD45" s="16">
        <f>$I45*'Prepared_Debt Original Currency'!BD45</f>
        <v>0</v>
      </c>
      <c r="BE45" s="16">
        <f>$I45*'Prepared_Debt Original Currency'!BE45</f>
        <v>0</v>
      </c>
      <c r="BF45" s="16">
        <f>$I45*'Prepared_Debt Original Currency'!BF45</f>
        <v>0</v>
      </c>
      <c r="BG45" s="16">
        <f>$I45*'Prepared_Debt Original Currency'!BG45</f>
        <v>0</v>
      </c>
      <c r="BH45" s="16">
        <f>$I45*'Prepared_Debt Original Currency'!BH45</f>
        <v>0</v>
      </c>
      <c r="BI45" s="16">
        <f>$I45*'Prepared_Debt Original Currency'!BI45</f>
        <v>0</v>
      </c>
      <c r="BJ45" s="16">
        <f>$I45*'Prepared_Debt Original Currency'!BJ45</f>
        <v>0</v>
      </c>
      <c r="BK45" s="16">
        <f>$I45*'Prepared_Debt Original Currency'!BK45</f>
        <v>0</v>
      </c>
      <c r="BL45" s="16">
        <f>$I45*'Prepared_Debt Original Currency'!BL45</f>
        <v>0</v>
      </c>
      <c r="BM45" s="16">
        <f>$I45*'Prepared_Debt Original Currency'!BM45</f>
        <v>0</v>
      </c>
      <c r="BN45" s="16">
        <f>$I45*'Prepared_Debt Original Currency'!BN45</f>
        <v>0</v>
      </c>
      <c r="BO45" s="16">
        <f>$I45*'Prepared_Debt Original Currency'!BO45</f>
        <v>0</v>
      </c>
      <c r="BP45" s="16">
        <f>$I45*'Prepared_Debt Original Currency'!BP45</f>
        <v>0</v>
      </c>
      <c r="BQ45" s="16">
        <f>$I45*'Prepared_Debt Original Currency'!BQ45</f>
        <v>0</v>
      </c>
      <c r="BR45" s="16">
        <f>$I45*'Prepared_Debt Original Currency'!BR45</f>
        <v>0</v>
      </c>
      <c r="BS45" s="16">
        <f>$I45*'Prepared_Debt Original Currency'!BS45</f>
        <v>0</v>
      </c>
      <c r="BT45" s="16">
        <f>$I45*'Prepared_Debt Original Currency'!BT45</f>
        <v>0</v>
      </c>
      <c r="BU45" s="16">
        <f>$I45*'Prepared_Debt Original Currency'!BU45</f>
        <v>0</v>
      </c>
      <c r="BV45" s="16">
        <f>$I45*'Prepared_Debt Original Currency'!BV45</f>
        <v>0</v>
      </c>
      <c r="BW45" s="16">
        <f>$I45*'Prepared_Debt Original Currency'!BW45</f>
        <v>0</v>
      </c>
      <c r="BX45" s="37"/>
      <c r="BY45" s="37"/>
      <c r="BZ45" s="37"/>
      <c r="CA45" s="37"/>
      <c r="CB45" s="38">
        <v>0</v>
      </c>
      <c r="CC45" s="38">
        <f t="shared" si="2"/>
        <v>3831304677</v>
      </c>
      <c r="CD45" s="21">
        <f t="shared" si="3"/>
        <v>0</v>
      </c>
      <c r="CE45" s="21">
        <f t="shared" si="17"/>
        <v>0</v>
      </c>
      <c r="CF45" s="21">
        <f t="shared" si="17"/>
        <v>3831304677</v>
      </c>
      <c r="CG45" s="21">
        <f t="shared" si="17"/>
        <v>0</v>
      </c>
      <c r="CH45" s="21">
        <f t="shared" si="17"/>
        <v>0</v>
      </c>
      <c r="CI45" s="21">
        <f t="shared" si="17"/>
        <v>0</v>
      </c>
      <c r="CJ45" s="21">
        <f t="shared" si="17"/>
        <v>0</v>
      </c>
      <c r="CK45" s="21">
        <f t="shared" si="17"/>
        <v>0</v>
      </c>
      <c r="CL45" s="21">
        <f t="shared" si="17"/>
        <v>0</v>
      </c>
      <c r="CM45" s="21">
        <f t="shared" si="17"/>
        <v>0</v>
      </c>
      <c r="CN45" s="21">
        <f t="shared" si="17"/>
        <v>0</v>
      </c>
      <c r="CO45" s="21">
        <f t="shared" si="17"/>
        <v>0</v>
      </c>
      <c r="CP45" s="21">
        <f t="shared" si="17"/>
        <v>0</v>
      </c>
      <c r="CQ45" s="21">
        <f t="shared" si="17"/>
        <v>0</v>
      </c>
      <c r="CR45" s="21">
        <f t="shared" si="17"/>
        <v>0</v>
      </c>
      <c r="CS45" s="21">
        <f t="shared" si="17"/>
        <v>0</v>
      </c>
      <c r="CT45" s="21">
        <f t="shared" si="17"/>
        <v>0</v>
      </c>
      <c r="CU45" s="21">
        <f t="shared" si="17"/>
        <v>0</v>
      </c>
      <c r="CV45" s="21">
        <f t="shared" si="17"/>
        <v>0</v>
      </c>
      <c r="CW45" s="21">
        <f t="shared" si="17"/>
        <v>0</v>
      </c>
      <c r="CX45" s="21">
        <f t="shared" si="17"/>
        <v>0</v>
      </c>
      <c r="CY45" s="21">
        <f t="shared" si="17"/>
        <v>0</v>
      </c>
      <c r="CZ45" s="21">
        <f t="shared" si="17"/>
        <v>0</v>
      </c>
      <c r="DA45" s="21">
        <f t="shared" si="17"/>
        <v>0</v>
      </c>
      <c r="DB45" s="21">
        <f t="shared" si="17"/>
        <v>0</v>
      </c>
      <c r="DC45" s="21">
        <f t="shared" si="17"/>
        <v>0</v>
      </c>
      <c r="DD45" s="21">
        <f t="shared" si="17"/>
        <v>0</v>
      </c>
      <c r="DE45" s="21">
        <f t="shared" si="17"/>
        <v>0</v>
      </c>
      <c r="DF45" s="21">
        <f t="shared" si="17"/>
        <v>0</v>
      </c>
      <c r="DG45" s="21">
        <f t="shared" si="17"/>
        <v>0</v>
      </c>
      <c r="DH45" s="21">
        <f t="shared" si="17"/>
        <v>0</v>
      </c>
      <c r="DI45" s="21">
        <f t="shared" si="17"/>
        <v>0</v>
      </c>
      <c r="DJ45" s="21">
        <f t="shared" si="17"/>
        <v>0</v>
      </c>
      <c r="DK45" s="21">
        <f t="shared" si="17"/>
        <v>0</v>
      </c>
      <c r="DL45" s="21">
        <f t="shared" si="17"/>
        <v>0</v>
      </c>
      <c r="DM45" s="21">
        <f t="shared" si="17"/>
        <v>0</v>
      </c>
      <c r="DN45" s="21">
        <f t="shared" si="17"/>
        <v>0</v>
      </c>
      <c r="DO45" s="21">
        <f t="shared" si="17"/>
        <v>0</v>
      </c>
      <c r="DP45" s="21">
        <f t="shared" si="17"/>
        <v>0</v>
      </c>
      <c r="DQ45" s="21">
        <f t="shared" si="17"/>
        <v>0</v>
      </c>
      <c r="DR45" s="21">
        <f t="shared" si="17"/>
        <v>0</v>
      </c>
      <c r="DS45" s="21">
        <f t="shared" si="17"/>
        <v>0</v>
      </c>
      <c r="DT45" s="21">
        <f t="shared" si="17"/>
        <v>0</v>
      </c>
      <c r="DU45" s="21">
        <f t="shared" si="17"/>
        <v>0</v>
      </c>
      <c r="DV45" s="21">
        <f t="shared" si="17"/>
        <v>0</v>
      </c>
      <c r="DW45" s="21">
        <f t="shared" si="17"/>
        <v>0</v>
      </c>
      <c r="DX45" s="21">
        <f t="shared" si="17"/>
        <v>0</v>
      </c>
      <c r="DY45" s="21">
        <f t="shared" si="17"/>
        <v>0</v>
      </c>
      <c r="DZ45" s="21">
        <f t="shared" si="17"/>
        <v>0</v>
      </c>
      <c r="EA45" s="21">
        <f t="shared" si="17"/>
        <v>0</v>
      </c>
      <c r="EB45" s="38">
        <f t="shared" si="6"/>
        <v>0</v>
      </c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25" customHeight="1" thickBot="1" x14ac:dyDescent="0.4">
      <c r="A46" s="153" t="s">
        <v>113</v>
      </c>
      <c r="B46" s="153"/>
      <c r="C46" s="153"/>
      <c r="D46" s="157"/>
      <c r="E46" s="158"/>
      <c r="F46" s="153"/>
      <c r="G46" s="153"/>
      <c r="H46" s="153"/>
      <c r="I46" s="153"/>
      <c r="J46" s="153"/>
      <c r="K46" s="153"/>
      <c r="L46" s="153"/>
      <c r="M46" s="153"/>
      <c r="N46" s="153"/>
      <c r="O46" s="159"/>
      <c r="P46" s="157"/>
      <c r="Q46" s="157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  <c r="BN46" s="153"/>
      <c r="BO46" s="153"/>
      <c r="BP46" s="153"/>
      <c r="BQ46" s="153"/>
      <c r="BR46" s="153"/>
      <c r="BS46" s="153"/>
      <c r="BT46" s="153"/>
      <c r="BU46" s="153"/>
      <c r="BV46" s="153"/>
      <c r="BW46" s="153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</row>
    <row r="47" spans="1:256" ht="53.5" thickTop="1" thickBot="1" x14ac:dyDescent="0.4">
      <c r="A47" s="1" t="s">
        <v>3</v>
      </c>
      <c r="B47" s="3" t="s">
        <v>4</v>
      </c>
      <c r="C47" s="2" t="s">
        <v>5</v>
      </c>
      <c r="D47" s="2" t="s">
        <v>6</v>
      </c>
      <c r="E47" s="49" t="s">
        <v>65</v>
      </c>
      <c r="F47" s="49" t="s">
        <v>66</v>
      </c>
      <c r="G47" s="49" t="s">
        <v>67</v>
      </c>
      <c r="H47" s="4" t="s">
        <v>7</v>
      </c>
      <c r="I47" s="49" t="s">
        <v>86</v>
      </c>
      <c r="J47" s="4" t="s">
        <v>133</v>
      </c>
      <c r="K47" s="4" t="s">
        <v>131</v>
      </c>
      <c r="L47" s="4" t="s">
        <v>10</v>
      </c>
      <c r="M47" s="4" t="s">
        <v>11</v>
      </c>
      <c r="N47" s="4" t="s">
        <v>12</v>
      </c>
      <c r="O47" s="4" t="s">
        <v>13</v>
      </c>
      <c r="P47" s="4" t="s">
        <v>14</v>
      </c>
      <c r="Q47" s="4" t="s">
        <v>15</v>
      </c>
      <c r="R47" s="49" t="s">
        <v>16</v>
      </c>
      <c r="S47" s="49" t="s">
        <v>17</v>
      </c>
      <c r="T47" s="4" t="s">
        <v>18</v>
      </c>
      <c r="U47" s="45" t="s">
        <v>19</v>
      </c>
      <c r="V47" s="2" t="s">
        <v>20</v>
      </c>
      <c r="W47" s="5" t="s">
        <v>21</v>
      </c>
      <c r="X47" s="6" t="s">
        <v>22</v>
      </c>
      <c r="Y47" s="8">
        <v>2017</v>
      </c>
      <c r="Z47" s="8">
        <v>2018</v>
      </c>
      <c r="AA47" s="9">
        <f>Z47+1</f>
        <v>2019</v>
      </c>
      <c r="AB47" s="9">
        <f t="shared" ref="AB47:BW47" si="18">AA47+1</f>
        <v>2020</v>
      </c>
      <c r="AC47" s="9">
        <f t="shared" si="18"/>
        <v>2021</v>
      </c>
      <c r="AD47" s="9">
        <f t="shared" si="18"/>
        <v>2022</v>
      </c>
      <c r="AE47" s="9">
        <f t="shared" si="18"/>
        <v>2023</v>
      </c>
      <c r="AF47" s="9">
        <f t="shared" si="18"/>
        <v>2024</v>
      </c>
      <c r="AG47" s="9">
        <f t="shared" si="18"/>
        <v>2025</v>
      </c>
      <c r="AH47" s="9">
        <f t="shared" si="18"/>
        <v>2026</v>
      </c>
      <c r="AI47" s="9">
        <f t="shared" si="18"/>
        <v>2027</v>
      </c>
      <c r="AJ47" s="9">
        <f t="shared" si="18"/>
        <v>2028</v>
      </c>
      <c r="AK47" s="9">
        <f t="shared" si="18"/>
        <v>2029</v>
      </c>
      <c r="AL47" s="9">
        <f t="shared" si="18"/>
        <v>2030</v>
      </c>
      <c r="AM47" s="9">
        <f t="shared" si="18"/>
        <v>2031</v>
      </c>
      <c r="AN47" s="9">
        <f t="shared" si="18"/>
        <v>2032</v>
      </c>
      <c r="AO47" s="9">
        <f t="shared" si="18"/>
        <v>2033</v>
      </c>
      <c r="AP47" s="9">
        <f t="shared" si="18"/>
        <v>2034</v>
      </c>
      <c r="AQ47" s="9">
        <f t="shared" si="18"/>
        <v>2035</v>
      </c>
      <c r="AR47" s="9">
        <f t="shared" si="18"/>
        <v>2036</v>
      </c>
      <c r="AS47" s="9">
        <f t="shared" si="18"/>
        <v>2037</v>
      </c>
      <c r="AT47" s="9">
        <f t="shared" si="18"/>
        <v>2038</v>
      </c>
      <c r="AU47" s="9">
        <f t="shared" si="18"/>
        <v>2039</v>
      </c>
      <c r="AV47" s="9">
        <f t="shared" si="18"/>
        <v>2040</v>
      </c>
      <c r="AW47" s="9">
        <f t="shared" si="18"/>
        <v>2041</v>
      </c>
      <c r="AX47" s="9">
        <f t="shared" si="18"/>
        <v>2042</v>
      </c>
      <c r="AY47" s="9">
        <f t="shared" si="18"/>
        <v>2043</v>
      </c>
      <c r="AZ47" s="9">
        <f t="shared" si="18"/>
        <v>2044</v>
      </c>
      <c r="BA47" s="9">
        <f t="shared" si="18"/>
        <v>2045</v>
      </c>
      <c r="BB47" s="9">
        <f t="shared" si="18"/>
        <v>2046</v>
      </c>
      <c r="BC47" s="9">
        <f t="shared" si="18"/>
        <v>2047</v>
      </c>
      <c r="BD47" s="9">
        <f t="shared" si="18"/>
        <v>2048</v>
      </c>
      <c r="BE47" s="9">
        <f t="shared" si="18"/>
        <v>2049</v>
      </c>
      <c r="BF47" s="9">
        <f t="shared" si="18"/>
        <v>2050</v>
      </c>
      <c r="BG47" s="9">
        <f t="shared" si="18"/>
        <v>2051</v>
      </c>
      <c r="BH47" s="9">
        <f t="shared" si="18"/>
        <v>2052</v>
      </c>
      <c r="BI47" s="9">
        <f t="shared" si="18"/>
        <v>2053</v>
      </c>
      <c r="BJ47" s="9">
        <f t="shared" si="18"/>
        <v>2054</v>
      </c>
      <c r="BK47" s="9">
        <f t="shared" si="18"/>
        <v>2055</v>
      </c>
      <c r="BL47" s="9">
        <f t="shared" si="18"/>
        <v>2056</v>
      </c>
      <c r="BM47" s="9">
        <f t="shared" si="18"/>
        <v>2057</v>
      </c>
      <c r="BN47" s="9">
        <f t="shared" si="18"/>
        <v>2058</v>
      </c>
      <c r="BO47" s="9">
        <f t="shared" si="18"/>
        <v>2059</v>
      </c>
      <c r="BP47" s="9">
        <f t="shared" si="18"/>
        <v>2060</v>
      </c>
      <c r="BQ47" s="9">
        <f t="shared" si="18"/>
        <v>2061</v>
      </c>
      <c r="BR47" s="9">
        <f t="shared" si="18"/>
        <v>2062</v>
      </c>
      <c r="BS47" s="9">
        <f t="shared" si="18"/>
        <v>2063</v>
      </c>
      <c r="BT47" s="9">
        <f t="shared" si="18"/>
        <v>2064</v>
      </c>
      <c r="BU47" s="9">
        <f t="shared" si="18"/>
        <v>2065</v>
      </c>
      <c r="BV47" s="9">
        <f t="shared" si="18"/>
        <v>2066</v>
      </c>
      <c r="BW47" s="9">
        <f t="shared" si="18"/>
        <v>2067</v>
      </c>
    </row>
    <row r="48" spans="1:256" x14ac:dyDescent="0.35">
      <c r="A48" s="14">
        <v>1</v>
      </c>
      <c r="B48" s="15" t="s">
        <v>25</v>
      </c>
      <c r="C48" s="15" t="s">
        <v>26</v>
      </c>
      <c r="D48" s="14" t="s">
        <v>27</v>
      </c>
      <c r="E48" s="50" t="s">
        <v>62</v>
      </c>
      <c r="F48" s="50" t="s">
        <v>74</v>
      </c>
      <c r="G48" s="50">
        <f>VLOOKUP(F48,'Represenative Instruments_FX'!$E$5:$F$14,2,FALSE)</f>
        <v>2</v>
      </c>
      <c r="H48" s="14" t="s">
        <v>28</v>
      </c>
      <c r="I48" s="114">
        <f>'Prepared_Debt Original Currency'!I48</f>
        <v>15</v>
      </c>
      <c r="J48" s="16">
        <f>+J5</f>
        <v>239104948.02000001</v>
      </c>
      <c r="K48" s="16">
        <f>+K5</f>
        <v>10118099.760000002</v>
      </c>
      <c r="L48" s="16">
        <v>0</v>
      </c>
      <c r="M48" s="16">
        <v>0</v>
      </c>
      <c r="N48" s="121">
        <v>35841</v>
      </c>
      <c r="O48" s="121">
        <v>46980</v>
      </c>
      <c r="P48" s="14">
        <v>10</v>
      </c>
      <c r="Q48" s="17">
        <v>50</v>
      </c>
      <c r="R48" s="50">
        <v>0</v>
      </c>
      <c r="S48" s="50">
        <v>11</v>
      </c>
      <c r="T48" s="14" t="s">
        <v>29</v>
      </c>
      <c r="U48" s="46">
        <v>7.4999999999999997E-3</v>
      </c>
      <c r="V48" s="14"/>
      <c r="W48" s="24"/>
      <c r="X48" s="16">
        <v>2851720.7893333337</v>
      </c>
      <c r="Y48" s="19">
        <f>+K48</f>
        <v>10118099.760000002</v>
      </c>
      <c r="Z48" s="16">
        <f>Y48-Z5</f>
        <v>9218099.7600000016</v>
      </c>
      <c r="AA48" s="16">
        <f t="shared" ref="AA48:BW53" si="19">Z48-AA5</f>
        <v>8318099.7600000016</v>
      </c>
      <c r="AB48" s="16">
        <f t="shared" si="19"/>
        <v>7418099.7600000016</v>
      </c>
      <c r="AC48" s="16">
        <f t="shared" si="19"/>
        <v>6518099.7600000016</v>
      </c>
      <c r="AD48" s="16">
        <f t="shared" si="19"/>
        <v>5618099.7600000016</v>
      </c>
      <c r="AE48" s="16">
        <f t="shared" si="19"/>
        <v>4718099.7600000016</v>
      </c>
      <c r="AF48" s="16">
        <f t="shared" si="19"/>
        <v>3818099.7600000016</v>
      </c>
      <c r="AG48" s="16">
        <f t="shared" si="19"/>
        <v>2918099.7600000016</v>
      </c>
      <c r="AH48" s="16">
        <f t="shared" si="19"/>
        <v>2018099.7600000016</v>
      </c>
      <c r="AI48" s="16">
        <f t="shared" si="19"/>
        <v>1118099.7600000016</v>
      </c>
      <c r="AJ48" s="16">
        <f t="shared" si="19"/>
        <v>0</v>
      </c>
      <c r="AK48" s="16">
        <f t="shared" si="19"/>
        <v>0</v>
      </c>
      <c r="AL48" s="16">
        <f t="shared" si="19"/>
        <v>0</v>
      </c>
      <c r="AM48" s="16">
        <f t="shared" si="19"/>
        <v>0</v>
      </c>
      <c r="AN48" s="16">
        <f t="shared" si="19"/>
        <v>0</v>
      </c>
      <c r="AO48" s="16">
        <f t="shared" si="19"/>
        <v>0</v>
      </c>
      <c r="AP48" s="16">
        <f t="shared" si="19"/>
        <v>0</v>
      </c>
      <c r="AQ48" s="16">
        <f t="shared" si="19"/>
        <v>0</v>
      </c>
      <c r="AR48" s="16">
        <f t="shared" si="19"/>
        <v>0</v>
      </c>
      <c r="AS48" s="16">
        <f t="shared" si="19"/>
        <v>0</v>
      </c>
      <c r="AT48" s="16">
        <f t="shared" si="19"/>
        <v>0</v>
      </c>
      <c r="AU48" s="16">
        <f t="shared" si="19"/>
        <v>0</v>
      </c>
      <c r="AV48" s="16">
        <f t="shared" si="19"/>
        <v>0</v>
      </c>
      <c r="AW48" s="16">
        <f t="shared" si="19"/>
        <v>0</v>
      </c>
      <c r="AX48" s="16">
        <f t="shared" si="19"/>
        <v>0</v>
      </c>
      <c r="AY48" s="16">
        <f t="shared" si="19"/>
        <v>0</v>
      </c>
      <c r="AZ48" s="16">
        <f t="shared" si="19"/>
        <v>0</v>
      </c>
      <c r="BA48" s="16">
        <f t="shared" si="19"/>
        <v>0</v>
      </c>
      <c r="BB48" s="16">
        <f t="shared" si="19"/>
        <v>0</v>
      </c>
      <c r="BC48" s="16">
        <f t="shared" si="19"/>
        <v>0</v>
      </c>
      <c r="BD48" s="16">
        <f t="shared" si="19"/>
        <v>0</v>
      </c>
      <c r="BE48" s="16">
        <f t="shared" si="19"/>
        <v>0</v>
      </c>
      <c r="BF48" s="16">
        <f t="shared" si="19"/>
        <v>0</v>
      </c>
      <c r="BG48" s="16">
        <f t="shared" si="19"/>
        <v>0</v>
      </c>
      <c r="BH48" s="16">
        <f t="shared" si="19"/>
        <v>0</v>
      </c>
      <c r="BI48" s="16">
        <f t="shared" si="19"/>
        <v>0</v>
      </c>
      <c r="BJ48" s="16">
        <f t="shared" si="19"/>
        <v>0</v>
      </c>
      <c r="BK48" s="16">
        <f t="shared" si="19"/>
        <v>0</v>
      </c>
      <c r="BL48" s="16">
        <f t="shared" si="19"/>
        <v>0</v>
      </c>
      <c r="BM48" s="16">
        <f t="shared" si="19"/>
        <v>0</v>
      </c>
      <c r="BN48" s="16">
        <f t="shared" si="19"/>
        <v>0</v>
      </c>
      <c r="BO48" s="16">
        <f t="shared" si="19"/>
        <v>0</v>
      </c>
      <c r="BP48" s="16">
        <f t="shared" si="19"/>
        <v>0</v>
      </c>
      <c r="BQ48" s="16">
        <f t="shared" si="19"/>
        <v>0</v>
      </c>
      <c r="BR48" s="16">
        <f t="shared" si="19"/>
        <v>0</v>
      </c>
      <c r="BS48" s="16">
        <f t="shared" si="19"/>
        <v>0</v>
      </c>
      <c r="BT48" s="16">
        <f t="shared" si="19"/>
        <v>0</v>
      </c>
      <c r="BU48" s="16">
        <f t="shared" si="19"/>
        <v>0</v>
      </c>
      <c r="BV48" s="16">
        <f t="shared" si="19"/>
        <v>0</v>
      </c>
      <c r="BW48" s="16">
        <f t="shared" si="19"/>
        <v>0</v>
      </c>
    </row>
    <row r="49" spans="1:75" x14ac:dyDescent="0.35">
      <c r="A49" s="14">
        <v>2</v>
      </c>
      <c r="B49" s="15" t="s">
        <v>25</v>
      </c>
      <c r="C49" s="15" t="s">
        <v>26</v>
      </c>
      <c r="D49" s="14" t="s">
        <v>27</v>
      </c>
      <c r="E49" s="50" t="s">
        <v>62</v>
      </c>
      <c r="F49" s="50" t="s">
        <v>74</v>
      </c>
      <c r="G49" s="50">
        <f>VLOOKUP(F49,'Represenative Instruments_FX'!$E$5:$F$14,2,FALSE)</f>
        <v>2</v>
      </c>
      <c r="H49" s="14" t="s">
        <v>30</v>
      </c>
      <c r="I49" s="114">
        <f>'Prepared_Debt Original Currency'!I49</f>
        <v>21.371550000000003</v>
      </c>
      <c r="J49" s="16">
        <f t="shared" ref="J49:K49" si="20">+J6</f>
        <v>26549846823.605583</v>
      </c>
      <c r="K49" s="16">
        <f t="shared" si="20"/>
        <v>5361022182.5487652</v>
      </c>
      <c r="L49" s="16">
        <v>0</v>
      </c>
      <c r="M49" s="16">
        <v>0</v>
      </c>
      <c r="N49" s="121">
        <v>38946</v>
      </c>
      <c r="O49" s="121">
        <v>49747</v>
      </c>
      <c r="P49" s="14">
        <v>10</v>
      </c>
      <c r="Q49" s="17">
        <v>40</v>
      </c>
      <c r="R49" s="50">
        <v>0</v>
      </c>
      <c r="S49" s="50">
        <v>19</v>
      </c>
      <c r="T49" s="14" t="s">
        <v>29</v>
      </c>
      <c r="U49" s="46">
        <v>7.4999999999999997E-3</v>
      </c>
      <c r="V49" s="14"/>
      <c r="W49" s="24"/>
      <c r="X49" s="16">
        <v>301061674.76202708</v>
      </c>
      <c r="Y49" s="19">
        <f t="shared" ref="Y49:Y88" si="21">+K49</f>
        <v>5361022182.5487652</v>
      </c>
      <c r="Z49" s="16">
        <f t="shared" ref="Z49:Z80" si="22">Y49-Z6</f>
        <v>5078863120.3093567</v>
      </c>
      <c r="AA49" s="16">
        <f t="shared" ref="AA49:AO49" si="23">Z49-AA6</f>
        <v>4796704058.0699482</v>
      </c>
      <c r="AB49" s="16">
        <f t="shared" si="23"/>
        <v>4514544995.8305397</v>
      </c>
      <c r="AC49" s="16">
        <f t="shared" si="23"/>
        <v>4232385933.5911312</v>
      </c>
      <c r="AD49" s="16">
        <f t="shared" si="23"/>
        <v>3950226871.3517227</v>
      </c>
      <c r="AE49" s="16">
        <f t="shared" si="23"/>
        <v>3668067809.1123142</v>
      </c>
      <c r="AF49" s="16">
        <f t="shared" si="23"/>
        <v>3385908746.8729057</v>
      </c>
      <c r="AG49" s="16">
        <f t="shared" si="23"/>
        <v>3103749684.6334972</v>
      </c>
      <c r="AH49" s="16">
        <f t="shared" si="23"/>
        <v>2821590622.3940887</v>
      </c>
      <c r="AI49" s="16">
        <f t="shared" si="23"/>
        <v>2539431560.1546803</v>
      </c>
      <c r="AJ49" s="16">
        <f t="shared" si="23"/>
        <v>2257272497.9152718</v>
      </c>
      <c r="AK49" s="16">
        <f t="shared" si="23"/>
        <v>1975113435.6758633</v>
      </c>
      <c r="AL49" s="16">
        <f t="shared" si="23"/>
        <v>1692954373.4364548</v>
      </c>
      <c r="AM49" s="16">
        <f t="shared" si="23"/>
        <v>1410795311.1970463</v>
      </c>
      <c r="AN49" s="16">
        <f t="shared" si="23"/>
        <v>1128636248.9576378</v>
      </c>
      <c r="AO49" s="16">
        <f t="shared" si="23"/>
        <v>846477186.71822917</v>
      </c>
      <c r="AP49" s="16">
        <f t="shared" si="19"/>
        <v>564318124.47882056</v>
      </c>
      <c r="AQ49" s="16">
        <f t="shared" si="19"/>
        <v>282159062.23941195</v>
      </c>
      <c r="AR49" s="16">
        <f t="shared" si="19"/>
        <v>3.337860107421875E-6</v>
      </c>
      <c r="AS49" s="16">
        <f t="shared" si="19"/>
        <v>3.337860107421875E-6</v>
      </c>
      <c r="AT49" s="16">
        <f t="shared" si="19"/>
        <v>3.337860107421875E-6</v>
      </c>
      <c r="AU49" s="16">
        <f t="shared" si="19"/>
        <v>3.337860107421875E-6</v>
      </c>
      <c r="AV49" s="16">
        <f t="shared" si="19"/>
        <v>3.337860107421875E-6</v>
      </c>
      <c r="AW49" s="16">
        <f t="shared" si="19"/>
        <v>3.337860107421875E-6</v>
      </c>
      <c r="AX49" s="16">
        <f t="shared" si="19"/>
        <v>3.337860107421875E-6</v>
      </c>
      <c r="AY49" s="16">
        <f t="shared" si="19"/>
        <v>3.337860107421875E-6</v>
      </c>
      <c r="AZ49" s="16">
        <f t="shared" si="19"/>
        <v>3.337860107421875E-6</v>
      </c>
      <c r="BA49" s="16">
        <f t="shared" si="19"/>
        <v>3.337860107421875E-6</v>
      </c>
      <c r="BB49" s="16">
        <f t="shared" si="19"/>
        <v>3.337860107421875E-6</v>
      </c>
      <c r="BC49" s="16">
        <f t="shared" si="19"/>
        <v>3.337860107421875E-6</v>
      </c>
      <c r="BD49" s="16">
        <f t="shared" si="19"/>
        <v>3.337860107421875E-6</v>
      </c>
      <c r="BE49" s="16">
        <f t="shared" si="19"/>
        <v>3.337860107421875E-6</v>
      </c>
      <c r="BF49" s="16">
        <f t="shared" si="19"/>
        <v>3.337860107421875E-6</v>
      </c>
      <c r="BG49" s="16">
        <f t="shared" si="19"/>
        <v>3.337860107421875E-6</v>
      </c>
      <c r="BH49" s="16">
        <f t="shared" si="19"/>
        <v>3.337860107421875E-6</v>
      </c>
      <c r="BI49" s="16">
        <f t="shared" si="19"/>
        <v>3.337860107421875E-6</v>
      </c>
      <c r="BJ49" s="16">
        <f t="shared" si="19"/>
        <v>3.337860107421875E-6</v>
      </c>
      <c r="BK49" s="16">
        <f t="shared" si="19"/>
        <v>3.337860107421875E-6</v>
      </c>
      <c r="BL49" s="16">
        <f t="shared" si="19"/>
        <v>3.337860107421875E-6</v>
      </c>
      <c r="BM49" s="16">
        <f t="shared" si="19"/>
        <v>3.337860107421875E-6</v>
      </c>
      <c r="BN49" s="16">
        <f t="shared" si="19"/>
        <v>3.337860107421875E-6</v>
      </c>
      <c r="BO49" s="16">
        <f t="shared" si="19"/>
        <v>3.337860107421875E-6</v>
      </c>
      <c r="BP49" s="16">
        <f t="shared" si="19"/>
        <v>3.337860107421875E-6</v>
      </c>
      <c r="BQ49" s="16">
        <f t="shared" si="19"/>
        <v>3.337860107421875E-6</v>
      </c>
      <c r="BR49" s="16">
        <f t="shared" si="19"/>
        <v>3.337860107421875E-6</v>
      </c>
      <c r="BS49" s="16">
        <f t="shared" si="19"/>
        <v>3.337860107421875E-6</v>
      </c>
      <c r="BT49" s="16">
        <f t="shared" si="19"/>
        <v>3.337860107421875E-6</v>
      </c>
      <c r="BU49" s="16">
        <f t="shared" si="19"/>
        <v>3.337860107421875E-6</v>
      </c>
      <c r="BV49" s="16">
        <f t="shared" si="19"/>
        <v>3.337860107421875E-6</v>
      </c>
      <c r="BW49" s="16">
        <f t="shared" si="19"/>
        <v>3.337860107421875E-6</v>
      </c>
    </row>
    <row r="50" spans="1:75" x14ac:dyDescent="0.35">
      <c r="A50" s="14">
        <v>3</v>
      </c>
      <c r="B50" s="15" t="s">
        <v>25</v>
      </c>
      <c r="C50" s="15" t="s">
        <v>31</v>
      </c>
      <c r="D50" s="14" t="s">
        <v>27</v>
      </c>
      <c r="E50" s="50" t="s">
        <v>62</v>
      </c>
      <c r="F50" s="50" t="s">
        <v>74</v>
      </c>
      <c r="G50" s="50">
        <f>VLOOKUP(F50,'Represenative Instruments_FX'!$E$5:$F$14,2,FALSE)</f>
        <v>2</v>
      </c>
      <c r="H50" s="14" t="s">
        <v>32</v>
      </c>
      <c r="I50" s="114">
        <f>'Prepared_Debt Original Currency'!I50</f>
        <v>18.031499999999998</v>
      </c>
      <c r="J50" s="16">
        <f t="shared" ref="J50:K50" si="24">+J7</f>
        <v>921095479.45801783</v>
      </c>
      <c r="K50" s="16">
        <f t="shared" si="24"/>
        <v>209895488.55417955</v>
      </c>
      <c r="L50" s="16">
        <v>0</v>
      </c>
      <c r="M50" s="16">
        <v>0</v>
      </c>
      <c r="N50" s="121">
        <v>39284</v>
      </c>
      <c r="O50" s="121">
        <v>50219</v>
      </c>
      <c r="P50" s="14">
        <v>10</v>
      </c>
      <c r="Q50" s="17">
        <v>40</v>
      </c>
      <c r="R50" s="50">
        <v>0</v>
      </c>
      <c r="S50" s="50">
        <v>20</v>
      </c>
      <c r="T50" s="14" t="s">
        <v>29</v>
      </c>
      <c r="U50" s="46">
        <v>0.01</v>
      </c>
      <c r="V50" s="14"/>
      <c r="W50" s="24"/>
      <c r="X50" s="16">
        <v>12268026.846376812</v>
      </c>
      <c r="Y50" s="19">
        <f t="shared" si="21"/>
        <v>209895488.55417955</v>
      </c>
      <c r="Z50" s="16">
        <f t="shared" si="22"/>
        <v>200100774.77922246</v>
      </c>
      <c r="AA50" s="16">
        <f t="shared" si="19"/>
        <v>190183243.91142318</v>
      </c>
      <c r="AB50" s="16">
        <f t="shared" si="19"/>
        <v>180204304.49167314</v>
      </c>
      <c r="AC50" s="16">
        <f t="shared" si="19"/>
        <v>170102547.07774633</v>
      </c>
      <c r="AD50" s="16">
        <f t="shared" si="19"/>
        <v>159908676.26657882</v>
      </c>
      <c r="AE50" s="16">
        <f t="shared" si="19"/>
        <v>149622692.01465458</v>
      </c>
      <c r="AF50" s="16">
        <f t="shared" si="19"/>
        <v>139213890.36792061</v>
      </c>
      <c r="AG50" s="16">
        <f t="shared" si="19"/>
        <v>128682270.51039144</v>
      </c>
      <c r="AH50" s="16">
        <f t="shared" si="19"/>
        <v>118089242.36970109</v>
      </c>
      <c r="AI50" s="16">
        <f t="shared" si="19"/>
        <v>107373396.22786176</v>
      </c>
      <c r="AJ50" s="16">
        <f t="shared" si="19"/>
        <v>96534731.6595705</v>
      </c>
      <c r="AK50" s="16">
        <f t="shared" si="19"/>
        <v>85603953.926765099</v>
      </c>
      <c r="AL50" s="16">
        <f t="shared" si="19"/>
        <v>74581063.289580002</v>
      </c>
      <c r="AM50" s="16">
        <f t="shared" si="19"/>
        <v>63435354.736595042</v>
      </c>
      <c r="AN50" s="16">
        <f t="shared" si="19"/>
        <v>52166829.304982103</v>
      </c>
      <c r="AO50" s="16">
        <f t="shared" si="19"/>
        <v>40775485.872941464</v>
      </c>
      <c r="AP50" s="16">
        <f t="shared" si="19"/>
        <v>29261324.033201646</v>
      </c>
      <c r="AQ50" s="16">
        <f t="shared" si="19"/>
        <v>17624345.682676446</v>
      </c>
      <c r="AR50" s="16">
        <f t="shared" si="19"/>
        <v>5925957.6478222851</v>
      </c>
      <c r="AS50" s="16">
        <f t="shared" si="19"/>
        <v>-2.0489096641540527E-8</v>
      </c>
      <c r="AT50" s="16">
        <f t="shared" si="19"/>
        <v>-2.0489096641540527E-8</v>
      </c>
      <c r="AU50" s="16">
        <f t="shared" si="19"/>
        <v>-2.0489096641540527E-8</v>
      </c>
      <c r="AV50" s="16">
        <f t="shared" si="19"/>
        <v>-2.0489096641540527E-8</v>
      </c>
      <c r="AW50" s="16">
        <f t="shared" si="19"/>
        <v>-2.0489096641540527E-8</v>
      </c>
      <c r="AX50" s="16">
        <f t="shared" si="19"/>
        <v>-2.0489096641540527E-8</v>
      </c>
      <c r="AY50" s="16">
        <f t="shared" si="19"/>
        <v>-2.0489096641540527E-8</v>
      </c>
      <c r="AZ50" s="16">
        <f t="shared" si="19"/>
        <v>-2.0489096641540527E-8</v>
      </c>
      <c r="BA50" s="16">
        <f t="shared" si="19"/>
        <v>-2.0489096641540527E-8</v>
      </c>
      <c r="BB50" s="16">
        <f t="shared" si="19"/>
        <v>-2.0489096641540527E-8</v>
      </c>
      <c r="BC50" s="16">
        <f t="shared" si="19"/>
        <v>-2.0489096641540527E-8</v>
      </c>
      <c r="BD50" s="16">
        <f t="shared" si="19"/>
        <v>-2.0489096641540527E-8</v>
      </c>
      <c r="BE50" s="16">
        <f t="shared" si="19"/>
        <v>-2.0489096641540527E-8</v>
      </c>
      <c r="BF50" s="16">
        <f t="shared" si="19"/>
        <v>-2.0489096641540527E-8</v>
      </c>
      <c r="BG50" s="16">
        <f t="shared" si="19"/>
        <v>-2.0489096641540527E-8</v>
      </c>
      <c r="BH50" s="16">
        <f t="shared" si="19"/>
        <v>-2.0489096641540527E-8</v>
      </c>
      <c r="BI50" s="16">
        <f t="shared" si="19"/>
        <v>-2.0489096641540527E-8</v>
      </c>
      <c r="BJ50" s="16">
        <f t="shared" si="19"/>
        <v>-2.0489096641540527E-8</v>
      </c>
      <c r="BK50" s="16">
        <f t="shared" si="19"/>
        <v>-2.0489096641540527E-8</v>
      </c>
      <c r="BL50" s="16">
        <f t="shared" si="19"/>
        <v>-2.0489096641540527E-8</v>
      </c>
      <c r="BM50" s="16">
        <f t="shared" si="19"/>
        <v>-2.0489096641540527E-8</v>
      </c>
      <c r="BN50" s="16">
        <f t="shared" si="19"/>
        <v>-2.0489096641540527E-8</v>
      </c>
      <c r="BO50" s="16">
        <f t="shared" si="19"/>
        <v>-2.0489096641540527E-8</v>
      </c>
      <c r="BP50" s="16">
        <f t="shared" si="19"/>
        <v>-2.0489096641540527E-8</v>
      </c>
      <c r="BQ50" s="16">
        <f t="shared" si="19"/>
        <v>-2.0489096641540527E-8</v>
      </c>
      <c r="BR50" s="16">
        <f t="shared" si="19"/>
        <v>-2.0489096641540527E-8</v>
      </c>
      <c r="BS50" s="16">
        <f t="shared" si="19"/>
        <v>-2.0489096641540527E-8</v>
      </c>
      <c r="BT50" s="16">
        <f t="shared" si="19"/>
        <v>-2.0489096641540527E-8</v>
      </c>
      <c r="BU50" s="16">
        <f t="shared" si="19"/>
        <v>-2.0489096641540527E-8</v>
      </c>
      <c r="BV50" s="16">
        <f t="shared" si="19"/>
        <v>-2.0489096641540527E-8</v>
      </c>
      <c r="BW50" s="16">
        <f t="shared" si="19"/>
        <v>-2.0489096641540527E-8</v>
      </c>
    </row>
    <row r="51" spans="1:75" x14ac:dyDescent="0.35">
      <c r="A51" s="14">
        <v>4</v>
      </c>
      <c r="B51" s="15" t="s">
        <v>25</v>
      </c>
      <c r="C51" s="15" t="s">
        <v>33</v>
      </c>
      <c r="D51" s="14" t="s">
        <v>27</v>
      </c>
      <c r="E51" s="50" t="s">
        <v>63</v>
      </c>
      <c r="F51" s="50" t="s">
        <v>75</v>
      </c>
      <c r="G51" s="50">
        <f>VLOOKUP(F51,'Represenative Instruments_FX'!$E$5:$F$14,2,FALSE)</f>
        <v>3</v>
      </c>
      <c r="H51" s="14" t="s">
        <v>28</v>
      </c>
      <c r="I51" s="114">
        <f>'Prepared_Debt Original Currency'!I51</f>
        <v>15</v>
      </c>
      <c r="J51" s="16">
        <f t="shared" ref="J51:K51" si="25">+J8</f>
        <v>6468797142.1499996</v>
      </c>
      <c r="K51" s="16">
        <f t="shared" si="25"/>
        <v>534374572.28399992</v>
      </c>
      <c r="L51" s="16">
        <v>0</v>
      </c>
      <c r="M51" s="16">
        <v>0</v>
      </c>
      <c r="N51" s="121">
        <v>40098</v>
      </c>
      <c r="O51" s="121">
        <v>43612</v>
      </c>
      <c r="P51" s="14">
        <v>10</v>
      </c>
      <c r="Q51" s="17">
        <v>20</v>
      </c>
      <c r="R51" s="50">
        <v>0</v>
      </c>
      <c r="S51" s="50">
        <v>2</v>
      </c>
      <c r="T51" s="14" t="s">
        <v>29</v>
      </c>
      <c r="U51" s="46">
        <v>4.53E-2</v>
      </c>
      <c r="V51" s="14"/>
      <c r="W51" s="24"/>
      <c r="X51" s="16">
        <v>47907412</v>
      </c>
      <c r="Y51" s="19">
        <f t="shared" si="21"/>
        <v>534374572.28399992</v>
      </c>
      <c r="Z51" s="16">
        <f t="shared" si="22"/>
        <v>94649709.661499918</v>
      </c>
      <c r="AA51" s="16">
        <f t="shared" si="19"/>
        <v>0</v>
      </c>
      <c r="AB51" s="16">
        <f t="shared" si="19"/>
        <v>0</v>
      </c>
      <c r="AC51" s="16">
        <f t="shared" si="19"/>
        <v>0</v>
      </c>
      <c r="AD51" s="16">
        <f t="shared" si="19"/>
        <v>0</v>
      </c>
      <c r="AE51" s="16">
        <f t="shared" si="19"/>
        <v>0</v>
      </c>
      <c r="AF51" s="16">
        <f t="shared" si="19"/>
        <v>0</v>
      </c>
      <c r="AG51" s="16">
        <f t="shared" si="19"/>
        <v>0</v>
      </c>
      <c r="AH51" s="16">
        <f t="shared" si="19"/>
        <v>0</v>
      </c>
      <c r="AI51" s="16">
        <f t="shared" si="19"/>
        <v>0</v>
      </c>
      <c r="AJ51" s="16">
        <f t="shared" si="19"/>
        <v>0</v>
      </c>
      <c r="AK51" s="16">
        <f t="shared" si="19"/>
        <v>0</v>
      </c>
      <c r="AL51" s="16">
        <f t="shared" si="19"/>
        <v>0</v>
      </c>
      <c r="AM51" s="16">
        <f t="shared" si="19"/>
        <v>0</v>
      </c>
      <c r="AN51" s="16">
        <f t="shared" si="19"/>
        <v>0</v>
      </c>
      <c r="AO51" s="16">
        <f t="shared" si="19"/>
        <v>0</v>
      </c>
      <c r="AP51" s="16">
        <f t="shared" si="19"/>
        <v>0</v>
      </c>
      <c r="AQ51" s="16">
        <f t="shared" si="19"/>
        <v>0</v>
      </c>
      <c r="AR51" s="16">
        <f t="shared" si="19"/>
        <v>0</v>
      </c>
      <c r="AS51" s="16">
        <f t="shared" si="19"/>
        <v>0</v>
      </c>
      <c r="AT51" s="16">
        <f t="shared" si="19"/>
        <v>0</v>
      </c>
      <c r="AU51" s="16">
        <f t="shared" si="19"/>
        <v>0</v>
      </c>
      <c r="AV51" s="16">
        <f t="shared" si="19"/>
        <v>0</v>
      </c>
      <c r="AW51" s="16">
        <f t="shared" si="19"/>
        <v>0</v>
      </c>
      <c r="AX51" s="16">
        <f t="shared" si="19"/>
        <v>0</v>
      </c>
      <c r="AY51" s="16">
        <f t="shared" si="19"/>
        <v>0</v>
      </c>
      <c r="AZ51" s="16">
        <f t="shared" si="19"/>
        <v>0</v>
      </c>
      <c r="BA51" s="16">
        <f t="shared" si="19"/>
        <v>0</v>
      </c>
      <c r="BB51" s="16">
        <f t="shared" si="19"/>
        <v>0</v>
      </c>
      <c r="BC51" s="16">
        <f t="shared" si="19"/>
        <v>0</v>
      </c>
      <c r="BD51" s="16">
        <f t="shared" si="19"/>
        <v>0</v>
      </c>
      <c r="BE51" s="16">
        <f t="shared" si="19"/>
        <v>0</v>
      </c>
      <c r="BF51" s="16">
        <f t="shared" si="19"/>
        <v>0</v>
      </c>
      <c r="BG51" s="16">
        <f t="shared" si="19"/>
        <v>0</v>
      </c>
      <c r="BH51" s="16">
        <f t="shared" si="19"/>
        <v>0</v>
      </c>
      <c r="BI51" s="16">
        <f t="shared" si="19"/>
        <v>0</v>
      </c>
      <c r="BJ51" s="16">
        <f t="shared" si="19"/>
        <v>0</v>
      </c>
      <c r="BK51" s="16">
        <f t="shared" si="19"/>
        <v>0</v>
      </c>
      <c r="BL51" s="16">
        <f t="shared" si="19"/>
        <v>0</v>
      </c>
      <c r="BM51" s="16">
        <f t="shared" si="19"/>
        <v>0</v>
      </c>
      <c r="BN51" s="16">
        <f t="shared" si="19"/>
        <v>0</v>
      </c>
      <c r="BO51" s="16">
        <f t="shared" si="19"/>
        <v>0</v>
      </c>
      <c r="BP51" s="16">
        <f t="shared" si="19"/>
        <v>0</v>
      </c>
      <c r="BQ51" s="16">
        <f t="shared" si="19"/>
        <v>0</v>
      </c>
      <c r="BR51" s="16">
        <f t="shared" si="19"/>
        <v>0</v>
      </c>
      <c r="BS51" s="16">
        <f t="shared" si="19"/>
        <v>0</v>
      </c>
      <c r="BT51" s="16">
        <f t="shared" si="19"/>
        <v>0</v>
      </c>
      <c r="BU51" s="16">
        <f t="shared" si="19"/>
        <v>0</v>
      </c>
      <c r="BV51" s="16">
        <f t="shared" si="19"/>
        <v>0</v>
      </c>
      <c r="BW51" s="16">
        <f t="shared" si="19"/>
        <v>0</v>
      </c>
    </row>
    <row r="52" spans="1:75" x14ac:dyDescent="0.35">
      <c r="A52" s="14">
        <v>5</v>
      </c>
      <c r="B52" s="15" t="s">
        <v>34</v>
      </c>
      <c r="C52" s="17" t="s">
        <v>35</v>
      </c>
      <c r="D52" s="14" t="s">
        <v>27</v>
      </c>
      <c r="E52" s="50" t="s">
        <v>35</v>
      </c>
      <c r="F52" s="50" t="s">
        <v>76</v>
      </c>
      <c r="G52" s="50">
        <f>VLOOKUP(F52,'Represenative Instruments_FX'!$E$5:$F$14,2,FALSE)</f>
        <v>1</v>
      </c>
      <c r="H52" s="14" t="s">
        <v>36</v>
      </c>
      <c r="I52" s="114">
        <f>'Prepared_Debt Original Currency'!I52</f>
        <v>15.39495</v>
      </c>
      <c r="J52" s="16">
        <f t="shared" ref="J52:K52" si="26">+J9</f>
        <v>232540029.34570381</v>
      </c>
      <c r="K52" s="16">
        <f t="shared" si="26"/>
        <v>53960959.060816906</v>
      </c>
      <c r="L52" s="16">
        <v>0</v>
      </c>
      <c r="M52" s="16">
        <v>0</v>
      </c>
      <c r="N52" s="122">
        <v>41520</v>
      </c>
      <c r="O52" s="122">
        <v>55243</v>
      </c>
      <c r="P52" s="14">
        <v>10</v>
      </c>
      <c r="Q52" s="17">
        <v>50</v>
      </c>
      <c r="R52" s="50">
        <v>0</v>
      </c>
      <c r="S52" s="50">
        <v>34</v>
      </c>
      <c r="T52" s="14" t="s">
        <v>29</v>
      </c>
      <c r="U52" s="46">
        <v>7.4999999999999997E-3</v>
      </c>
      <c r="V52" s="14"/>
      <c r="W52" s="24"/>
      <c r="X52" s="16">
        <v>15104955.153846152</v>
      </c>
      <c r="Y52" s="19">
        <f t="shared" si="21"/>
        <v>53960959.060816906</v>
      </c>
      <c r="Z52" s="16">
        <f t="shared" si="22"/>
        <v>52772504.729470603</v>
      </c>
      <c r="AA52" s="16">
        <f t="shared" si="19"/>
        <v>51278467.506772004</v>
      </c>
      <c r="AB52" s="16">
        <f t="shared" si="19"/>
        <v>49505161.866833471</v>
      </c>
      <c r="AC52" s="16">
        <f t="shared" si="19"/>
        <v>47731856.226894937</v>
      </c>
      <c r="AD52" s="16">
        <f t="shared" si="19"/>
        <v>45958550.916408338</v>
      </c>
      <c r="AE52" s="16">
        <f t="shared" si="19"/>
        <v>44185245.605921738</v>
      </c>
      <c r="AF52" s="16">
        <f t="shared" si="19"/>
        <v>42411940.295435138</v>
      </c>
      <c r="AG52" s="16">
        <f t="shared" si="19"/>
        <v>40638634.984948538</v>
      </c>
      <c r="AH52" s="16">
        <f t="shared" si="19"/>
        <v>38865329.674461938</v>
      </c>
      <c r="AI52" s="16">
        <f t="shared" si="19"/>
        <v>37092024.363975339</v>
      </c>
      <c r="AJ52" s="16">
        <f t="shared" si="19"/>
        <v>35318719.053488739</v>
      </c>
      <c r="AK52" s="16">
        <f t="shared" si="19"/>
        <v>33545413.743002139</v>
      </c>
      <c r="AL52" s="16">
        <f t="shared" si="19"/>
        <v>31772108.432515539</v>
      </c>
      <c r="AM52" s="16">
        <f t="shared" si="19"/>
        <v>29998803.122028939</v>
      </c>
      <c r="AN52" s="16">
        <f t="shared" si="19"/>
        <v>28225497.81154234</v>
      </c>
      <c r="AO52" s="16">
        <f t="shared" si="19"/>
        <v>26452192.50105574</v>
      </c>
      <c r="AP52" s="16">
        <f t="shared" si="19"/>
        <v>24678887.19056914</v>
      </c>
      <c r="AQ52" s="16">
        <f t="shared" si="19"/>
        <v>22905581.88008254</v>
      </c>
      <c r="AR52" s="16">
        <f t="shared" si="19"/>
        <v>21132276.56959594</v>
      </c>
      <c r="AS52" s="16">
        <f t="shared" si="19"/>
        <v>19358971.259109341</v>
      </c>
      <c r="AT52" s="16">
        <f t="shared" si="19"/>
        <v>17585665.948622741</v>
      </c>
      <c r="AU52" s="16">
        <f t="shared" si="19"/>
        <v>15812360.638136141</v>
      </c>
      <c r="AV52" s="16">
        <f t="shared" si="19"/>
        <v>14039055.327649541</v>
      </c>
      <c r="AW52" s="16">
        <f t="shared" si="19"/>
        <v>12265750.017162941</v>
      </c>
      <c r="AX52" s="16">
        <f t="shared" si="19"/>
        <v>10492444.706676342</v>
      </c>
      <c r="AY52" s="16">
        <f t="shared" si="19"/>
        <v>8719139.3961897418</v>
      </c>
      <c r="AZ52" s="16">
        <f t="shared" si="19"/>
        <v>6945834.085703142</v>
      </c>
      <c r="BA52" s="16">
        <f t="shared" si="19"/>
        <v>5172528.7752165422</v>
      </c>
      <c r="BB52" s="16">
        <f t="shared" si="19"/>
        <v>3399223.4647299424</v>
      </c>
      <c r="BC52" s="16">
        <f t="shared" si="19"/>
        <v>2078828.5002228287</v>
      </c>
      <c r="BD52" s="16">
        <f t="shared" si="19"/>
        <v>1225013.1193800247</v>
      </c>
      <c r="BE52" s="16">
        <f t="shared" si="19"/>
        <v>612501.63330602483</v>
      </c>
      <c r="BF52" s="16">
        <f t="shared" si="19"/>
        <v>204167.21110202488</v>
      </c>
      <c r="BG52" s="16">
        <f t="shared" si="19"/>
        <v>2.1827872842550278E-8</v>
      </c>
      <c r="BH52" s="16">
        <f t="shared" si="19"/>
        <v>2.1827872842550278E-8</v>
      </c>
      <c r="BI52" s="16">
        <f t="shared" si="19"/>
        <v>2.1827872842550278E-8</v>
      </c>
      <c r="BJ52" s="16">
        <f t="shared" si="19"/>
        <v>2.1827872842550278E-8</v>
      </c>
      <c r="BK52" s="16">
        <f t="shared" si="19"/>
        <v>2.1827872842550278E-8</v>
      </c>
      <c r="BL52" s="16">
        <f t="shared" si="19"/>
        <v>2.1827872842550278E-8</v>
      </c>
      <c r="BM52" s="16">
        <f t="shared" si="19"/>
        <v>2.1827872842550278E-8</v>
      </c>
      <c r="BN52" s="16">
        <f t="shared" si="19"/>
        <v>2.1827872842550278E-8</v>
      </c>
      <c r="BO52" s="16">
        <f t="shared" si="19"/>
        <v>2.1827872842550278E-8</v>
      </c>
      <c r="BP52" s="16">
        <f t="shared" si="19"/>
        <v>2.1827872842550278E-8</v>
      </c>
      <c r="BQ52" s="16">
        <f t="shared" si="19"/>
        <v>2.1827872842550278E-8</v>
      </c>
      <c r="BR52" s="16">
        <f t="shared" si="19"/>
        <v>2.1827872842550278E-8</v>
      </c>
      <c r="BS52" s="16">
        <f t="shared" si="19"/>
        <v>2.1827872842550278E-8</v>
      </c>
      <c r="BT52" s="16">
        <f t="shared" si="19"/>
        <v>2.1827872842550278E-8</v>
      </c>
      <c r="BU52" s="16">
        <f t="shared" si="19"/>
        <v>2.1827872842550278E-8</v>
      </c>
      <c r="BV52" s="16">
        <f t="shared" si="19"/>
        <v>2.1827872842550278E-8</v>
      </c>
      <c r="BW52" s="16">
        <f t="shared" si="19"/>
        <v>2.1827872842550278E-8</v>
      </c>
    </row>
    <row r="53" spans="1:75" x14ac:dyDescent="0.35">
      <c r="A53" s="14">
        <v>6</v>
      </c>
      <c r="B53" s="15" t="s">
        <v>34</v>
      </c>
      <c r="C53" s="17" t="s">
        <v>35</v>
      </c>
      <c r="D53" s="14" t="s">
        <v>27</v>
      </c>
      <c r="E53" s="50" t="s">
        <v>35</v>
      </c>
      <c r="F53" s="50" t="s">
        <v>76</v>
      </c>
      <c r="G53" s="50">
        <f>VLOOKUP(F53,'Represenative Instruments_FX'!$E$5:$F$14,2,FALSE)</f>
        <v>1</v>
      </c>
      <c r="H53" s="14" t="s">
        <v>28</v>
      </c>
      <c r="I53" s="114">
        <f>'Prepared_Debt Original Currency'!I53</f>
        <v>15</v>
      </c>
      <c r="J53" s="16">
        <f t="shared" ref="J53:K53" si="27">+J10</f>
        <v>669550372.80000007</v>
      </c>
      <c r="K53" s="16">
        <f t="shared" si="27"/>
        <v>553048861.25999987</v>
      </c>
      <c r="L53" s="16">
        <v>0</v>
      </c>
      <c r="M53" s="16">
        <v>0</v>
      </c>
      <c r="N53" s="122">
        <v>42991</v>
      </c>
      <c r="O53" s="122">
        <v>57410</v>
      </c>
      <c r="P53" s="14">
        <v>10</v>
      </c>
      <c r="Q53" s="17">
        <v>50</v>
      </c>
      <c r="R53" s="50">
        <v>0</v>
      </c>
      <c r="S53" s="50">
        <v>40</v>
      </c>
      <c r="T53" s="14" t="s">
        <v>29</v>
      </c>
      <c r="U53" s="46">
        <v>7.4999999999999997E-3</v>
      </c>
      <c r="V53" s="14"/>
      <c r="W53" s="24"/>
      <c r="X53" s="16">
        <v>44636691.520000003</v>
      </c>
      <c r="Y53" s="19">
        <f t="shared" si="21"/>
        <v>553048861.25999987</v>
      </c>
      <c r="Z53" s="16">
        <f t="shared" si="22"/>
        <v>518784337.15799987</v>
      </c>
      <c r="AA53" s="16">
        <f t="shared" si="19"/>
        <v>486872232.17849988</v>
      </c>
      <c r="AB53" s="16">
        <f t="shared" si="19"/>
        <v>468626474.52149987</v>
      </c>
      <c r="AC53" s="16">
        <f t="shared" si="19"/>
        <v>450380716.86449987</v>
      </c>
      <c r="AD53" s="16">
        <f t="shared" si="19"/>
        <v>432134959.20749986</v>
      </c>
      <c r="AE53" s="16">
        <f t="shared" si="19"/>
        <v>413889201.55049986</v>
      </c>
      <c r="AF53" s="16">
        <f t="shared" si="19"/>
        <v>395643443.89349985</v>
      </c>
      <c r="AG53" s="16">
        <f t="shared" si="19"/>
        <v>377397686.23649985</v>
      </c>
      <c r="AH53" s="16">
        <f t="shared" si="19"/>
        <v>359151928.57949984</v>
      </c>
      <c r="AI53" s="16">
        <f t="shared" si="19"/>
        <v>340906170.92249984</v>
      </c>
      <c r="AJ53" s="16">
        <f t="shared" si="19"/>
        <v>322660413.26549983</v>
      </c>
      <c r="AK53" s="16">
        <f t="shared" si="19"/>
        <v>304414655.60849983</v>
      </c>
      <c r="AL53" s="16">
        <f t="shared" si="19"/>
        <v>286168897.95149982</v>
      </c>
      <c r="AM53" s="16">
        <f t="shared" si="19"/>
        <v>267923140.29449981</v>
      </c>
      <c r="AN53" s="16">
        <f t="shared" si="19"/>
        <v>249677382.63749981</v>
      </c>
      <c r="AO53" s="16">
        <f t="shared" si="19"/>
        <v>231431624.9804998</v>
      </c>
      <c r="AP53" s="16">
        <f t="shared" si="19"/>
        <v>213185867.3234998</v>
      </c>
      <c r="AQ53" s="16">
        <f t="shared" si="19"/>
        <v>194940109.66649979</v>
      </c>
      <c r="AR53" s="16">
        <f t="shared" si="19"/>
        <v>176694352.00949979</v>
      </c>
      <c r="AS53" s="16">
        <f t="shared" si="19"/>
        <v>158448594.35249978</v>
      </c>
      <c r="AT53" s="16">
        <f t="shared" si="19"/>
        <v>140202836.69549978</v>
      </c>
      <c r="AU53" s="16">
        <f t="shared" si="19"/>
        <v>121957079.03849977</v>
      </c>
      <c r="AV53" s="16">
        <f t="shared" si="19"/>
        <v>103711321.38149977</v>
      </c>
      <c r="AW53" s="16">
        <f t="shared" si="19"/>
        <v>85465563.724499762</v>
      </c>
      <c r="AX53" s="16">
        <f t="shared" si="19"/>
        <v>67219806.067499757</v>
      </c>
      <c r="AY53" s="16">
        <f t="shared" si="19"/>
        <v>48974048.410499759</v>
      </c>
      <c r="AZ53" s="16">
        <f t="shared" ref="AZ53:BW53" si="28">AY53-AZ10</f>
        <v>30728290.753499761</v>
      </c>
      <c r="BA53" s="16">
        <f t="shared" si="28"/>
        <v>17498155.246499822</v>
      </c>
      <c r="BB53" s="16">
        <f t="shared" si="28"/>
        <v>11009786.111999759</v>
      </c>
      <c r="BC53" s="16">
        <f t="shared" si="28"/>
        <v>8095176.4499997944</v>
      </c>
      <c r="BD53" s="16">
        <f t="shared" si="28"/>
        <v>7285658.8379997946</v>
      </c>
      <c r="BE53" s="16">
        <f t="shared" si="28"/>
        <v>6476141.2259997949</v>
      </c>
      <c r="BF53" s="16">
        <f t="shared" si="28"/>
        <v>5666623.6139997952</v>
      </c>
      <c r="BG53" s="16">
        <f t="shared" si="28"/>
        <v>4857106.0019997954</v>
      </c>
      <c r="BH53" s="16">
        <f t="shared" si="28"/>
        <v>4047588.3899997957</v>
      </c>
      <c r="BI53" s="16">
        <f t="shared" si="28"/>
        <v>3238070.777999796</v>
      </c>
      <c r="BJ53" s="16">
        <f t="shared" si="28"/>
        <v>2428553.1659997962</v>
      </c>
      <c r="BK53" s="16">
        <f t="shared" si="28"/>
        <v>1619035.5539997963</v>
      </c>
      <c r="BL53" s="16">
        <f t="shared" si="28"/>
        <v>809517.94199979631</v>
      </c>
      <c r="BM53" s="16">
        <f t="shared" si="28"/>
        <v>-1.7369166016578674E-7</v>
      </c>
      <c r="BN53" s="16">
        <f t="shared" si="28"/>
        <v>-1.7369166016578674E-7</v>
      </c>
      <c r="BO53" s="16">
        <f t="shared" si="28"/>
        <v>-1.7369166016578674E-7</v>
      </c>
      <c r="BP53" s="16">
        <f t="shared" si="28"/>
        <v>-1.7369166016578674E-7</v>
      </c>
      <c r="BQ53" s="16">
        <f t="shared" si="28"/>
        <v>-1.7369166016578674E-7</v>
      </c>
      <c r="BR53" s="16">
        <f t="shared" si="28"/>
        <v>-1.7369166016578674E-7</v>
      </c>
      <c r="BS53" s="16">
        <f t="shared" si="28"/>
        <v>-1.7369166016578674E-7</v>
      </c>
      <c r="BT53" s="16">
        <f t="shared" si="28"/>
        <v>-1.7369166016578674E-7</v>
      </c>
      <c r="BU53" s="16">
        <f t="shared" si="28"/>
        <v>-1.7369166016578674E-7</v>
      </c>
      <c r="BV53" s="16">
        <f t="shared" si="28"/>
        <v>-1.7369166016578674E-7</v>
      </c>
      <c r="BW53" s="16">
        <f t="shared" si="28"/>
        <v>-1.7369166016578674E-7</v>
      </c>
    </row>
    <row r="54" spans="1:75" x14ac:dyDescent="0.35">
      <c r="A54" s="14">
        <v>7</v>
      </c>
      <c r="B54" s="15" t="s">
        <v>34</v>
      </c>
      <c r="C54" s="17" t="s">
        <v>35</v>
      </c>
      <c r="D54" s="14" t="s">
        <v>27</v>
      </c>
      <c r="E54" s="50" t="s">
        <v>35</v>
      </c>
      <c r="F54" s="50" t="s">
        <v>76</v>
      </c>
      <c r="G54" s="50">
        <f>VLOOKUP(F54,'Represenative Instruments_FX'!$E$5:$F$14,2,FALSE)</f>
        <v>1</v>
      </c>
      <c r="H54" s="14" t="s">
        <v>32</v>
      </c>
      <c r="I54" s="114">
        <f>'Prepared_Debt Original Currency'!I54</f>
        <v>18.031499999999998</v>
      </c>
      <c r="J54" s="16">
        <f t="shared" ref="J54:K54" si="29">+J11</f>
        <v>4862320.3397519989</v>
      </c>
      <c r="K54" s="16">
        <f t="shared" si="29"/>
        <v>4302559.4695019992</v>
      </c>
      <c r="L54" s="18">
        <v>0</v>
      </c>
      <c r="M54" s="18">
        <v>0</v>
      </c>
      <c r="N54" s="122">
        <v>39372</v>
      </c>
      <c r="O54" s="122">
        <v>53951</v>
      </c>
      <c r="P54" s="14">
        <v>10</v>
      </c>
      <c r="Q54" s="17">
        <v>50</v>
      </c>
      <c r="R54" s="50">
        <v>0</v>
      </c>
      <c r="S54" s="50">
        <v>30</v>
      </c>
      <c r="T54" s="14" t="s">
        <v>29</v>
      </c>
      <c r="U54" s="46">
        <v>7.4999999999999997E-3</v>
      </c>
      <c r="V54" s="14"/>
      <c r="W54" s="24"/>
      <c r="X54" s="16">
        <v>269657.00799999997</v>
      </c>
      <c r="Y54" s="19">
        <f t="shared" si="21"/>
        <v>4302559.4695019992</v>
      </c>
      <c r="Z54" s="16">
        <f t="shared" si="22"/>
        <v>4156689.6833219994</v>
      </c>
      <c r="AA54" s="16">
        <f t="shared" ref="AA54:AO54" si="30">Z54-AA11</f>
        <v>4010819.8971419996</v>
      </c>
      <c r="AB54" s="16">
        <f t="shared" si="30"/>
        <v>3864950.1109619997</v>
      </c>
      <c r="AC54" s="16">
        <f t="shared" si="30"/>
        <v>3719080.3247819999</v>
      </c>
      <c r="AD54" s="16">
        <f t="shared" si="30"/>
        <v>3573210.5386020001</v>
      </c>
      <c r="AE54" s="16">
        <f t="shared" si="30"/>
        <v>3427340.7524220003</v>
      </c>
      <c r="AF54" s="16">
        <f t="shared" si="30"/>
        <v>3281470.9662420005</v>
      </c>
      <c r="AG54" s="16">
        <f t="shared" si="30"/>
        <v>3135601.1800620006</v>
      </c>
      <c r="AH54" s="16">
        <f t="shared" si="30"/>
        <v>2989731.3938820008</v>
      </c>
      <c r="AI54" s="16">
        <f t="shared" si="30"/>
        <v>2843861.607702001</v>
      </c>
      <c r="AJ54" s="16">
        <f t="shared" si="30"/>
        <v>2697991.8215220012</v>
      </c>
      <c r="AK54" s="16">
        <f t="shared" si="30"/>
        <v>2552122.0353420014</v>
      </c>
      <c r="AL54" s="16">
        <f t="shared" si="30"/>
        <v>2406252.2491620015</v>
      </c>
      <c r="AM54" s="16">
        <f t="shared" si="30"/>
        <v>2260382.4629820017</v>
      </c>
      <c r="AN54" s="16">
        <f t="shared" si="30"/>
        <v>2114512.6768020019</v>
      </c>
      <c r="AO54" s="16">
        <f t="shared" si="30"/>
        <v>1968642.8906220018</v>
      </c>
      <c r="AP54" s="16">
        <f t="shared" ref="AA54:BW59" si="31">AO54-AP11</f>
        <v>1822773.1044420018</v>
      </c>
      <c r="AQ54" s="16">
        <f t="shared" si="31"/>
        <v>1676903.3182620017</v>
      </c>
      <c r="AR54" s="16">
        <f t="shared" si="31"/>
        <v>1531033.5320820017</v>
      </c>
      <c r="AS54" s="16">
        <f t="shared" si="31"/>
        <v>1385163.7459020016</v>
      </c>
      <c r="AT54" s="16">
        <f t="shared" si="31"/>
        <v>1239293.9597220016</v>
      </c>
      <c r="AU54" s="16">
        <f t="shared" si="31"/>
        <v>1093424.1735420015</v>
      </c>
      <c r="AV54" s="16">
        <f t="shared" si="31"/>
        <v>947554.38736200146</v>
      </c>
      <c r="AW54" s="16">
        <f t="shared" si="31"/>
        <v>801684.60118200141</v>
      </c>
      <c r="AX54" s="16">
        <f t="shared" si="31"/>
        <v>655814.81500200136</v>
      </c>
      <c r="AY54" s="16">
        <f t="shared" si="31"/>
        <v>509945.02882200136</v>
      </c>
      <c r="AZ54" s="16">
        <f t="shared" si="31"/>
        <v>364075.24264200137</v>
      </c>
      <c r="BA54" s="16">
        <f t="shared" si="31"/>
        <v>218205.45646200137</v>
      </c>
      <c r="BB54" s="16">
        <f t="shared" si="31"/>
        <v>72335.670282001374</v>
      </c>
      <c r="BC54" s="16">
        <f t="shared" si="31"/>
        <v>1.3824319466948509E-9</v>
      </c>
      <c r="BD54" s="16">
        <f t="shared" si="31"/>
        <v>1.3824319466948509E-9</v>
      </c>
      <c r="BE54" s="16">
        <f t="shared" si="31"/>
        <v>1.3824319466948509E-9</v>
      </c>
      <c r="BF54" s="16">
        <f t="shared" si="31"/>
        <v>1.3824319466948509E-9</v>
      </c>
      <c r="BG54" s="16">
        <f t="shared" si="31"/>
        <v>1.3824319466948509E-9</v>
      </c>
      <c r="BH54" s="16">
        <f t="shared" si="31"/>
        <v>1.3824319466948509E-9</v>
      </c>
      <c r="BI54" s="16">
        <f t="shared" si="31"/>
        <v>1.3824319466948509E-9</v>
      </c>
      <c r="BJ54" s="16">
        <f t="shared" si="31"/>
        <v>1.3824319466948509E-9</v>
      </c>
      <c r="BK54" s="16">
        <f t="shared" si="31"/>
        <v>1.3824319466948509E-9</v>
      </c>
      <c r="BL54" s="16">
        <f t="shared" si="31"/>
        <v>1.3824319466948509E-9</v>
      </c>
      <c r="BM54" s="16">
        <f t="shared" si="31"/>
        <v>1.3824319466948509E-9</v>
      </c>
      <c r="BN54" s="16">
        <f t="shared" si="31"/>
        <v>1.3824319466948509E-9</v>
      </c>
      <c r="BO54" s="16">
        <f t="shared" si="31"/>
        <v>1.3824319466948509E-9</v>
      </c>
      <c r="BP54" s="16">
        <f t="shared" si="31"/>
        <v>1.3824319466948509E-9</v>
      </c>
      <c r="BQ54" s="16">
        <f t="shared" si="31"/>
        <v>1.3824319466948509E-9</v>
      </c>
      <c r="BR54" s="16">
        <f t="shared" si="31"/>
        <v>1.3824319466948509E-9</v>
      </c>
      <c r="BS54" s="16">
        <f t="shared" si="31"/>
        <v>1.3824319466948509E-9</v>
      </c>
      <c r="BT54" s="16">
        <f t="shared" si="31"/>
        <v>1.3824319466948509E-9</v>
      </c>
      <c r="BU54" s="16">
        <f t="shared" si="31"/>
        <v>1.3824319466948509E-9</v>
      </c>
      <c r="BV54" s="16">
        <f t="shared" si="31"/>
        <v>1.3824319466948509E-9</v>
      </c>
      <c r="BW54" s="16">
        <f t="shared" si="31"/>
        <v>1.3824319466948509E-9</v>
      </c>
    </row>
    <row r="55" spans="1:75" x14ac:dyDescent="0.35">
      <c r="A55" s="14">
        <v>8</v>
      </c>
      <c r="B55" s="15" t="s">
        <v>34</v>
      </c>
      <c r="C55" s="17" t="s">
        <v>35</v>
      </c>
      <c r="D55" s="14" t="s">
        <v>27</v>
      </c>
      <c r="E55" s="50" t="s">
        <v>35</v>
      </c>
      <c r="F55" s="50" t="s">
        <v>76</v>
      </c>
      <c r="G55" s="50">
        <f>VLOOKUP(F55,'Represenative Instruments_FX'!$E$5:$F$14,2,FALSE)</f>
        <v>1</v>
      </c>
      <c r="H55" s="14" t="s">
        <v>116</v>
      </c>
      <c r="I55" s="114">
        <f>'Prepared_Debt Original Currency'!I55</f>
        <v>0.13309505886900933</v>
      </c>
      <c r="J55" s="16">
        <f t="shared" ref="J55:K55" si="32">+J12</f>
        <v>257688.1210370725</v>
      </c>
      <c r="K55" s="16">
        <f t="shared" si="32"/>
        <v>239406.69950748803</v>
      </c>
      <c r="L55" s="16">
        <v>0</v>
      </c>
      <c r="M55" s="16">
        <v>0</v>
      </c>
      <c r="N55" s="122">
        <v>42935</v>
      </c>
      <c r="O55" s="122">
        <v>57406</v>
      </c>
      <c r="P55" s="14">
        <v>10</v>
      </c>
      <c r="Q55" s="17">
        <v>50</v>
      </c>
      <c r="R55" s="50">
        <v>0</v>
      </c>
      <c r="S55" s="50">
        <v>40</v>
      </c>
      <c r="T55" s="14" t="s">
        <v>29</v>
      </c>
      <c r="U55" s="46">
        <v>7.4999999999999997E-3</v>
      </c>
      <c r="V55" s="14"/>
      <c r="W55" s="24"/>
      <c r="X55" s="16">
        <v>1804501.2101250002</v>
      </c>
      <c r="Y55" s="19">
        <f t="shared" si="21"/>
        <v>239406.69950748803</v>
      </c>
      <c r="Z55" s="16">
        <f t="shared" si="22"/>
        <v>227182.18750850708</v>
      </c>
      <c r="AA55" s="16">
        <f t="shared" si="31"/>
        <v>216676.64899720336</v>
      </c>
      <c r="AB55" s="16">
        <f t="shared" si="31"/>
        <v>210087.16666919261</v>
      </c>
      <c r="AC55" s="16">
        <f t="shared" si="31"/>
        <v>203497.68434118186</v>
      </c>
      <c r="AD55" s="16">
        <f t="shared" si="31"/>
        <v>196908.2020131711</v>
      </c>
      <c r="AE55" s="16">
        <f t="shared" si="31"/>
        <v>190318.71968516035</v>
      </c>
      <c r="AF55" s="16">
        <f t="shared" si="31"/>
        <v>183729.2373571496</v>
      </c>
      <c r="AG55" s="16">
        <f t="shared" si="31"/>
        <v>177139.75502913885</v>
      </c>
      <c r="AH55" s="16">
        <f t="shared" si="31"/>
        <v>170550.27270112809</v>
      </c>
      <c r="AI55" s="16">
        <f t="shared" si="31"/>
        <v>163960.79037311734</v>
      </c>
      <c r="AJ55" s="16">
        <f t="shared" si="31"/>
        <v>156817.08313057048</v>
      </c>
      <c r="AK55" s="16">
        <f t="shared" si="31"/>
        <v>149119.1509734875</v>
      </c>
      <c r="AL55" s="16">
        <f t="shared" si="31"/>
        <v>141421.21881640452</v>
      </c>
      <c r="AM55" s="16">
        <f t="shared" si="31"/>
        <v>133723.28665932154</v>
      </c>
      <c r="AN55" s="16">
        <f t="shared" si="31"/>
        <v>126025.35450223857</v>
      </c>
      <c r="AO55" s="16">
        <f t="shared" si="31"/>
        <v>118327.42234515559</v>
      </c>
      <c r="AP55" s="16">
        <f t="shared" si="31"/>
        <v>110629.49018807261</v>
      </c>
      <c r="AQ55" s="16">
        <f t="shared" si="31"/>
        <v>102931.55803098963</v>
      </c>
      <c r="AR55" s="16">
        <f t="shared" si="31"/>
        <v>95233.625873906654</v>
      </c>
      <c r="AS55" s="16">
        <f t="shared" si="31"/>
        <v>87535.693716823676</v>
      </c>
      <c r="AT55" s="16">
        <f t="shared" si="31"/>
        <v>79837.761559740698</v>
      </c>
      <c r="AU55" s="16">
        <f t="shared" si="31"/>
        <v>72139.82940265772</v>
      </c>
      <c r="AV55" s="16">
        <f t="shared" si="31"/>
        <v>64441.897245574743</v>
      </c>
      <c r="AW55" s="16">
        <f t="shared" si="31"/>
        <v>56743.965088491765</v>
      </c>
      <c r="AX55" s="16">
        <f t="shared" si="31"/>
        <v>49046.032931408787</v>
      </c>
      <c r="AY55" s="16">
        <f t="shared" si="31"/>
        <v>41348.100774325809</v>
      </c>
      <c r="AZ55" s="16">
        <f t="shared" si="31"/>
        <v>33650.168617242831</v>
      </c>
      <c r="BA55" s="16">
        <f t="shared" si="31"/>
        <v>26660.445782911498</v>
      </c>
      <c r="BB55" s="16">
        <f t="shared" si="31"/>
        <v>21604.80367218858</v>
      </c>
      <c r="BC55" s="16">
        <f t="shared" si="31"/>
        <v>18083.807190192663</v>
      </c>
      <c r="BD55" s="16">
        <f t="shared" si="31"/>
        <v>15506.437506315433</v>
      </c>
      <c r="BE55" s="16">
        <f t="shared" si="31"/>
        <v>13381.414272354648</v>
      </c>
      <c r="BF55" s="16">
        <f t="shared" si="31"/>
        <v>11708.737488310326</v>
      </c>
      <c r="BG55" s="16">
        <f t="shared" si="31"/>
        <v>10036.060704266003</v>
      </c>
      <c r="BH55" s="16">
        <f t="shared" si="31"/>
        <v>8363.3839202216805</v>
      </c>
      <c r="BI55" s="16">
        <f t="shared" si="31"/>
        <v>6690.7071361773569</v>
      </c>
      <c r="BJ55" s="16">
        <f t="shared" si="31"/>
        <v>5018.0303521330334</v>
      </c>
      <c r="BK55" s="16">
        <f t="shared" si="31"/>
        <v>3345.3535680887098</v>
      </c>
      <c r="BL55" s="16">
        <f t="shared" si="31"/>
        <v>1672.6767840443865</v>
      </c>
      <c r="BM55" s="16">
        <f t="shared" si="31"/>
        <v>6.3209881773218513E-11</v>
      </c>
      <c r="BN55" s="16">
        <f t="shared" si="31"/>
        <v>6.3209881773218513E-11</v>
      </c>
      <c r="BO55" s="16">
        <f t="shared" si="31"/>
        <v>6.3209881773218513E-11</v>
      </c>
      <c r="BP55" s="16">
        <f t="shared" si="31"/>
        <v>6.3209881773218513E-11</v>
      </c>
      <c r="BQ55" s="16">
        <f t="shared" si="31"/>
        <v>6.3209881773218513E-11</v>
      </c>
      <c r="BR55" s="16">
        <f t="shared" si="31"/>
        <v>6.3209881773218513E-11</v>
      </c>
      <c r="BS55" s="16">
        <f t="shared" si="31"/>
        <v>6.3209881773218513E-11</v>
      </c>
      <c r="BT55" s="16">
        <f t="shared" si="31"/>
        <v>6.3209881773218513E-11</v>
      </c>
      <c r="BU55" s="16">
        <f t="shared" si="31"/>
        <v>6.3209881773218513E-11</v>
      </c>
      <c r="BV55" s="16">
        <f t="shared" si="31"/>
        <v>6.3209881773218513E-11</v>
      </c>
      <c r="BW55" s="16">
        <f t="shared" si="31"/>
        <v>6.3209881773218513E-11</v>
      </c>
    </row>
    <row r="56" spans="1:75" x14ac:dyDescent="0.35">
      <c r="A56" s="14">
        <v>9</v>
      </c>
      <c r="B56" s="15" t="s">
        <v>34</v>
      </c>
      <c r="C56" s="17" t="s">
        <v>35</v>
      </c>
      <c r="D56" s="14" t="s">
        <v>27</v>
      </c>
      <c r="E56" s="50" t="s">
        <v>35</v>
      </c>
      <c r="F56" s="50" t="s">
        <v>76</v>
      </c>
      <c r="G56" s="50">
        <f>VLOOKUP(F56,'Represenative Instruments_FX'!$E$5:$F$14,2,FALSE)</f>
        <v>1</v>
      </c>
      <c r="H56" s="14" t="s">
        <v>32</v>
      </c>
      <c r="I56" s="114">
        <f>'Prepared_Debt Original Currency'!I56</f>
        <v>18.031499999999998</v>
      </c>
      <c r="J56" s="16">
        <f t="shared" ref="J56:K56" si="33">+J13</f>
        <v>2121268.1782769994</v>
      </c>
      <c r="K56" s="16">
        <f t="shared" si="33"/>
        <v>1877075.0388179992</v>
      </c>
      <c r="L56" s="18">
        <v>0</v>
      </c>
      <c r="M56" s="18">
        <v>0</v>
      </c>
      <c r="N56" s="122">
        <v>39140</v>
      </c>
      <c r="O56" s="122">
        <v>53947</v>
      </c>
      <c r="P56" s="14">
        <v>10</v>
      </c>
      <c r="Q56" s="17">
        <v>50</v>
      </c>
      <c r="R56" s="50">
        <v>0</v>
      </c>
      <c r="S56" s="50">
        <v>30</v>
      </c>
      <c r="T56" s="14" t="s">
        <v>29</v>
      </c>
      <c r="U56" s="46">
        <v>7.4999999999999997E-3</v>
      </c>
      <c r="V56" s="14"/>
      <c r="W56" s="24"/>
      <c r="X56" s="16">
        <v>117642.35799999999</v>
      </c>
      <c r="Y56" s="19">
        <f t="shared" si="21"/>
        <v>1877075.0388179992</v>
      </c>
      <c r="Z56" s="16">
        <f t="shared" si="22"/>
        <v>1813436.8264979993</v>
      </c>
      <c r="AA56" s="16">
        <f t="shared" si="31"/>
        <v>1749798.6141779993</v>
      </c>
      <c r="AB56" s="16">
        <f t="shared" si="31"/>
        <v>1686160.4018579994</v>
      </c>
      <c r="AC56" s="16">
        <f t="shared" si="31"/>
        <v>1622522.1895379995</v>
      </c>
      <c r="AD56" s="16">
        <f t="shared" si="31"/>
        <v>1558883.9772179995</v>
      </c>
      <c r="AE56" s="16">
        <f t="shared" si="31"/>
        <v>1495245.7648979996</v>
      </c>
      <c r="AF56" s="16">
        <f t="shared" si="31"/>
        <v>1431607.5525779997</v>
      </c>
      <c r="AG56" s="16">
        <f t="shared" si="31"/>
        <v>1367969.3402579997</v>
      </c>
      <c r="AH56" s="16">
        <f t="shared" si="31"/>
        <v>1304331.1279379998</v>
      </c>
      <c r="AI56" s="16">
        <f t="shared" si="31"/>
        <v>1240692.9156179999</v>
      </c>
      <c r="AJ56" s="16">
        <f t="shared" si="31"/>
        <v>1177054.7032979999</v>
      </c>
      <c r="AK56" s="16">
        <f t="shared" si="31"/>
        <v>1113416.490978</v>
      </c>
      <c r="AL56" s="16">
        <f t="shared" si="31"/>
        <v>1049778.2786580001</v>
      </c>
      <c r="AM56" s="16">
        <f t="shared" si="31"/>
        <v>986140.066338</v>
      </c>
      <c r="AN56" s="16">
        <f t="shared" si="31"/>
        <v>922501.85401799995</v>
      </c>
      <c r="AO56" s="16">
        <f t="shared" si="31"/>
        <v>858863.6416979999</v>
      </c>
      <c r="AP56" s="16">
        <f t="shared" si="31"/>
        <v>795225.42937799986</v>
      </c>
      <c r="AQ56" s="16">
        <f t="shared" si="31"/>
        <v>731587.21705799981</v>
      </c>
      <c r="AR56" s="16">
        <f t="shared" si="31"/>
        <v>667949.00473799976</v>
      </c>
      <c r="AS56" s="16">
        <f t="shared" si="31"/>
        <v>604310.79241799971</v>
      </c>
      <c r="AT56" s="16">
        <f t="shared" si="31"/>
        <v>540672.58009799966</v>
      </c>
      <c r="AU56" s="16">
        <f t="shared" si="31"/>
        <v>477034.36777799967</v>
      </c>
      <c r="AV56" s="16">
        <f t="shared" si="31"/>
        <v>413396.15545799967</v>
      </c>
      <c r="AW56" s="16">
        <f t="shared" si="31"/>
        <v>349757.94313799968</v>
      </c>
      <c r="AX56" s="16">
        <f t="shared" si="31"/>
        <v>286119.73081799969</v>
      </c>
      <c r="AY56" s="16">
        <f t="shared" si="31"/>
        <v>222481.5184979997</v>
      </c>
      <c r="AZ56" s="16">
        <f t="shared" si="31"/>
        <v>158843.30617799971</v>
      </c>
      <c r="BA56" s="16">
        <f t="shared" si="31"/>
        <v>95205.093857999716</v>
      </c>
      <c r="BB56" s="16">
        <f t="shared" si="31"/>
        <v>31566.881537999718</v>
      </c>
      <c r="BC56" s="16">
        <f t="shared" si="31"/>
        <v>8.0035533756017685E-11</v>
      </c>
      <c r="BD56" s="16">
        <f t="shared" si="31"/>
        <v>8.0035533756017685E-11</v>
      </c>
      <c r="BE56" s="16">
        <f t="shared" si="31"/>
        <v>8.0035533756017685E-11</v>
      </c>
      <c r="BF56" s="16">
        <f t="shared" si="31"/>
        <v>8.0035533756017685E-11</v>
      </c>
      <c r="BG56" s="16">
        <f t="shared" si="31"/>
        <v>8.0035533756017685E-11</v>
      </c>
      <c r="BH56" s="16">
        <f t="shared" si="31"/>
        <v>8.0035533756017685E-11</v>
      </c>
      <c r="BI56" s="16">
        <f t="shared" si="31"/>
        <v>8.0035533756017685E-11</v>
      </c>
      <c r="BJ56" s="16">
        <f t="shared" si="31"/>
        <v>8.0035533756017685E-11</v>
      </c>
      <c r="BK56" s="16">
        <f t="shared" si="31"/>
        <v>8.0035533756017685E-11</v>
      </c>
      <c r="BL56" s="16">
        <f t="shared" si="31"/>
        <v>8.0035533756017685E-11</v>
      </c>
      <c r="BM56" s="16">
        <f t="shared" si="31"/>
        <v>8.0035533756017685E-11</v>
      </c>
      <c r="BN56" s="16">
        <f t="shared" si="31"/>
        <v>8.0035533756017685E-11</v>
      </c>
      <c r="BO56" s="16">
        <f t="shared" si="31"/>
        <v>8.0035533756017685E-11</v>
      </c>
      <c r="BP56" s="16">
        <f t="shared" si="31"/>
        <v>8.0035533756017685E-11</v>
      </c>
      <c r="BQ56" s="16">
        <f t="shared" si="31"/>
        <v>8.0035533756017685E-11</v>
      </c>
      <c r="BR56" s="16">
        <f t="shared" si="31"/>
        <v>8.0035533756017685E-11</v>
      </c>
      <c r="BS56" s="16">
        <f t="shared" si="31"/>
        <v>8.0035533756017685E-11</v>
      </c>
      <c r="BT56" s="16">
        <f t="shared" si="31"/>
        <v>8.0035533756017685E-11</v>
      </c>
      <c r="BU56" s="16">
        <f t="shared" si="31"/>
        <v>8.0035533756017685E-11</v>
      </c>
      <c r="BV56" s="16">
        <f t="shared" si="31"/>
        <v>8.0035533756017685E-11</v>
      </c>
      <c r="BW56" s="16">
        <f t="shared" si="31"/>
        <v>8.0035533756017685E-11</v>
      </c>
    </row>
    <row r="57" spans="1:75" x14ac:dyDescent="0.35">
      <c r="A57" s="14">
        <v>10</v>
      </c>
      <c r="B57" s="15" t="s">
        <v>34</v>
      </c>
      <c r="C57" s="17" t="s">
        <v>35</v>
      </c>
      <c r="D57" s="14" t="s">
        <v>27</v>
      </c>
      <c r="E57" s="50" t="s">
        <v>35</v>
      </c>
      <c r="F57" s="50" t="s">
        <v>76</v>
      </c>
      <c r="G57" s="50">
        <f>VLOOKUP(F57,'Represenative Instruments_FX'!$E$5:$F$14,2,FALSE)</f>
        <v>1</v>
      </c>
      <c r="H57" s="14" t="s">
        <v>117</v>
      </c>
      <c r="I57" s="114">
        <f>'Prepared_Debt Original Currency'!I57</f>
        <v>2.4213888053061345</v>
      </c>
      <c r="J57" s="16">
        <f t="shared" ref="J57:K57" si="34">+J14</f>
        <v>29955314.092870273</v>
      </c>
      <c r="K57" s="16">
        <f t="shared" si="34"/>
        <v>20018948.532896675</v>
      </c>
      <c r="L57" s="16">
        <v>0</v>
      </c>
      <c r="M57" s="16">
        <v>0</v>
      </c>
      <c r="N57" s="122">
        <v>40305</v>
      </c>
      <c r="O57" s="122">
        <v>54864</v>
      </c>
      <c r="P57" s="14">
        <v>10</v>
      </c>
      <c r="Q57" s="17">
        <v>50</v>
      </c>
      <c r="R57" s="50">
        <v>0</v>
      </c>
      <c r="S57" s="50">
        <v>33</v>
      </c>
      <c r="T57" s="14" t="s">
        <v>29</v>
      </c>
      <c r="U57" s="46">
        <v>7.4999999999999997E-3</v>
      </c>
      <c r="V57" s="14"/>
      <c r="W57" s="24"/>
      <c r="X57" s="16">
        <v>12371129.340000002</v>
      </c>
      <c r="Y57" s="19">
        <f t="shared" si="21"/>
        <v>20018948.532896675</v>
      </c>
      <c r="Z57" s="16">
        <f t="shared" si="22"/>
        <v>19170428.518019661</v>
      </c>
      <c r="AA57" s="16">
        <f t="shared" si="31"/>
        <v>18384534.334647566</v>
      </c>
      <c r="AB57" s="16">
        <f t="shared" si="31"/>
        <v>17675394.302181587</v>
      </c>
      <c r="AC57" s="16">
        <f t="shared" si="31"/>
        <v>16966254.269715607</v>
      </c>
      <c r="AD57" s="16">
        <f t="shared" si="31"/>
        <v>16257114.237249626</v>
      </c>
      <c r="AE57" s="16">
        <f t="shared" si="31"/>
        <v>15626029.629404843</v>
      </c>
      <c r="AF57" s="16">
        <f t="shared" si="31"/>
        <v>14969282.629666999</v>
      </c>
      <c r="AG57" s="16">
        <f t="shared" si="31"/>
        <v>14312535.629929155</v>
      </c>
      <c r="AH57" s="16">
        <f t="shared" si="31"/>
        <v>13655788.630191311</v>
      </c>
      <c r="AI57" s="16">
        <f t="shared" si="31"/>
        <v>12999041.630453467</v>
      </c>
      <c r="AJ57" s="16">
        <f t="shared" si="31"/>
        <v>12342294.630715623</v>
      </c>
      <c r="AK57" s="16">
        <f t="shared" si="31"/>
        <v>11685547.63097778</v>
      </c>
      <c r="AL57" s="16">
        <f t="shared" si="31"/>
        <v>11028800.631239936</v>
      </c>
      <c r="AM57" s="16">
        <f t="shared" si="31"/>
        <v>10372053.631502092</v>
      </c>
      <c r="AN57" s="16">
        <f t="shared" si="31"/>
        <v>9715306.631764248</v>
      </c>
      <c r="AO57" s="16">
        <f t="shared" si="31"/>
        <v>9058559.6320264041</v>
      </c>
      <c r="AP57" s="16">
        <f t="shared" si="31"/>
        <v>8401812.6322885603</v>
      </c>
      <c r="AQ57" s="16">
        <f t="shared" si="31"/>
        <v>7745065.6325507164</v>
      </c>
      <c r="AR57" s="16">
        <f t="shared" si="31"/>
        <v>7088318.6328128725</v>
      </c>
      <c r="AS57" s="16">
        <f t="shared" si="31"/>
        <v>6431571.6330750287</v>
      </c>
      <c r="AT57" s="16">
        <f t="shared" si="31"/>
        <v>5774824.6333371848</v>
      </c>
      <c r="AU57" s="16">
        <f t="shared" si="31"/>
        <v>5118077.6335993409</v>
      </c>
      <c r="AV57" s="16">
        <f t="shared" si="31"/>
        <v>4461330.633861497</v>
      </c>
      <c r="AW57" s="16">
        <f t="shared" si="31"/>
        <v>3804583.6341236527</v>
      </c>
      <c r="AX57" s="16">
        <f t="shared" si="31"/>
        <v>3147836.6343858084</v>
      </c>
      <c r="AY57" s="16">
        <f t="shared" si="31"/>
        <v>2491089.634647964</v>
      </c>
      <c r="AZ57" s="16">
        <f t="shared" si="31"/>
        <v>1834342.6349101197</v>
      </c>
      <c r="BA57" s="16">
        <f t="shared" si="31"/>
        <v>1177595.6351722754</v>
      </c>
      <c r="BB57" s="16">
        <f t="shared" si="31"/>
        <v>520848.63543443114</v>
      </c>
      <c r="BC57" s="16">
        <f t="shared" si="31"/>
        <v>390636.47657582804</v>
      </c>
      <c r="BD57" s="16">
        <f t="shared" si="31"/>
        <v>260424.31771722491</v>
      </c>
      <c r="BE57" s="16">
        <f t="shared" si="31"/>
        <v>130212.15885862178</v>
      </c>
      <c r="BF57" s="16">
        <f t="shared" si="31"/>
        <v>1.8655555322766304E-8</v>
      </c>
      <c r="BG57" s="16">
        <f t="shared" si="31"/>
        <v>1.8655555322766304E-8</v>
      </c>
      <c r="BH57" s="16">
        <f t="shared" si="31"/>
        <v>1.8655555322766304E-8</v>
      </c>
      <c r="BI57" s="16">
        <f t="shared" si="31"/>
        <v>1.8655555322766304E-8</v>
      </c>
      <c r="BJ57" s="16">
        <f t="shared" si="31"/>
        <v>1.8655555322766304E-8</v>
      </c>
      <c r="BK57" s="16">
        <f t="shared" si="31"/>
        <v>1.8655555322766304E-8</v>
      </c>
      <c r="BL57" s="16">
        <f t="shared" si="31"/>
        <v>1.8655555322766304E-8</v>
      </c>
      <c r="BM57" s="16">
        <f t="shared" si="31"/>
        <v>1.8655555322766304E-8</v>
      </c>
      <c r="BN57" s="16">
        <f t="shared" si="31"/>
        <v>1.8655555322766304E-8</v>
      </c>
      <c r="BO57" s="16">
        <f t="shared" si="31"/>
        <v>1.8655555322766304E-8</v>
      </c>
      <c r="BP57" s="16">
        <f t="shared" si="31"/>
        <v>1.8655555322766304E-8</v>
      </c>
      <c r="BQ57" s="16">
        <f t="shared" si="31"/>
        <v>1.8655555322766304E-8</v>
      </c>
      <c r="BR57" s="16">
        <f t="shared" si="31"/>
        <v>1.8655555322766304E-8</v>
      </c>
      <c r="BS57" s="16">
        <f t="shared" si="31"/>
        <v>1.8655555322766304E-8</v>
      </c>
      <c r="BT57" s="16">
        <f t="shared" si="31"/>
        <v>1.8655555322766304E-8</v>
      </c>
      <c r="BU57" s="16">
        <f t="shared" si="31"/>
        <v>1.8655555322766304E-8</v>
      </c>
      <c r="BV57" s="16">
        <f t="shared" si="31"/>
        <v>1.8655555322766304E-8</v>
      </c>
      <c r="BW57" s="16">
        <f t="shared" si="31"/>
        <v>1.8655555322766304E-8</v>
      </c>
    </row>
    <row r="58" spans="1:75" x14ac:dyDescent="0.35">
      <c r="A58" s="14">
        <v>11</v>
      </c>
      <c r="B58" s="15" t="s">
        <v>34</v>
      </c>
      <c r="C58" s="17" t="s">
        <v>37</v>
      </c>
      <c r="D58" s="14" t="s">
        <v>27</v>
      </c>
      <c r="E58" s="50" t="s">
        <v>63</v>
      </c>
      <c r="F58" s="50" t="s">
        <v>77</v>
      </c>
      <c r="G58" s="50">
        <f>VLOOKUP(F58,'Represenative Instruments_FX'!$E$5:$F$14,2,FALSE)</f>
        <v>4</v>
      </c>
      <c r="H58" s="14" t="s">
        <v>28</v>
      </c>
      <c r="I58" s="114">
        <f>'Prepared_Debt Original Currency'!I58</f>
        <v>15</v>
      </c>
      <c r="J58" s="16">
        <f t="shared" ref="J58:K58" si="35">+J15</f>
        <v>932643028.05000007</v>
      </c>
      <c r="K58" s="16">
        <f t="shared" si="35"/>
        <v>92089317.300000012</v>
      </c>
      <c r="L58" s="16">
        <v>0</v>
      </c>
      <c r="M58" s="16">
        <v>0</v>
      </c>
      <c r="N58" s="122">
        <v>39610</v>
      </c>
      <c r="O58" s="122">
        <v>45017</v>
      </c>
      <c r="P58" s="14">
        <v>5</v>
      </c>
      <c r="Q58" s="17">
        <v>20</v>
      </c>
      <c r="R58" s="50">
        <v>0</v>
      </c>
      <c r="S58" s="50">
        <v>6</v>
      </c>
      <c r="T58" s="14" t="s">
        <v>38</v>
      </c>
      <c r="U58" s="46">
        <v>6.4199999999999993E-2</v>
      </c>
      <c r="V58" s="14" t="s">
        <v>39</v>
      </c>
      <c r="W58" s="46">
        <v>5.0000000000000001E-3</v>
      </c>
      <c r="X58" s="16">
        <v>20503920.440000001</v>
      </c>
      <c r="Y58" s="19">
        <f t="shared" si="21"/>
        <v>92089317.300000012</v>
      </c>
      <c r="Z58" s="16">
        <f t="shared" si="22"/>
        <v>58655764.650000013</v>
      </c>
      <c r="AA58" s="16">
        <f t="shared" si="31"/>
        <v>44193459.150000013</v>
      </c>
      <c r="AB58" s="16">
        <f t="shared" si="31"/>
        <v>32731153.650000013</v>
      </c>
      <c r="AC58" s="16">
        <f t="shared" si="31"/>
        <v>21268848.150000013</v>
      </c>
      <c r="AD58" s="16">
        <f t="shared" si="31"/>
        <v>9806542.6500000134</v>
      </c>
      <c r="AE58" s="16">
        <f t="shared" si="31"/>
        <v>0</v>
      </c>
      <c r="AF58" s="16">
        <f t="shared" si="31"/>
        <v>0</v>
      </c>
      <c r="AG58" s="16">
        <f t="shared" si="31"/>
        <v>0</v>
      </c>
      <c r="AH58" s="16">
        <f t="shared" si="31"/>
        <v>0</v>
      </c>
      <c r="AI58" s="16">
        <f t="shared" si="31"/>
        <v>0</v>
      </c>
      <c r="AJ58" s="16">
        <f t="shared" si="31"/>
        <v>0</v>
      </c>
      <c r="AK58" s="16">
        <f t="shared" si="31"/>
        <v>0</v>
      </c>
      <c r="AL58" s="16">
        <f t="shared" si="31"/>
        <v>0</v>
      </c>
      <c r="AM58" s="16">
        <f t="shared" si="31"/>
        <v>0</v>
      </c>
      <c r="AN58" s="16">
        <f t="shared" si="31"/>
        <v>0</v>
      </c>
      <c r="AO58" s="16">
        <f t="shared" si="31"/>
        <v>0</v>
      </c>
      <c r="AP58" s="16">
        <f t="shared" si="31"/>
        <v>0</v>
      </c>
      <c r="AQ58" s="16">
        <f t="shared" si="31"/>
        <v>0</v>
      </c>
      <c r="AR58" s="16">
        <f t="shared" si="31"/>
        <v>0</v>
      </c>
      <c r="AS58" s="16">
        <f t="shared" si="31"/>
        <v>0</v>
      </c>
      <c r="AT58" s="16">
        <f t="shared" si="31"/>
        <v>0</v>
      </c>
      <c r="AU58" s="16">
        <f t="shared" si="31"/>
        <v>0</v>
      </c>
      <c r="AV58" s="16">
        <f t="shared" si="31"/>
        <v>0</v>
      </c>
      <c r="AW58" s="16">
        <f t="shared" si="31"/>
        <v>0</v>
      </c>
      <c r="AX58" s="16">
        <f t="shared" si="31"/>
        <v>0</v>
      </c>
      <c r="AY58" s="16">
        <f t="shared" si="31"/>
        <v>0</v>
      </c>
      <c r="AZ58" s="16">
        <f t="shared" si="31"/>
        <v>0</v>
      </c>
      <c r="BA58" s="16">
        <f t="shared" si="31"/>
        <v>0</v>
      </c>
      <c r="BB58" s="16">
        <f t="shared" si="31"/>
        <v>0</v>
      </c>
      <c r="BC58" s="16">
        <f t="shared" si="31"/>
        <v>0</v>
      </c>
      <c r="BD58" s="16">
        <f t="shared" si="31"/>
        <v>0</v>
      </c>
      <c r="BE58" s="16">
        <f t="shared" si="31"/>
        <v>0</v>
      </c>
      <c r="BF58" s="16">
        <f t="shared" si="31"/>
        <v>0</v>
      </c>
      <c r="BG58" s="16">
        <f t="shared" si="31"/>
        <v>0</v>
      </c>
      <c r="BH58" s="16">
        <f t="shared" si="31"/>
        <v>0</v>
      </c>
      <c r="BI58" s="16">
        <f t="shared" si="31"/>
        <v>0</v>
      </c>
      <c r="BJ58" s="16">
        <f t="shared" si="31"/>
        <v>0</v>
      </c>
      <c r="BK58" s="16">
        <f t="shared" si="31"/>
        <v>0</v>
      </c>
      <c r="BL58" s="16">
        <f t="shared" si="31"/>
        <v>0</v>
      </c>
      <c r="BM58" s="16">
        <f t="shared" si="31"/>
        <v>0</v>
      </c>
      <c r="BN58" s="16">
        <f t="shared" si="31"/>
        <v>0</v>
      </c>
      <c r="BO58" s="16">
        <f t="shared" si="31"/>
        <v>0</v>
      </c>
      <c r="BP58" s="16">
        <f t="shared" si="31"/>
        <v>0</v>
      </c>
      <c r="BQ58" s="16">
        <f t="shared" si="31"/>
        <v>0</v>
      </c>
      <c r="BR58" s="16">
        <f t="shared" si="31"/>
        <v>0</v>
      </c>
      <c r="BS58" s="16">
        <f t="shared" si="31"/>
        <v>0</v>
      </c>
      <c r="BT58" s="16">
        <f t="shared" si="31"/>
        <v>0</v>
      </c>
      <c r="BU58" s="16">
        <f t="shared" si="31"/>
        <v>0</v>
      </c>
      <c r="BV58" s="16">
        <f t="shared" si="31"/>
        <v>0</v>
      </c>
      <c r="BW58" s="16">
        <f t="shared" si="31"/>
        <v>0</v>
      </c>
    </row>
    <row r="59" spans="1:75" x14ac:dyDescent="0.35">
      <c r="A59" s="14">
        <v>12</v>
      </c>
      <c r="B59" s="15" t="s">
        <v>34</v>
      </c>
      <c r="C59" s="17" t="s">
        <v>37</v>
      </c>
      <c r="D59" s="14" t="s">
        <v>27</v>
      </c>
      <c r="E59" s="50" t="s">
        <v>63</v>
      </c>
      <c r="F59" s="50" t="s">
        <v>77</v>
      </c>
      <c r="G59" s="50">
        <f>VLOOKUP(F59,'Represenative Instruments_FX'!$E$5:$F$14,2,FALSE)</f>
        <v>4</v>
      </c>
      <c r="H59" s="14" t="s">
        <v>116</v>
      </c>
      <c r="I59" s="114">
        <f>'Prepared_Debt Original Currency'!I59</f>
        <v>0.13309505886900933</v>
      </c>
      <c r="J59" s="16">
        <f t="shared" ref="J59:K59" si="36">+J16</f>
        <v>1682863.9487933978</v>
      </c>
      <c r="K59" s="16">
        <f t="shared" si="36"/>
        <v>115655.24017340549</v>
      </c>
      <c r="L59" s="16">
        <v>0</v>
      </c>
      <c r="M59" s="16">
        <v>0</v>
      </c>
      <c r="N59" s="122">
        <v>38719</v>
      </c>
      <c r="O59" s="122">
        <v>44256</v>
      </c>
      <c r="P59" s="14">
        <v>5</v>
      </c>
      <c r="Q59" s="17">
        <v>20</v>
      </c>
      <c r="R59" s="50">
        <v>0</v>
      </c>
      <c r="S59" s="50">
        <v>4</v>
      </c>
      <c r="T59" s="14" t="s">
        <v>38</v>
      </c>
      <c r="U59" s="46">
        <v>6.4199999999999993E-2</v>
      </c>
      <c r="V59" s="14" t="s">
        <v>39</v>
      </c>
      <c r="W59" s="46">
        <v>5.0000000000000001E-3</v>
      </c>
      <c r="X59" s="16">
        <v>4638479.6210000003</v>
      </c>
      <c r="Y59" s="19">
        <f t="shared" si="21"/>
        <v>115655.24017340549</v>
      </c>
      <c r="Z59" s="16">
        <f t="shared" si="22"/>
        <v>5164.7050732393691</v>
      </c>
      <c r="AA59" s="16">
        <f t="shared" si="31"/>
        <v>3098.8217768786599</v>
      </c>
      <c r="AB59" s="16">
        <f t="shared" si="31"/>
        <v>1032.9384805179507</v>
      </c>
      <c r="AC59" s="16">
        <f t="shared" si="31"/>
        <v>0</v>
      </c>
      <c r="AD59" s="16">
        <f t="shared" si="31"/>
        <v>0</v>
      </c>
      <c r="AE59" s="16">
        <f t="shared" si="31"/>
        <v>0</v>
      </c>
      <c r="AF59" s="16">
        <f t="shared" si="31"/>
        <v>0</v>
      </c>
      <c r="AG59" s="16">
        <f t="shared" si="31"/>
        <v>0</v>
      </c>
      <c r="AH59" s="16">
        <f t="shared" si="31"/>
        <v>0</v>
      </c>
      <c r="AI59" s="16">
        <f t="shared" si="31"/>
        <v>0</v>
      </c>
      <c r="AJ59" s="16">
        <f t="shared" si="31"/>
        <v>0</v>
      </c>
      <c r="AK59" s="16">
        <f t="shared" si="31"/>
        <v>0</v>
      </c>
      <c r="AL59" s="16">
        <f t="shared" si="31"/>
        <v>0</v>
      </c>
      <c r="AM59" s="16">
        <f t="shared" si="31"/>
        <v>0</v>
      </c>
      <c r="AN59" s="16">
        <f t="shared" si="31"/>
        <v>0</v>
      </c>
      <c r="AO59" s="16">
        <f t="shared" si="31"/>
        <v>0</v>
      </c>
      <c r="AP59" s="16">
        <f t="shared" si="31"/>
        <v>0</v>
      </c>
      <c r="AQ59" s="16">
        <f t="shared" si="31"/>
        <v>0</v>
      </c>
      <c r="AR59" s="16">
        <f t="shared" si="31"/>
        <v>0</v>
      </c>
      <c r="AS59" s="16">
        <f t="shared" si="31"/>
        <v>0</v>
      </c>
      <c r="AT59" s="16">
        <f t="shared" si="31"/>
        <v>0</v>
      </c>
      <c r="AU59" s="16">
        <f t="shared" si="31"/>
        <v>0</v>
      </c>
      <c r="AV59" s="16">
        <f t="shared" si="31"/>
        <v>0</v>
      </c>
      <c r="AW59" s="16">
        <f t="shared" si="31"/>
        <v>0</v>
      </c>
      <c r="AX59" s="16">
        <f t="shared" si="31"/>
        <v>0</v>
      </c>
      <c r="AY59" s="16">
        <f t="shared" si="31"/>
        <v>0</v>
      </c>
      <c r="AZ59" s="16">
        <f t="shared" ref="AZ59:BW59" si="37">AY59-AZ16</f>
        <v>0</v>
      </c>
      <c r="BA59" s="16">
        <f t="shared" si="37"/>
        <v>0</v>
      </c>
      <c r="BB59" s="16">
        <f t="shared" si="37"/>
        <v>0</v>
      </c>
      <c r="BC59" s="16">
        <f t="shared" si="37"/>
        <v>0</v>
      </c>
      <c r="BD59" s="16">
        <f t="shared" si="37"/>
        <v>0</v>
      </c>
      <c r="BE59" s="16">
        <f t="shared" si="37"/>
        <v>0</v>
      </c>
      <c r="BF59" s="16">
        <f t="shared" si="37"/>
        <v>0</v>
      </c>
      <c r="BG59" s="16">
        <f t="shared" si="37"/>
        <v>0</v>
      </c>
      <c r="BH59" s="16">
        <f t="shared" si="37"/>
        <v>0</v>
      </c>
      <c r="BI59" s="16">
        <f t="shared" si="37"/>
        <v>0</v>
      </c>
      <c r="BJ59" s="16">
        <f t="shared" si="37"/>
        <v>0</v>
      </c>
      <c r="BK59" s="16">
        <f t="shared" si="37"/>
        <v>0</v>
      </c>
      <c r="BL59" s="16">
        <f t="shared" si="37"/>
        <v>0</v>
      </c>
      <c r="BM59" s="16">
        <f t="shared" si="37"/>
        <v>0</v>
      </c>
      <c r="BN59" s="16">
        <f t="shared" si="37"/>
        <v>0</v>
      </c>
      <c r="BO59" s="16">
        <f t="shared" si="37"/>
        <v>0</v>
      </c>
      <c r="BP59" s="16">
        <f t="shared" si="37"/>
        <v>0</v>
      </c>
      <c r="BQ59" s="16">
        <f t="shared" si="37"/>
        <v>0</v>
      </c>
      <c r="BR59" s="16">
        <f t="shared" si="37"/>
        <v>0</v>
      </c>
      <c r="BS59" s="16">
        <f t="shared" si="37"/>
        <v>0</v>
      </c>
      <c r="BT59" s="16">
        <f t="shared" si="37"/>
        <v>0</v>
      </c>
      <c r="BU59" s="16">
        <f t="shared" si="37"/>
        <v>0</v>
      </c>
      <c r="BV59" s="16">
        <f t="shared" si="37"/>
        <v>0</v>
      </c>
      <c r="BW59" s="16">
        <f t="shared" si="37"/>
        <v>0</v>
      </c>
    </row>
    <row r="60" spans="1:75" x14ac:dyDescent="0.35">
      <c r="A60" s="14">
        <v>13</v>
      </c>
      <c r="B60" s="15" t="s">
        <v>34</v>
      </c>
      <c r="C60" s="17" t="s">
        <v>37</v>
      </c>
      <c r="D60" s="14" t="s">
        <v>27</v>
      </c>
      <c r="E60" s="50" t="s">
        <v>63</v>
      </c>
      <c r="F60" s="50" t="s">
        <v>77</v>
      </c>
      <c r="G60" s="50">
        <f>VLOOKUP(F60,'Represenative Instruments_FX'!$E$5:$F$14,2,FALSE)</f>
        <v>4</v>
      </c>
      <c r="H60" s="14" t="s">
        <v>32</v>
      </c>
      <c r="I60" s="114">
        <f>'Prepared_Debt Original Currency'!I60</f>
        <v>18.031499999999998</v>
      </c>
      <c r="J60" s="16">
        <f t="shared" ref="J60:K60" si="38">+J17</f>
        <v>863355270.20831096</v>
      </c>
      <c r="K60" s="16">
        <f t="shared" si="38"/>
        <v>146684590.4609127</v>
      </c>
      <c r="L60" s="16">
        <v>0</v>
      </c>
      <c r="M60" s="16">
        <v>0</v>
      </c>
      <c r="N60" s="122">
        <v>41463</v>
      </c>
      <c r="O60" s="122">
        <v>46966</v>
      </c>
      <c r="P60" s="14">
        <v>5</v>
      </c>
      <c r="Q60" s="17">
        <v>20</v>
      </c>
      <c r="R60" s="50">
        <v>0</v>
      </c>
      <c r="S60" s="50">
        <v>11</v>
      </c>
      <c r="T60" s="14" t="s">
        <v>38</v>
      </c>
      <c r="U60" s="46">
        <v>6.4199999999999993E-2</v>
      </c>
      <c r="V60" s="14" t="s">
        <v>39</v>
      </c>
      <c r="W60" s="46">
        <v>5.0000000000000001E-3</v>
      </c>
      <c r="X60" s="16">
        <v>16087679.33</v>
      </c>
      <c r="Y60" s="19">
        <f t="shared" si="21"/>
        <v>146684590.4609127</v>
      </c>
      <c r="Z60" s="16">
        <f t="shared" si="22"/>
        <v>112992840.53928271</v>
      </c>
      <c r="AA60" s="16">
        <f t="shared" ref="AA60:AO60" si="39">Z60-AA17</f>
        <v>88316840.617652714</v>
      </c>
      <c r="AB60" s="16">
        <f t="shared" si="39"/>
        <v>69050290.696022719</v>
      </c>
      <c r="AC60" s="16">
        <f t="shared" si="39"/>
        <v>52204414.473002702</v>
      </c>
      <c r="AD60" s="16">
        <f t="shared" si="39"/>
        <v>35358538.249982685</v>
      </c>
      <c r="AE60" s="16">
        <f t="shared" si="39"/>
        <v>28620188.265656687</v>
      </c>
      <c r="AF60" s="16">
        <f t="shared" si="39"/>
        <v>21881838.28133069</v>
      </c>
      <c r="AG60" s="16">
        <f t="shared" si="39"/>
        <v>15143488.29700469</v>
      </c>
      <c r="AH60" s="16">
        <f t="shared" si="39"/>
        <v>8405138.312678691</v>
      </c>
      <c r="AI60" s="16">
        <f t="shared" si="39"/>
        <v>1666788.3283526916</v>
      </c>
      <c r="AJ60" s="16">
        <f t="shared" si="39"/>
        <v>-8.149072527885437E-9</v>
      </c>
      <c r="AK60" s="16">
        <f t="shared" si="39"/>
        <v>-8.149072527885437E-9</v>
      </c>
      <c r="AL60" s="16">
        <f t="shared" si="39"/>
        <v>-8.149072527885437E-9</v>
      </c>
      <c r="AM60" s="16">
        <f t="shared" si="39"/>
        <v>-8.149072527885437E-9</v>
      </c>
      <c r="AN60" s="16">
        <f t="shared" si="39"/>
        <v>-8.149072527885437E-9</v>
      </c>
      <c r="AO60" s="16">
        <f t="shared" si="39"/>
        <v>-8.149072527885437E-9</v>
      </c>
      <c r="AP60" s="16">
        <f t="shared" ref="AA60:BW65" si="40">AO60-AP17</f>
        <v>-8.149072527885437E-9</v>
      </c>
      <c r="AQ60" s="16">
        <f t="shared" si="40"/>
        <v>-8.149072527885437E-9</v>
      </c>
      <c r="AR60" s="16">
        <f t="shared" si="40"/>
        <v>-8.149072527885437E-9</v>
      </c>
      <c r="AS60" s="16">
        <f t="shared" si="40"/>
        <v>-8.149072527885437E-9</v>
      </c>
      <c r="AT60" s="16">
        <f t="shared" si="40"/>
        <v>-8.149072527885437E-9</v>
      </c>
      <c r="AU60" s="16">
        <f t="shared" si="40"/>
        <v>-8.149072527885437E-9</v>
      </c>
      <c r="AV60" s="16">
        <f t="shared" si="40"/>
        <v>-8.149072527885437E-9</v>
      </c>
      <c r="AW60" s="16">
        <f t="shared" si="40"/>
        <v>-8.149072527885437E-9</v>
      </c>
      <c r="AX60" s="16">
        <f t="shared" si="40"/>
        <v>-8.149072527885437E-9</v>
      </c>
      <c r="AY60" s="16">
        <f t="shared" si="40"/>
        <v>-8.149072527885437E-9</v>
      </c>
      <c r="AZ60" s="16">
        <f t="shared" si="40"/>
        <v>-8.149072527885437E-9</v>
      </c>
      <c r="BA60" s="16">
        <f t="shared" si="40"/>
        <v>-8.149072527885437E-9</v>
      </c>
      <c r="BB60" s="16">
        <f t="shared" si="40"/>
        <v>-8.149072527885437E-9</v>
      </c>
      <c r="BC60" s="16">
        <f t="shared" si="40"/>
        <v>-8.149072527885437E-9</v>
      </c>
      <c r="BD60" s="16">
        <f t="shared" si="40"/>
        <v>-8.149072527885437E-9</v>
      </c>
      <c r="BE60" s="16">
        <f t="shared" si="40"/>
        <v>-8.149072527885437E-9</v>
      </c>
      <c r="BF60" s="16">
        <f t="shared" si="40"/>
        <v>-8.149072527885437E-9</v>
      </c>
      <c r="BG60" s="16">
        <f t="shared" si="40"/>
        <v>-8.149072527885437E-9</v>
      </c>
      <c r="BH60" s="16">
        <f t="shared" si="40"/>
        <v>-8.149072527885437E-9</v>
      </c>
      <c r="BI60" s="16">
        <f t="shared" si="40"/>
        <v>-8.149072527885437E-9</v>
      </c>
      <c r="BJ60" s="16">
        <f t="shared" si="40"/>
        <v>-8.149072527885437E-9</v>
      </c>
      <c r="BK60" s="16">
        <f t="shared" si="40"/>
        <v>-8.149072527885437E-9</v>
      </c>
      <c r="BL60" s="16">
        <f t="shared" si="40"/>
        <v>-8.149072527885437E-9</v>
      </c>
      <c r="BM60" s="16">
        <f t="shared" si="40"/>
        <v>-8.149072527885437E-9</v>
      </c>
      <c r="BN60" s="16">
        <f t="shared" si="40"/>
        <v>-8.149072527885437E-9</v>
      </c>
      <c r="BO60" s="16">
        <f t="shared" si="40"/>
        <v>-8.149072527885437E-9</v>
      </c>
      <c r="BP60" s="16">
        <f t="shared" si="40"/>
        <v>-8.149072527885437E-9</v>
      </c>
      <c r="BQ60" s="16">
        <f t="shared" si="40"/>
        <v>-8.149072527885437E-9</v>
      </c>
      <c r="BR60" s="16">
        <f t="shared" si="40"/>
        <v>-8.149072527885437E-9</v>
      </c>
      <c r="BS60" s="16">
        <f t="shared" si="40"/>
        <v>-8.149072527885437E-9</v>
      </c>
      <c r="BT60" s="16">
        <f t="shared" si="40"/>
        <v>-8.149072527885437E-9</v>
      </c>
      <c r="BU60" s="16">
        <f t="shared" si="40"/>
        <v>-8.149072527885437E-9</v>
      </c>
      <c r="BV60" s="16">
        <f t="shared" si="40"/>
        <v>-8.149072527885437E-9</v>
      </c>
      <c r="BW60" s="16">
        <f t="shared" si="40"/>
        <v>-8.149072527885437E-9</v>
      </c>
    </row>
    <row r="61" spans="1:75" x14ac:dyDescent="0.35">
      <c r="A61" s="14">
        <v>14</v>
      </c>
      <c r="B61" s="15" t="s">
        <v>34</v>
      </c>
      <c r="C61" s="17" t="s">
        <v>37</v>
      </c>
      <c r="D61" s="14" t="s">
        <v>27</v>
      </c>
      <c r="E61" s="50" t="s">
        <v>63</v>
      </c>
      <c r="F61" s="50" t="s">
        <v>77</v>
      </c>
      <c r="G61" s="50">
        <f>VLOOKUP(F61,'Represenative Instruments_FX'!$E$5:$F$14,2,FALSE)</f>
        <v>4</v>
      </c>
      <c r="H61" s="14" t="s">
        <v>117</v>
      </c>
      <c r="I61" s="114">
        <f>'Prepared_Debt Original Currency'!I61</f>
        <v>2.4213888053061345</v>
      </c>
      <c r="J61" s="16">
        <f t="shared" ref="J61:K61" si="41">+J18</f>
        <v>50262830.900537096</v>
      </c>
      <c r="K61" s="16">
        <f t="shared" si="41"/>
        <v>5828110.9231754672</v>
      </c>
      <c r="L61" s="16">
        <v>0</v>
      </c>
      <c r="M61" s="16">
        <v>0</v>
      </c>
      <c r="N61" s="122">
        <v>37289</v>
      </c>
      <c r="O61" s="122">
        <v>43160</v>
      </c>
      <c r="P61" s="14">
        <v>5</v>
      </c>
      <c r="Q61" s="17">
        <v>20</v>
      </c>
      <c r="R61" s="50">
        <v>0</v>
      </c>
      <c r="S61" s="50">
        <v>1</v>
      </c>
      <c r="T61" s="14" t="s">
        <v>38</v>
      </c>
      <c r="U61" s="46">
        <v>6.4199999999999993E-2</v>
      </c>
      <c r="V61" s="14" t="s">
        <v>39</v>
      </c>
      <c r="W61" s="46">
        <v>5.0000000000000001E-3</v>
      </c>
      <c r="X61" s="16">
        <v>2983421.5240000002</v>
      </c>
      <c r="Y61" s="19">
        <f t="shared" si="21"/>
        <v>5828110.9231754672</v>
      </c>
      <c r="Z61" s="16">
        <f t="shared" si="22"/>
        <v>0</v>
      </c>
      <c r="AA61" s="16">
        <f t="shared" si="40"/>
        <v>0</v>
      </c>
      <c r="AB61" s="16">
        <f t="shared" si="40"/>
        <v>0</v>
      </c>
      <c r="AC61" s="16">
        <f t="shared" si="40"/>
        <v>0</v>
      </c>
      <c r="AD61" s="16">
        <f t="shared" si="40"/>
        <v>0</v>
      </c>
      <c r="AE61" s="16">
        <f t="shared" si="40"/>
        <v>0</v>
      </c>
      <c r="AF61" s="16">
        <f t="shared" si="40"/>
        <v>0</v>
      </c>
      <c r="AG61" s="16">
        <f t="shared" si="40"/>
        <v>0</v>
      </c>
      <c r="AH61" s="16">
        <f t="shared" si="40"/>
        <v>0</v>
      </c>
      <c r="AI61" s="16">
        <f t="shared" si="40"/>
        <v>0</v>
      </c>
      <c r="AJ61" s="16">
        <f t="shared" si="40"/>
        <v>0</v>
      </c>
      <c r="AK61" s="16">
        <f t="shared" si="40"/>
        <v>0</v>
      </c>
      <c r="AL61" s="16">
        <f t="shared" si="40"/>
        <v>0</v>
      </c>
      <c r="AM61" s="16">
        <f t="shared" si="40"/>
        <v>0</v>
      </c>
      <c r="AN61" s="16">
        <f t="shared" si="40"/>
        <v>0</v>
      </c>
      <c r="AO61" s="16">
        <f t="shared" si="40"/>
        <v>0</v>
      </c>
      <c r="AP61" s="16">
        <f t="shared" si="40"/>
        <v>0</v>
      </c>
      <c r="AQ61" s="16">
        <f t="shared" si="40"/>
        <v>0</v>
      </c>
      <c r="AR61" s="16">
        <f t="shared" si="40"/>
        <v>0</v>
      </c>
      <c r="AS61" s="16">
        <f t="shared" si="40"/>
        <v>0</v>
      </c>
      <c r="AT61" s="16">
        <f t="shared" si="40"/>
        <v>0</v>
      </c>
      <c r="AU61" s="16">
        <f t="shared" si="40"/>
        <v>0</v>
      </c>
      <c r="AV61" s="16">
        <f t="shared" si="40"/>
        <v>0</v>
      </c>
      <c r="AW61" s="16">
        <f t="shared" si="40"/>
        <v>0</v>
      </c>
      <c r="AX61" s="16">
        <f t="shared" si="40"/>
        <v>0</v>
      </c>
      <c r="AY61" s="16">
        <f t="shared" si="40"/>
        <v>0</v>
      </c>
      <c r="AZ61" s="16">
        <f t="shared" si="40"/>
        <v>0</v>
      </c>
      <c r="BA61" s="16">
        <f t="shared" si="40"/>
        <v>0</v>
      </c>
      <c r="BB61" s="16">
        <f t="shared" si="40"/>
        <v>0</v>
      </c>
      <c r="BC61" s="16">
        <f t="shared" si="40"/>
        <v>0</v>
      </c>
      <c r="BD61" s="16">
        <f t="shared" si="40"/>
        <v>0</v>
      </c>
      <c r="BE61" s="16">
        <f t="shared" si="40"/>
        <v>0</v>
      </c>
      <c r="BF61" s="16">
        <f t="shared" si="40"/>
        <v>0</v>
      </c>
      <c r="BG61" s="16">
        <f t="shared" si="40"/>
        <v>0</v>
      </c>
      <c r="BH61" s="16">
        <f t="shared" si="40"/>
        <v>0</v>
      </c>
      <c r="BI61" s="16">
        <f t="shared" si="40"/>
        <v>0</v>
      </c>
      <c r="BJ61" s="16">
        <f t="shared" si="40"/>
        <v>0</v>
      </c>
      <c r="BK61" s="16">
        <f t="shared" si="40"/>
        <v>0</v>
      </c>
      <c r="BL61" s="16">
        <f t="shared" si="40"/>
        <v>0</v>
      </c>
      <c r="BM61" s="16">
        <f t="shared" si="40"/>
        <v>0</v>
      </c>
      <c r="BN61" s="16">
        <f t="shared" si="40"/>
        <v>0</v>
      </c>
      <c r="BO61" s="16">
        <f t="shared" si="40"/>
        <v>0</v>
      </c>
      <c r="BP61" s="16">
        <f t="shared" si="40"/>
        <v>0</v>
      </c>
      <c r="BQ61" s="16">
        <f t="shared" si="40"/>
        <v>0</v>
      </c>
      <c r="BR61" s="16">
        <f t="shared" si="40"/>
        <v>0</v>
      </c>
      <c r="BS61" s="16">
        <f t="shared" si="40"/>
        <v>0</v>
      </c>
      <c r="BT61" s="16">
        <f t="shared" si="40"/>
        <v>0</v>
      </c>
      <c r="BU61" s="16">
        <f t="shared" si="40"/>
        <v>0</v>
      </c>
      <c r="BV61" s="16">
        <f t="shared" si="40"/>
        <v>0</v>
      </c>
      <c r="BW61" s="16">
        <f t="shared" si="40"/>
        <v>0</v>
      </c>
    </row>
    <row r="62" spans="1:75" x14ac:dyDescent="0.35">
      <c r="A62" s="14">
        <v>15</v>
      </c>
      <c r="B62" s="15" t="s">
        <v>34</v>
      </c>
      <c r="C62" s="17" t="s">
        <v>37</v>
      </c>
      <c r="D62" s="14" t="s">
        <v>27</v>
      </c>
      <c r="E62" s="50" t="s">
        <v>63</v>
      </c>
      <c r="F62" s="50" t="s">
        <v>77</v>
      </c>
      <c r="G62" s="50">
        <f>VLOOKUP(F62,'Represenative Instruments_FX'!$E$5:$F$14,2,FALSE)</f>
        <v>4</v>
      </c>
      <c r="H62" s="14" t="s">
        <v>36</v>
      </c>
      <c r="I62" s="114">
        <f>'Prepared_Debt Original Currency'!I62</f>
        <v>15.39495</v>
      </c>
      <c r="J62" s="16">
        <f t="shared" ref="J62:K62" si="42">+J19</f>
        <v>62884254.602218494</v>
      </c>
      <c r="K62" s="16">
        <f t="shared" si="42"/>
        <v>4118142.0540994653</v>
      </c>
      <c r="L62" s="16">
        <v>0</v>
      </c>
      <c r="M62" s="16">
        <v>0</v>
      </c>
      <c r="N62" s="122">
        <v>37697</v>
      </c>
      <c r="O62" s="122">
        <v>43344</v>
      </c>
      <c r="P62" s="14">
        <v>5</v>
      </c>
      <c r="Q62" s="17">
        <v>20</v>
      </c>
      <c r="R62" s="50">
        <v>0</v>
      </c>
      <c r="S62" s="50">
        <v>1</v>
      </c>
      <c r="T62" s="14" t="s">
        <v>38</v>
      </c>
      <c r="U62" s="46">
        <v>6.4199999999999993E-2</v>
      </c>
      <c r="V62" s="14" t="s">
        <v>39</v>
      </c>
      <c r="W62" s="46">
        <v>5.0000000000000001E-3</v>
      </c>
      <c r="X62" s="16">
        <v>2100407.35</v>
      </c>
      <c r="Y62" s="19">
        <f t="shared" si="21"/>
        <v>4118142.0540994653</v>
      </c>
      <c r="Z62" s="16">
        <f t="shared" si="22"/>
        <v>0</v>
      </c>
      <c r="AA62" s="16">
        <f t="shared" si="40"/>
        <v>0</v>
      </c>
      <c r="AB62" s="16">
        <f t="shared" si="40"/>
        <v>0</v>
      </c>
      <c r="AC62" s="16">
        <f t="shared" si="40"/>
        <v>0</v>
      </c>
      <c r="AD62" s="16">
        <f t="shared" si="40"/>
        <v>0</v>
      </c>
      <c r="AE62" s="16">
        <f t="shared" si="40"/>
        <v>0</v>
      </c>
      <c r="AF62" s="16">
        <f t="shared" si="40"/>
        <v>0</v>
      </c>
      <c r="AG62" s="16">
        <f t="shared" si="40"/>
        <v>0</v>
      </c>
      <c r="AH62" s="16">
        <f t="shared" si="40"/>
        <v>0</v>
      </c>
      <c r="AI62" s="16">
        <f t="shared" si="40"/>
        <v>0</v>
      </c>
      <c r="AJ62" s="16">
        <f t="shared" si="40"/>
        <v>0</v>
      </c>
      <c r="AK62" s="16">
        <f t="shared" si="40"/>
        <v>0</v>
      </c>
      <c r="AL62" s="16">
        <f t="shared" si="40"/>
        <v>0</v>
      </c>
      <c r="AM62" s="16">
        <f t="shared" si="40"/>
        <v>0</v>
      </c>
      <c r="AN62" s="16">
        <f t="shared" si="40"/>
        <v>0</v>
      </c>
      <c r="AO62" s="16">
        <f t="shared" si="40"/>
        <v>0</v>
      </c>
      <c r="AP62" s="16">
        <f t="shared" si="40"/>
        <v>0</v>
      </c>
      <c r="AQ62" s="16">
        <f t="shared" si="40"/>
        <v>0</v>
      </c>
      <c r="AR62" s="16">
        <f t="shared" si="40"/>
        <v>0</v>
      </c>
      <c r="AS62" s="16">
        <f t="shared" si="40"/>
        <v>0</v>
      </c>
      <c r="AT62" s="16">
        <f t="shared" si="40"/>
        <v>0</v>
      </c>
      <c r="AU62" s="16">
        <f t="shared" si="40"/>
        <v>0</v>
      </c>
      <c r="AV62" s="16">
        <f t="shared" si="40"/>
        <v>0</v>
      </c>
      <c r="AW62" s="16">
        <f t="shared" si="40"/>
        <v>0</v>
      </c>
      <c r="AX62" s="16">
        <f t="shared" si="40"/>
        <v>0</v>
      </c>
      <c r="AY62" s="16">
        <f t="shared" si="40"/>
        <v>0</v>
      </c>
      <c r="AZ62" s="16">
        <f t="shared" si="40"/>
        <v>0</v>
      </c>
      <c r="BA62" s="16">
        <f t="shared" si="40"/>
        <v>0</v>
      </c>
      <c r="BB62" s="16">
        <f t="shared" si="40"/>
        <v>0</v>
      </c>
      <c r="BC62" s="16">
        <f t="shared" si="40"/>
        <v>0</v>
      </c>
      <c r="BD62" s="16">
        <f t="shared" si="40"/>
        <v>0</v>
      </c>
      <c r="BE62" s="16">
        <f t="shared" si="40"/>
        <v>0</v>
      </c>
      <c r="BF62" s="16">
        <f t="shared" si="40"/>
        <v>0</v>
      </c>
      <c r="BG62" s="16">
        <f t="shared" si="40"/>
        <v>0</v>
      </c>
      <c r="BH62" s="16">
        <f t="shared" si="40"/>
        <v>0</v>
      </c>
      <c r="BI62" s="16">
        <f t="shared" si="40"/>
        <v>0</v>
      </c>
      <c r="BJ62" s="16">
        <f t="shared" si="40"/>
        <v>0</v>
      </c>
      <c r="BK62" s="16">
        <f t="shared" si="40"/>
        <v>0</v>
      </c>
      <c r="BL62" s="16">
        <f t="shared" si="40"/>
        <v>0</v>
      </c>
      <c r="BM62" s="16">
        <f t="shared" si="40"/>
        <v>0</v>
      </c>
      <c r="BN62" s="16">
        <f t="shared" si="40"/>
        <v>0</v>
      </c>
      <c r="BO62" s="16">
        <f t="shared" si="40"/>
        <v>0</v>
      </c>
      <c r="BP62" s="16">
        <f t="shared" si="40"/>
        <v>0</v>
      </c>
      <c r="BQ62" s="16">
        <f t="shared" si="40"/>
        <v>0</v>
      </c>
      <c r="BR62" s="16">
        <f t="shared" si="40"/>
        <v>0</v>
      </c>
      <c r="BS62" s="16">
        <f t="shared" si="40"/>
        <v>0</v>
      </c>
      <c r="BT62" s="16">
        <f t="shared" si="40"/>
        <v>0</v>
      </c>
      <c r="BU62" s="16">
        <f t="shared" si="40"/>
        <v>0</v>
      </c>
      <c r="BV62" s="16">
        <f t="shared" si="40"/>
        <v>0</v>
      </c>
      <c r="BW62" s="16">
        <f t="shared" si="40"/>
        <v>0</v>
      </c>
    </row>
    <row r="63" spans="1:75" x14ac:dyDescent="0.35">
      <c r="A63" s="14">
        <v>16</v>
      </c>
      <c r="B63" s="15" t="s">
        <v>25</v>
      </c>
      <c r="C63" s="15" t="s">
        <v>40</v>
      </c>
      <c r="D63" s="14" t="s">
        <v>27</v>
      </c>
      <c r="E63" s="50" t="s">
        <v>63</v>
      </c>
      <c r="F63" s="50" t="s">
        <v>77</v>
      </c>
      <c r="G63" s="50">
        <f>VLOOKUP(F63,'Represenative Instruments_FX'!$E$5:$F$14,2,FALSE)</f>
        <v>4</v>
      </c>
      <c r="H63" s="14" t="s">
        <v>116</v>
      </c>
      <c r="I63" s="114">
        <f>'Prepared_Debt Original Currency'!I63</f>
        <v>0.13309505886900933</v>
      </c>
      <c r="J63" s="16">
        <f t="shared" ref="J63:K63" si="43">+J20</f>
        <v>355442.73680920614</v>
      </c>
      <c r="K63" s="16">
        <f t="shared" si="43"/>
        <v>36613.154295753055</v>
      </c>
      <c r="L63" s="16">
        <v>0</v>
      </c>
      <c r="M63" s="16">
        <v>0</v>
      </c>
      <c r="N63" s="121">
        <v>38820</v>
      </c>
      <c r="O63" s="121">
        <v>44256</v>
      </c>
      <c r="P63" s="14">
        <v>5</v>
      </c>
      <c r="Q63" s="17">
        <v>20</v>
      </c>
      <c r="R63" s="50">
        <v>0</v>
      </c>
      <c r="S63" s="50">
        <v>4</v>
      </c>
      <c r="T63" s="14" t="s">
        <v>38</v>
      </c>
      <c r="U63" s="46">
        <v>6.4199999999999993E-2</v>
      </c>
      <c r="V63" s="14" t="s">
        <v>39</v>
      </c>
      <c r="W63" s="46">
        <v>5.0000000000000001E-3</v>
      </c>
      <c r="X63" s="16">
        <v>1838757.024</v>
      </c>
      <c r="Y63" s="19">
        <f t="shared" si="21"/>
        <v>36613.154295753055</v>
      </c>
      <c r="Z63" s="16">
        <f t="shared" si="22"/>
        <v>20056.438737888308</v>
      </c>
      <c r="AA63" s="16">
        <f t="shared" si="40"/>
        <v>12033.863881589266</v>
      </c>
      <c r="AB63" s="16">
        <f t="shared" si="40"/>
        <v>4011.2890252902253</v>
      </c>
      <c r="AC63" s="16">
        <f t="shared" si="40"/>
        <v>0</v>
      </c>
      <c r="AD63" s="16">
        <f t="shared" si="40"/>
        <v>0</v>
      </c>
      <c r="AE63" s="16">
        <f t="shared" si="40"/>
        <v>0</v>
      </c>
      <c r="AF63" s="16">
        <f t="shared" si="40"/>
        <v>0</v>
      </c>
      <c r="AG63" s="16">
        <f t="shared" si="40"/>
        <v>0</v>
      </c>
      <c r="AH63" s="16">
        <f t="shared" si="40"/>
        <v>0</v>
      </c>
      <c r="AI63" s="16">
        <f t="shared" si="40"/>
        <v>0</v>
      </c>
      <c r="AJ63" s="16">
        <f t="shared" si="40"/>
        <v>0</v>
      </c>
      <c r="AK63" s="16">
        <f t="shared" si="40"/>
        <v>0</v>
      </c>
      <c r="AL63" s="16">
        <f t="shared" si="40"/>
        <v>0</v>
      </c>
      <c r="AM63" s="16">
        <f t="shared" si="40"/>
        <v>0</v>
      </c>
      <c r="AN63" s="16">
        <f t="shared" si="40"/>
        <v>0</v>
      </c>
      <c r="AO63" s="16">
        <f t="shared" si="40"/>
        <v>0</v>
      </c>
      <c r="AP63" s="16">
        <f t="shared" si="40"/>
        <v>0</v>
      </c>
      <c r="AQ63" s="16">
        <f t="shared" si="40"/>
        <v>0</v>
      </c>
      <c r="AR63" s="16">
        <f t="shared" si="40"/>
        <v>0</v>
      </c>
      <c r="AS63" s="16">
        <f t="shared" si="40"/>
        <v>0</v>
      </c>
      <c r="AT63" s="16">
        <f t="shared" si="40"/>
        <v>0</v>
      </c>
      <c r="AU63" s="16">
        <f t="shared" si="40"/>
        <v>0</v>
      </c>
      <c r="AV63" s="16">
        <f t="shared" si="40"/>
        <v>0</v>
      </c>
      <c r="AW63" s="16">
        <f t="shared" si="40"/>
        <v>0</v>
      </c>
      <c r="AX63" s="16">
        <f t="shared" si="40"/>
        <v>0</v>
      </c>
      <c r="AY63" s="16">
        <f t="shared" si="40"/>
        <v>0</v>
      </c>
      <c r="AZ63" s="16">
        <f t="shared" si="40"/>
        <v>0</v>
      </c>
      <c r="BA63" s="16">
        <f t="shared" si="40"/>
        <v>0</v>
      </c>
      <c r="BB63" s="16">
        <f t="shared" si="40"/>
        <v>0</v>
      </c>
      <c r="BC63" s="16">
        <f t="shared" si="40"/>
        <v>0</v>
      </c>
      <c r="BD63" s="16">
        <f t="shared" si="40"/>
        <v>0</v>
      </c>
      <c r="BE63" s="16">
        <f t="shared" si="40"/>
        <v>0</v>
      </c>
      <c r="BF63" s="16">
        <f t="shared" si="40"/>
        <v>0</v>
      </c>
      <c r="BG63" s="16">
        <f t="shared" si="40"/>
        <v>0</v>
      </c>
      <c r="BH63" s="16">
        <f t="shared" si="40"/>
        <v>0</v>
      </c>
      <c r="BI63" s="16">
        <f t="shared" si="40"/>
        <v>0</v>
      </c>
      <c r="BJ63" s="16">
        <f t="shared" si="40"/>
        <v>0</v>
      </c>
      <c r="BK63" s="16">
        <f t="shared" si="40"/>
        <v>0</v>
      </c>
      <c r="BL63" s="16">
        <f t="shared" si="40"/>
        <v>0</v>
      </c>
      <c r="BM63" s="16">
        <f t="shared" si="40"/>
        <v>0</v>
      </c>
      <c r="BN63" s="16">
        <f t="shared" si="40"/>
        <v>0</v>
      </c>
      <c r="BO63" s="16">
        <f t="shared" si="40"/>
        <v>0</v>
      </c>
      <c r="BP63" s="16">
        <f t="shared" si="40"/>
        <v>0</v>
      </c>
      <c r="BQ63" s="16">
        <f t="shared" si="40"/>
        <v>0</v>
      </c>
      <c r="BR63" s="16">
        <f t="shared" si="40"/>
        <v>0</v>
      </c>
      <c r="BS63" s="16">
        <f t="shared" si="40"/>
        <v>0</v>
      </c>
      <c r="BT63" s="16">
        <f t="shared" si="40"/>
        <v>0</v>
      </c>
      <c r="BU63" s="16">
        <f t="shared" si="40"/>
        <v>0</v>
      </c>
      <c r="BV63" s="16">
        <f t="shared" si="40"/>
        <v>0</v>
      </c>
      <c r="BW63" s="16">
        <f t="shared" si="40"/>
        <v>0</v>
      </c>
    </row>
    <row r="64" spans="1:75" x14ac:dyDescent="0.35">
      <c r="A64" s="14">
        <v>17</v>
      </c>
      <c r="B64" s="15" t="s">
        <v>34</v>
      </c>
      <c r="C64" s="17" t="s">
        <v>35</v>
      </c>
      <c r="D64" s="14" t="s">
        <v>27</v>
      </c>
      <c r="E64" s="50" t="s">
        <v>35</v>
      </c>
      <c r="F64" s="50" t="s">
        <v>76</v>
      </c>
      <c r="G64" s="50">
        <f>VLOOKUP(F64,'Represenative Instruments_FX'!$E$5:$F$14,2,FALSE)</f>
        <v>1</v>
      </c>
      <c r="H64" s="14" t="s">
        <v>32</v>
      </c>
      <c r="I64" s="114">
        <f>'Prepared_Debt Original Currency'!I64</f>
        <v>18.031499999999998</v>
      </c>
      <c r="J64" s="16">
        <f t="shared" ref="J64:K64" si="44">+J21</f>
        <v>18935687.764350001</v>
      </c>
      <c r="K64" s="16">
        <f t="shared" si="44"/>
        <v>9839417.4483597074</v>
      </c>
      <c r="L64" s="16">
        <v>0</v>
      </c>
      <c r="M64" s="16">
        <v>0</v>
      </c>
      <c r="N64" s="122">
        <v>39698</v>
      </c>
      <c r="O64" s="122">
        <v>54118</v>
      </c>
      <c r="P64" s="14">
        <v>10</v>
      </c>
      <c r="Q64" s="17">
        <v>50</v>
      </c>
      <c r="R64" s="50">
        <v>0</v>
      </c>
      <c r="S64" s="50">
        <v>31</v>
      </c>
      <c r="T64" s="14" t="s">
        <v>29</v>
      </c>
      <c r="U64" s="46">
        <v>7.4999999999999997E-3</v>
      </c>
      <c r="V64" s="14"/>
      <c r="W64" s="24"/>
      <c r="X64" s="16">
        <v>1050144.9000000001</v>
      </c>
      <c r="Y64" s="19">
        <f t="shared" si="21"/>
        <v>9839417.4483597074</v>
      </c>
      <c r="Z64" s="16">
        <f t="shared" si="22"/>
        <v>9743704.0248789079</v>
      </c>
      <c r="AA64" s="16">
        <f t="shared" si="40"/>
        <v>9647632.077477308</v>
      </c>
      <c r="AB64" s="16">
        <f t="shared" si="40"/>
        <v>9346025.3653881084</v>
      </c>
      <c r="AC64" s="16">
        <f t="shared" si="40"/>
        <v>9044418.6532989088</v>
      </c>
      <c r="AD64" s="16">
        <f t="shared" si="40"/>
        <v>8742812.1287373081</v>
      </c>
      <c r="AE64" s="16">
        <f t="shared" si="40"/>
        <v>8441205.6041757073</v>
      </c>
      <c r="AF64" s="16">
        <f t="shared" si="40"/>
        <v>8139599.0796141075</v>
      </c>
      <c r="AG64" s="16">
        <f t="shared" si="40"/>
        <v>7837992.5550525077</v>
      </c>
      <c r="AH64" s="16">
        <f t="shared" si="40"/>
        <v>7536386.0304909078</v>
      </c>
      <c r="AI64" s="16">
        <f t="shared" si="40"/>
        <v>7234779.505929308</v>
      </c>
      <c r="AJ64" s="16">
        <f t="shared" si="40"/>
        <v>6933172.9813677082</v>
      </c>
      <c r="AK64" s="16">
        <f t="shared" si="40"/>
        <v>6631566.4568061084</v>
      </c>
      <c r="AL64" s="16">
        <f t="shared" si="40"/>
        <v>6329959.9322445085</v>
      </c>
      <c r="AM64" s="16">
        <f t="shared" si="40"/>
        <v>6028353.4076829087</v>
      </c>
      <c r="AN64" s="16">
        <f t="shared" si="40"/>
        <v>5726746.8831213089</v>
      </c>
      <c r="AO64" s="16">
        <f t="shared" si="40"/>
        <v>5425140.358559709</v>
      </c>
      <c r="AP64" s="16">
        <f t="shared" si="40"/>
        <v>5123533.8339981092</v>
      </c>
      <c r="AQ64" s="16">
        <f t="shared" si="40"/>
        <v>4821927.3094365094</v>
      </c>
      <c r="AR64" s="16">
        <f t="shared" si="40"/>
        <v>4520320.7848749096</v>
      </c>
      <c r="AS64" s="16">
        <f t="shared" si="40"/>
        <v>4218714.2603133097</v>
      </c>
      <c r="AT64" s="16">
        <f t="shared" si="40"/>
        <v>3826950.2357517099</v>
      </c>
      <c r="AU64" s="16">
        <f t="shared" si="40"/>
        <v>3435186.2111901101</v>
      </c>
      <c r="AV64" s="16">
        <f t="shared" si="40"/>
        <v>3043422.1866285102</v>
      </c>
      <c r="AW64" s="16">
        <f t="shared" si="40"/>
        <v>2651658.1620669104</v>
      </c>
      <c r="AX64" s="16">
        <f t="shared" si="40"/>
        <v>2259894.1375053106</v>
      </c>
      <c r="AY64" s="16">
        <f t="shared" si="40"/>
        <v>1868130.1129437105</v>
      </c>
      <c r="AZ64" s="16">
        <f t="shared" si="40"/>
        <v>1476366.0883821105</v>
      </c>
      <c r="BA64" s="16">
        <f t="shared" si="40"/>
        <v>1084602.0638205104</v>
      </c>
      <c r="BB64" s="16">
        <f t="shared" si="40"/>
        <v>692838.03925891034</v>
      </c>
      <c r="BC64" s="16">
        <f t="shared" si="40"/>
        <v>301074.01469731034</v>
      </c>
      <c r="BD64" s="16">
        <f t="shared" si="40"/>
        <v>4.3655745685100555E-9</v>
      </c>
      <c r="BE64" s="16">
        <f t="shared" si="40"/>
        <v>4.3655745685100555E-9</v>
      </c>
      <c r="BF64" s="16">
        <f t="shared" si="40"/>
        <v>4.3655745685100555E-9</v>
      </c>
      <c r="BG64" s="16">
        <f t="shared" si="40"/>
        <v>4.3655745685100555E-9</v>
      </c>
      <c r="BH64" s="16">
        <f t="shared" si="40"/>
        <v>4.3655745685100555E-9</v>
      </c>
      <c r="BI64" s="16">
        <f t="shared" si="40"/>
        <v>4.3655745685100555E-9</v>
      </c>
      <c r="BJ64" s="16">
        <f t="shared" si="40"/>
        <v>4.3655745685100555E-9</v>
      </c>
      <c r="BK64" s="16">
        <f t="shared" si="40"/>
        <v>4.3655745685100555E-9</v>
      </c>
      <c r="BL64" s="16">
        <f t="shared" si="40"/>
        <v>4.3655745685100555E-9</v>
      </c>
      <c r="BM64" s="16">
        <f t="shared" si="40"/>
        <v>4.3655745685100555E-9</v>
      </c>
      <c r="BN64" s="16">
        <f t="shared" si="40"/>
        <v>4.3655745685100555E-9</v>
      </c>
      <c r="BO64" s="16">
        <f t="shared" si="40"/>
        <v>4.3655745685100555E-9</v>
      </c>
      <c r="BP64" s="16">
        <f t="shared" si="40"/>
        <v>4.3655745685100555E-9</v>
      </c>
      <c r="BQ64" s="16">
        <f t="shared" si="40"/>
        <v>4.3655745685100555E-9</v>
      </c>
      <c r="BR64" s="16">
        <f t="shared" si="40"/>
        <v>4.3655745685100555E-9</v>
      </c>
      <c r="BS64" s="16">
        <f t="shared" si="40"/>
        <v>4.3655745685100555E-9</v>
      </c>
      <c r="BT64" s="16">
        <f t="shared" si="40"/>
        <v>4.3655745685100555E-9</v>
      </c>
      <c r="BU64" s="16">
        <f t="shared" si="40"/>
        <v>4.3655745685100555E-9</v>
      </c>
      <c r="BV64" s="16">
        <f t="shared" si="40"/>
        <v>4.3655745685100555E-9</v>
      </c>
      <c r="BW64" s="16">
        <f t="shared" si="40"/>
        <v>4.3655745685100555E-9</v>
      </c>
    </row>
    <row r="65" spans="1:75" x14ac:dyDescent="0.35">
      <c r="A65" s="14">
        <v>18</v>
      </c>
      <c r="B65" s="15" t="s">
        <v>25</v>
      </c>
      <c r="C65" s="15" t="s">
        <v>40</v>
      </c>
      <c r="D65" s="14" t="s">
        <v>27</v>
      </c>
      <c r="E65" s="50" t="s">
        <v>63</v>
      </c>
      <c r="F65" s="50" t="s">
        <v>77</v>
      </c>
      <c r="G65" s="50">
        <f>VLOOKUP(F65,'Represenative Instruments_FX'!$E$5:$F$14,2,FALSE)</f>
        <v>4</v>
      </c>
      <c r="H65" s="14" t="s">
        <v>28</v>
      </c>
      <c r="I65" s="114">
        <f>'Prepared_Debt Original Currency'!I65</f>
        <v>15</v>
      </c>
      <c r="J65" s="16">
        <f t="shared" ref="J65:K65" si="45">+J22</f>
        <v>2022743868.8999999</v>
      </c>
      <c r="K65" s="16">
        <f t="shared" si="45"/>
        <v>101179074.24000001</v>
      </c>
      <c r="L65" s="16">
        <v>0</v>
      </c>
      <c r="M65" s="16">
        <v>0</v>
      </c>
      <c r="N65" s="121">
        <v>38725</v>
      </c>
      <c r="O65" s="121">
        <v>44256</v>
      </c>
      <c r="P65" s="14">
        <v>5</v>
      </c>
      <c r="Q65" s="17">
        <v>20</v>
      </c>
      <c r="R65" s="50">
        <v>0</v>
      </c>
      <c r="S65" s="50">
        <v>4</v>
      </c>
      <c r="T65" s="14" t="s">
        <v>38</v>
      </c>
      <c r="U65" s="46">
        <v>6.4199999999999993E-2</v>
      </c>
      <c r="V65" s="14" t="s">
        <v>39</v>
      </c>
      <c r="W65" s="46">
        <v>5.0000000000000001E-3</v>
      </c>
      <c r="X65" s="16">
        <v>127195177.31</v>
      </c>
      <c r="Y65" s="19">
        <f t="shared" si="21"/>
        <v>101179074.24000001</v>
      </c>
      <c r="Z65" s="16">
        <f t="shared" si="22"/>
        <v>24747380.100000009</v>
      </c>
      <c r="AA65" s="16">
        <f t="shared" si="40"/>
        <v>14848428.000000009</v>
      </c>
      <c r="AB65" s="16">
        <f t="shared" si="40"/>
        <v>4949475.9000000097</v>
      </c>
      <c r="AC65" s="16">
        <f t="shared" si="40"/>
        <v>9.3132257461547852E-9</v>
      </c>
      <c r="AD65" s="16">
        <f t="shared" si="40"/>
        <v>9.3132257461547852E-9</v>
      </c>
      <c r="AE65" s="16">
        <f t="shared" si="40"/>
        <v>9.3132257461547852E-9</v>
      </c>
      <c r="AF65" s="16">
        <f t="shared" si="40"/>
        <v>9.3132257461547852E-9</v>
      </c>
      <c r="AG65" s="16">
        <f t="shared" si="40"/>
        <v>9.3132257461547852E-9</v>
      </c>
      <c r="AH65" s="16">
        <f t="shared" si="40"/>
        <v>9.3132257461547852E-9</v>
      </c>
      <c r="AI65" s="16">
        <f t="shared" si="40"/>
        <v>9.3132257461547852E-9</v>
      </c>
      <c r="AJ65" s="16">
        <f t="shared" si="40"/>
        <v>9.3132257461547852E-9</v>
      </c>
      <c r="AK65" s="16">
        <f t="shared" si="40"/>
        <v>9.3132257461547852E-9</v>
      </c>
      <c r="AL65" s="16">
        <f t="shared" si="40"/>
        <v>9.3132257461547852E-9</v>
      </c>
      <c r="AM65" s="16">
        <f t="shared" si="40"/>
        <v>9.3132257461547852E-9</v>
      </c>
      <c r="AN65" s="16">
        <f t="shared" si="40"/>
        <v>9.3132257461547852E-9</v>
      </c>
      <c r="AO65" s="16">
        <f t="shared" si="40"/>
        <v>9.3132257461547852E-9</v>
      </c>
      <c r="AP65" s="16">
        <f t="shared" si="40"/>
        <v>9.3132257461547852E-9</v>
      </c>
      <c r="AQ65" s="16">
        <f t="shared" si="40"/>
        <v>9.3132257461547852E-9</v>
      </c>
      <c r="AR65" s="16">
        <f t="shared" si="40"/>
        <v>9.3132257461547852E-9</v>
      </c>
      <c r="AS65" s="16">
        <f t="shared" si="40"/>
        <v>9.3132257461547852E-9</v>
      </c>
      <c r="AT65" s="16">
        <f t="shared" si="40"/>
        <v>9.3132257461547852E-9</v>
      </c>
      <c r="AU65" s="16">
        <f t="shared" si="40"/>
        <v>9.3132257461547852E-9</v>
      </c>
      <c r="AV65" s="16">
        <f t="shared" si="40"/>
        <v>9.3132257461547852E-9</v>
      </c>
      <c r="AW65" s="16">
        <f t="shared" si="40"/>
        <v>9.3132257461547852E-9</v>
      </c>
      <c r="AX65" s="16">
        <f t="shared" si="40"/>
        <v>9.3132257461547852E-9</v>
      </c>
      <c r="AY65" s="16">
        <f t="shared" si="40"/>
        <v>9.3132257461547852E-9</v>
      </c>
      <c r="AZ65" s="16">
        <f t="shared" ref="AZ65:BW65" si="46">AY65-AZ22</f>
        <v>9.3132257461547852E-9</v>
      </c>
      <c r="BA65" s="16">
        <f t="shared" si="46"/>
        <v>9.3132257461547852E-9</v>
      </c>
      <c r="BB65" s="16">
        <f t="shared" si="46"/>
        <v>9.3132257461547852E-9</v>
      </c>
      <c r="BC65" s="16">
        <f t="shared" si="46"/>
        <v>9.3132257461547852E-9</v>
      </c>
      <c r="BD65" s="16">
        <f t="shared" si="46"/>
        <v>9.3132257461547852E-9</v>
      </c>
      <c r="BE65" s="16">
        <f t="shared" si="46"/>
        <v>9.3132257461547852E-9</v>
      </c>
      <c r="BF65" s="16">
        <f t="shared" si="46"/>
        <v>9.3132257461547852E-9</v>
      </c>
      <c r="BG65" s="16">
        <f t="shared" si="46"/>
        <v>9.3132257461547852E-9</v>
      </c>
      <c r="BH65" s="16">
        <f t="shared" si="46"/>
        <v>9.3132257461547852E-9</v>
      </c>
      <c r="BI65" s="16">
        <f t="shared" si="46"/>
        <v>9.3132257461547852E-9</v>
      </c>
      <c r="BJ65" s="16">
        <f t="shared" si="46"/>
        <v>9.3132257461547852E-9</v>
      </c>
      <c r="BK65" s="16">
        <f t="shared" si="46"/>
        <v>9.3132257461547852E-9</v>
      </c>
      <c r="BL65" s="16">
        <f t="shared" si="46"/>
        <v>9.3132257461547852E-9</v>
      </c>
      <c r="BM65" s="16">
        <f t="shared" si="46"/>
        <v>9.3132257461547852E-9</v>
      </c>
      <c r="BN65" s="16">
        <f t="shared" si="46"/>
        <v>9.3132257461547852E-9</v>
      </c>
      <c r="BO65" s="16">
        <f t="shared" si="46"/>
        <v>9.3132257461547852E-9</v>
      </c>
      <c r="BP65" s="16">
        <f t="shared" si="46"/>
        <v>9.3132257461547852E-9</v>
      </c>
      <c r="BQ65" s="16">
        <f t="shared" si="46"/>
        <v>9.3132257461547852E-9</v>
      </c>
      <c r="BR65" s="16">
        <f t="shared" si="46"/>
        <v>9.3132257461547852E-9</v>
      </c>
      <c r="BS65" s="16">
        <f t="shared" si="46"/>
        <v>9.3132257461547852E-9</v>
      </c>
      <c r="BT65" s="16">
        <f t="shared" si="46"/>
        <v>9.3132257461547852E-9</v>
      </c>
      <c r="BU65" s="16">
        <f t="shared" si="46"/>
        <v>9.3132257461547852E-9</v>
      </c>
      <c r="BV65" s="16">
        <f t="shared" si="46"/>
        <v>9.3132257461547852E-9</v>
      </c>
      <c r="BW65" s="16">
        <f t="shared" si="46"/>
        <v>9.3132257461547852E-9</v>
      </c>
    </row>
    <row r="66" spans="1:75" x14ac:dyDescent="0.35">
      <c r="A66" s="14">
        <v>19</v>
      </c>
      <c r="B66" s="15" t="s">
        <v>25</v>
      </c>
      <c r="C66" s="15" t="s">
        <v>41</v>
      </c>
      <c r="D66" s="14" t="s">
        <v>27</v>
      </c>
      <c r="E66" s="50" t="s">
        <v>35</v>
      </c>
      <c r="F66" s="50" t="s">
        <v>76</v>
      </c>
      <c r="G66" s="50">
        <f>VLOOKUP(F66,'Represenative Instruments_FX'!$E$5:$F$14,2,FALSE)</f>
        <v>1</v>
      </c>
      <c r="H66" s="14" t="s">
        <v>116</v>
      </c>
      <c r="I66" s="114">
        <f>'Prepared_Debt Original Currency'!I66</f>
        <v>0.13309505886900933</v>
      </c>
      <c r="J66" s="16">
        <f t="shared" ref="J66:K66" si="47">+J23</f>
        <v>5481112.9116457161</v>
      </c>
      <c r="K66" s="16">
        <f t="shared" si="47"/>
        <v>1285244.945320291</v>
      </c>
      <c r="L66" s="16">
        <v>0</v>
      </c>
      <c r="M66" s="16">
        <v>0</v>
      </c>
      <c r="N66" s="121">
        <v>41357</v>
      </c>
      <c r="O66" s="121">
        <v>55944</v>
      </c>
      <c r="P66" s="14">
        <v>10</v>
      </c>
      <c r="Q66" s="17">
        <v>50</v>
      </c>
      <c r="R66" s="50">
        <v>0</v>
      </c>
      <c r="S66" s="50">
        <v>36</v>
      </c>
      <c r="T66" s="14" t="s">
        <v>29</v>
      </c>
      <c r="U66" s="46">
        <v>7.4999999999999997E-3</v>
      </c>
      <c r="V66" s="14"/>
      <c r="W66" s="24"/>
      <c r="X66" s="16">
        <v>41181941.375</v>
      </c>
      <c r="Y66" s="19">
        <f t="shared" si="21"/>
        <v>1285244.945320291</v>
      </c>
      <c r="Z66" s="16">
        <f t="shared" si="22"/>
        <v>1204065.1091973977</v>
      </c>
      <c r="AA66" s="16">
        <f t="shared" ref="AA66:AO66" si="48">Z66-AA23</f>
        <v>1127674.2332308253</v>
      </c>
      <c r="AB66" s="16">
        <f t="shared" si="48"/>
        <v>1081622.2893082811</v>
      </c>
      <c r="AC66" s="16">
        <f t="shared" si="48"/>
        <v>1049491.1656752739</v>
      </c>
      <c r="AD66" s="16">
        <f t="shared" si="48"/>
        <v>1017360.0420422666</v>
      </c>
      <c r="AE66" s="16">
        <f t="shared" si="48"/>
        <v>985228.91840925929</v>
      </c>
      <c r="AF66" s="16">
        <f t="shared" si="48"/>
        <v>953097.79477625201</v>
      </c>
      <c r="AG66" s="16">
        <f t="shared" si="48"/>
        <v>920966.67114324472</v>
      </c>
      <c r="AH66" s="16">
        <f t="shared" si="48"/>
        <v>888835.54751023743</v>
      </c>
      <c r="AI66" s="16">
        <f t="shared" si="48"/>
        <v>854042.52269984991</v>
      </c>
      <c r="AJ66" s="16">
        <f t="shared" si="48"/>
        <v>819249.49788946239</v>
      </c>
      <c r="AK66" s="16">
        <f t="shared" si="48"/>
        <v>784456.47307907487</v>
      </c>
      <c r="AL66" s="16">
        <f t="shared" si="48"/>
        <v>749663.44826868735</v>
      </c>
      <c r="AM66" s="16">
        <f t="shared" si="48"/>
        <v>714870.42345829983</v>
      </c>
      <c r="AN66" s="16">
        <f t="shared" si="48"/>
        <v>680077.39864791231</v>
      </c>
      <c r="AO66" s="16">
        <f t="shared" si="48"/>
        <v>645284.37383752479</v>
      </c>
      <c r="AP66" s="16">
        <f t="shared" ref="AA66:BW71" si="49">AO66-AP23</f>
        <v>610491.34902713727</v>
      </c>
      <c r="AQ66" s="16">
        <f t="shared" si="49"/>
        <v>578360.22539412999</v>
      </c>
      <c r="AR66" s="16">
        <f t="shared" si="49"/>
        <v>546229.1017611227</v>
      </c>
      <c r="AS66" s="16">
        <f t="shared" si="49"/>
        <v>514097.97812811541</v>
      </c>
      <c r="AT66" s="16">
        <f t="shared" si="49"/>
        <v>481966.85449510813</v>
      </c>
      <c r="AU66" s="16">
        <f t="shared" si="49"/>
        <v>449835.73086210084</v>
      </c>
      <c r="AV66" s="16">
        <f t="shared" si="49"/>
        <v>417704.60722909356</v>
      </c>
      <c r="AW66" s="16">
        <f t="shared" si="49"/>
        <v>385573.48359608627</v>
      </c>
      <c r="AX66" s="16">
        <f t="shared" si="49"/>
        <v>353442.35996307898</v>
      </c>
      <c r="AY66" s="16">
        <f t="shared" si="49"/>
        <v>321311.2363300717</v>
      </c>
      <c r="AZ66" s="16">
        <f t="shared" si="49"/>
        <v>289180.11269706441</v>
      </c>
      <c r="BA66" s="16">
        <f t="shared" si="49"/>
        <v>257048.98906405712</v>
      </c>
      <c r="BB66" s="16">
        <f t="shared" si="49"/>
        <v>224917.86543104984</v>
      </c>
      <c r="BC66" s="16">
        <f t="shared" si="49"/>
        <v>192786.74179804255</v>
      </c>
      <c r="BD66" s="16">
        <f t="shared" si="49"/>
        <v>160655.61816503527</v>
      </c>
      <c r="BE66" s="16">
        <f t="shared" si="49"/>
        <v>128524.49453202799</v>
      </c>
      <c r="BF66" s="16">
        <f t="shared" si="49"/>
        <v>96393.370899020723</v>
      </c>
      <c r="BG66" s="16">
        <f t="shared" si="49"/>
        <v>64262.247266013452</v>
      </c>
      <c r="BH66" s="16">
        <f t="shared" si="49"/>
        <v>32131.12363300618</v>
      </c>
      <c r="BI66" s="16">
        <f t="shared" si="49"/>
        <v>-1.0913936421275139E-9</v>
      </c>
      <c r="BJ66" s="16">
        <f t="shared" si="49"/>
        <v>-1.0913936421275139E-9</v>
      </c>
      <c r="BK66" s="16">
        <f t="shared" si="49"/>
        <v>-1.0913936421275139E-9</v>
      </c>
      <c r="BL66" s="16">
        <f t="shared" si="49"/>
        <v>-1.0913936421275139E-9</v>
      </c>
      <c r="BM66" s="16">
        <f t="shared" si="49"/>
        <v>-1.0913936421275139E-9</v>
      </c>
      <c r="BN66" s="16">
        <f t="shared" si="49"/>
        <v>-1.0913936421275139E-9</v>
      </c>
      <c r="BO66" s="16">
        <f t="shared" si="49"/>
        <v>-1.0913936421275139E-9</v>
      </c>
      <c r="BP66" s="16">
        <f t="shared" si="49"/>
        <v>-1.0913936421275139E-9</v>
      </c>
      <c r="BQ66" s="16">
        <f t="shared" si="49"/>
        <v>-1.0913936421275139E-9</v>
      </c>
      <c r="BR66" s="16">
        <f t="shared" si="49"/>
        <v>-1.0913936421275139E-9</v>
      </c>
      <c r="BS66" s="16">
        <f t="shared" si="49"/>
        <v>-1.0913936421275139E-9</v>
      </c>
      <c r="BT66" s="16">
        <f t="shared" si="49"/>
        <v>-1.0913936421275139E-9</v>
      </c>
      <c r="BU66" s="16">
        <f t="shared" si="49"/>
        <v>-1.0913936421275139E-9</v>
      </c>
      <c r="BV66" s="16">
        <f t="shared" si="49"/>
        <v>-1.0913936421275139E-9</v>
      </c>
      <c r="BW66" s="16">
        <f t="shared" si="49"/>
        <v>-1.0913936421275139E-9</v>
      </c>
    </row>
    <row r="67" spans="1:75" x14ac:dyDescent="0.35">
      <c r="A67" s="14">
        <v>20</v>
      </c>
      <c r="B67" s="15" t="s">
        <v>25</v>
      </c>
      <c r="C67" s="15" t="s">
        <v>42</v>
      </c>
      <c r="D67" s="14" t="s">
        <v>43</v>
      </c>
      <c r="E67" s="50" t="s">
        <v>43</v>
      </c>
      <c r="F67" s="50" t="s">
        <v>78</v>
      </c>
      <c r="G67" s="50">
        <f>VLOOKUP(F67,'Represenative Instruments_FX'!$E$5:$F$14,2,FALSE)</f>
        <v>5</v>
      </c>
      <c r="H67" s="14" t="s">
        <v>118</v>
      </c>
      <c r="I67" s="114">
        <f>'Prepared_Debt Original Currency'!I67</f>
        <v>1.4040983027194193E-2</v>
      </c>
      <c r="J67" s="16">
        <f t="shared" ref="J67:K67" si="50">+J24</f>
        <v>153467.81797797547</v>
      </c>
      <c r="K67" s="16">
        <f t="shared" si="50"/>
        <v>20462.247508139724</v>
      </c>
      <c r="L67" s="18">
        <v>0</v>
      </c>
      <c r="M67" s="18">
        <v>0</v>
      </c>
      <c r="N67" s="121">
        <v>40653</v>
      </c>
      <c r="O67" s="121">
        <v>46315</v>
      </c>
      <c r="P67" s="14">
        <v>5</v>
      </c>
      <c r="Q67" s="17">
        <v>20</v>
      </c>
      <c r="R67" s="50">
        <v>0</v>
      </c>
      <c r="S67" s="50">
        <v>9</v>
      </c>
      <c r="T67" s="14" t="s">
        <v>29</v>
      </c>
      <c r="U67" s="46">
        <v>3.5000000000000003E-2</v>
      </c>
      <c r="V67" s="14"/>
      <c r="W67" s="24"/>
      <c r="X67" s="16">
        <v>10929990.99</v>
      </c>
      <c r="Y67" s="19">
        <f t="shared" si="21"/>
        <v>20462.247508139724</v>
      </c>
      <c r="Z67" s="16">
        <f t="shared" si="22"/>
        <v>18188.664451679753</v>
      </c>
      <c r="AA67" s="16">
        <f t="shared" si="49"/>
        <v>15915.081395219784</v>
      </c>
      <c r="AB67" s="16">
        <f t="shared" si="49"/>
        <v>13641.498338759815</v>
      </c>
      <c r="AC67" s="16">
        <f t="shared" si="49"/>
        <v>11367.915282299846</v>
      </c>
      <c r="AD67" s="16">
        <f t="shared" si="49"/>
        <v>9094.3322258398766</v>
      </c>
      <c r="AE67" s="16">
        <f t="shared" si="49"/>
        <v>6820.7491693799075</v>
      </c>
      <c r="AF67" s="16">
        <f t="shared" si="49"/>
        <v>4547.1661129199383</v>
      </c>
      <c r="AG67" s="16">
        <f t="shared" si="49"/>
        <v>2273.5830564599692</v>
      </c>
      <c r="AH67" s="16">
        <f t="shared" si="49"/>
        <v>0</v>
      </c>
      <c r="AI67" s="16">
        <f t="shared" si="49"/>
        <v>0</v>
      </c>
      <c r="AJ67" s="16">
        <f t="shared" si="49"/>
        <v>0</v>
      </c>
      <c r="AK67" s="16">
        <f t="shared" si="49"/>
        <v>0</v>
      </c>
      <c r="AL67" s="16">
        <f t="shared" si="49"/>
        <v>0</v>
      </c>
      <c r="AM67" s="16">
        <f t="shared" si="49"/>
        <v>0</v>
      </c>
      <c r="AN67" s="16">
        <f t="shared" si="49"/>
        <v>0</v>
      </c>
      <c r="AO67" s="16">
        <f t="shared" si="49"/>
        <v>0</v>
      </c>
      <c r="AP67" s="16">
        <f t="shared" si="49"/>
        <v>0</v>
      </c>
      <c r="AQ67" s="16">
        <f t="shared" si="49"/>
        <v>0</v>
      </c>
      <c r="AR67" s="16">
        <f t="shared" si="49"/>
        <v>0</v>
      </c>
      <c r="AS67" s="16">
        <f t="shared" si="49"/>
        <v>0</v>
      </c>
      <c r="AT67" s="16">
        <f t="shared" si="49"/>
        <v>0</v>
      </c>
      <c r="AU67" s="16">
        <f t="shared" si="49"/>
        <v>0</v>
      </c>
      <c r="AV67" s="16">
        <f t="shared" si="49"/>
        <v>0</v>
      </c>
      <c r="AW67" s="16">
        <f t="shared" si="49"/>
        <v>0</v>
      </c>
      <c r="AX67" s="16">
        <f t="shared" si="49"/>
        <v>0</v>
      </c>
      <c r="AY67" s="16">
        <f t="shared" si="49"/>
        <v>0</v>
      </c>
      <c r="AZ67" s="16">
        <f t="shared" si="49"/>
        <v>0</v>
      </c>
      <c r="BA67" s="16">
        <f t="shared" si="49"/>
        <v>0</v>
      </c>
      <c r="BB67" s="16">
        <f t="shared" si="49"/>
        <v>0</v>
      </c>
      <c r="BC67" s="16">
        <f t="shared" si="49"/>
        <v>0</v>
      </c>
      <c r="BD67" s="16">
        <f t="shared" si="49"/>
        <v>0</v>
      </c>
      <c r="BE67" s="16">
        <f t="shared" si="49"/>
        <v>0</v>
      </c>
      <c r="BF67" s="16">
        <f t="shared" si="49"/>
        <v>0</v>
      </c>
      <c r="BG67" s="16">
        <f t="shared" si="49"/>
        <v>0</v>
      </c>
      <c r="BH67" s="16">
        <f t="shared" si="49"/>
        <v>0</v>
      </c>
      <c r="BI67" s="16">
        <f t="shared" si="49"/>
        <v>0</v>
      </c>
      <c r="BJ67" s="16">
        <f t="shared" si="49"/>
        <v>0</v>
      </c>
      <c r="BK67" s="16">
        <f t="shared" si="49"/>
        <v>0</v>
      </c>
      <c r="BL67" s="16">
        <f t="shared" si="49"/>
        <v>0</v>
      </c>
      <c r="BM67" s="16">
        <f t="shared" si="49"/>
        <v>0</v>
      </c>
      <c r="BN67" s="16">
        <f t="shared" si="49"/>
        <v>0</v>
      </c>
      <c r="BO67" s="16">
        <f t="shared" si="49"/>
        <v>0</v>
      </c>
      <c r="BP67" s="16">
        <f t="shared" si="49"/>
        <v>0</v>
      </c>
      <c r="BQ67" s="16">
        <f t="shared" si="49"/>
        <v>0</v>
      </c>
      <c r="BR67" s="16">
        <f t="shared" si="49"/>
        <v>0</v>
      </c>
      <c r="BS67" s="16">
        <f t="shared" si="49"/>
        <v>0</v>
      </c>
      <c r="BT67" s="16">
        <f t="shared" si="49"/>
        <v>0</v>
      </c>
      <c r="BU67" s="16">
        <f t="shared" si="49"/>
        <v>0</v>
      </c>
      <c r="BV67" s="16">
        <f t="shared" si="49"/>
        <v>0</v>
      </c>
      <c r="BW67" s="16">
        <f t="shared" si="49"/>
        <v>0</v>
      </c>
    </row>
    <row r="68" spans="1:75" x14ac:dyDescent="0.35">
      <c r="A68" s="14">
        <v>21</v>
      </c>
      <c r="B68" s="15" t="s">
        <v>34</v>
      </c>
      <c r="C68" s="17" t="s">
        <v>44</v>
      </c>
      <c r="D68" s="14" t="s">
        <v>27</v>
      </c>
      <c r="E68" s="50" t="s">
        <v>62</v>
      </c>
      <c r="F68" s="50" t="s">
        <v>74</v>
      </c>
      <c r="G68" s="50">
        <f>VLOOKUP(F68,'Represenative Instruments_FX'!$E$5:$F$14,2,FALSE)</f>
        <v>2</v>
      </c>
      <c r="H68" s="14" t="s">
        <v>30</v>
      </c>
      <c r="I68" s="114">
        <f>'Prepared_Debt Original Currency'!I68</f>
        <v>21.371550000000003</v>
      </c>
      <c r="J68" s="16">
        <f t="shared" ref="J68:K68" si="51">+J25</f>
        <v>4932873425.1338692</v>
      </c>
      <c r="K68" s="16">
        <f t="shared" si="51"/>
        <v>1289514959.6622002</v>
      </c>
      <c r="L68" s="16">
        <v>0</v>
      </c>
      <c r="M68" s="16">
        <v>0</v>
      </c>
      <c r="N68" s="122">
        <v>43083</v>
      </c>
      <c r="O68" s="122">
        <v>53571</v>
      </c>
      <c r="P68" s="14">
        <v>10</v>
      </c>
      <c r="Q68" s="17">
        <v>40</v>
      </c>
      <c r="R68" s="50">
        <v>0</v>
      </c>
      <c r="S68" s="50">
        <v>29</v>
      </c>
      <c r="T68" s="14" t="s">
        <v>29</v>
      </c>
      <c r="U68" s="46">
        <v>7.4999999999999997E-3</v>
      </c>
      <c r="V68" s="14"/>
      <c r="W68" s="24"/>
      <c r="X68" s="16">
        <v>68005739.549366191</v>
      </c>
      <c r="Y68" s="19">
        <f t="shared" si="21"/>
        <v>1289514959.6622002</v>
      </c>
      <c r="Z68" s="16">
        <f t="shared" si="22"/>
        <v>1205444090.5609503</v>
      </c>
      <c r="AA68" s="16">
        <f t="shared" si="49"/>
        <v>1153430546.4597003</v>
      </c>
      <c r="AB68" s="16">
        <f t="shared" si="49"/>
        <v>1110446717.3205004</v>
      </c>
      <c r="AC68" s="16">
        <f t="shared" si="49"/>
        <v>1067462888.1813004</v>
      </c>
      <c r="AD68" s="16">
        <f t="shared" si="49"/>
        <v>1024479059.0421004</v>
      </c>
      <c r="AE68" s="16">
        <f t="shared" si="49"/>
        <v>981495229.90290046</v>
      </c>
      <c r="AF68" s="16">
        <f t="shared" si="49"/>
        <v>938511400.76370049</v>
      </c>
      <c r="AG68" s="16">
        <f t="shared" si="49"/>
        <v>895527571.62450051</v>
      </c>
      <c r="AH68" s="16">
        <f t="shared" si="49"/>
        <v>852543742.48530054</v>
      </c>
      <c r="AI68" s="16">
        <f t="shared" si="49"/>
        <v>809559913.34610057</v>
      </c>
      <c r="AJ68" s="16">
        <f t="shared" si="49"/>
        <v>766576084.2069006</v>
      </c>
      <c r="AK68" s="16">
        <f t="shared" si="49"/>
        <v>723592255.06770062</v>
      </c>
      <c r="AL68" s="16">
        <f t="shared" si="49"/>
        <v>680608425.92850065</v>
      </c>
      <c r="AM68" s="16">
        <f t="shared" si="49"/>
        <v>637624596.78930068</v>
      </c>
      <c r="AN68" s="16">
        <f t="shared" si="49"/>
        <v>594640767.65010071</v>
      </c>
      <c r="AO68" s="16">
        <f t="shared" si="49"/>
        <v>551656938.51090074</v>
      </c>
      <c r="AP68" s="16">
        <f t="shared" si="49"/>
        <v>508673109.37170076</v>
      </c>
      <c r="AQ68" s="16">
        <f t="shared" si="49"/>
        <v>465689280.23250079</v>
      </c>
      <c r="AR68" s="16">
        <f t="shared" si="49"/>
        <v>422705451.09330082</v>
      </c>
      <c r="AS68" s="16">
        <f t="shared" si="49"/>
        <v>379721621.95410085</v>
      </c>
      <c r="AT68" s="16">
        <f t="shared" si="49"/>
        <v>336737792.81490088</v>
      </c>
      <c r="AU68" s="16">
        <f t="shared" si="49"/>
        <v>293753963.6757009</v>
      </c>
      <c r="AV68" s="16">
        <f t="shared" si="49"/>
        <v>250770134.5365009</v>
      </c>
      <c r="AW68" s="16">
        <f t="shared" si="49"/>
        <v>207786305.3973009</v>
      </c>
      <c r="AX68" s="16">
        <f t="shared" si="49"/>
        <v>150871132.18890089</v>
      </c>
      <c r="AY68" s="16">
        <f t="shared" si="49"/>
        <v>110522821.22415088</v>
      </c>
      <c r="AZ68" s="16">
        <f t="shared" si="49"/>
        <v>70174510.259400874</v>
      </c>
      <c r="BA68" s="16">
        <f t="shared" si="49"/>
        <v>29826199.294650868</v>
      </c>
      <c r="BB68" s="16">
        <f t="shared" si="49"/>
        <v>8.6426734924316406E-7</v>
      </c>
      <c r="BC68" s="16">
        <f t="shared" si="49"/>
        <v>8.6426734924316406E-7</v>
      </c>
      <c r="BD68" s="16">
        <f t="shared" si="49"/>
        <v>8.6426734924316406E-7</v>
      </c>
      <c r="BE68" s="16">
        <f t="shared" si="49"/>
        <v>8.6426734924316406E-7</v>
      </c>
      <c r="BF68" s="16">
        <f t="shared" si="49"/>
        <v>8.6426734924316406E-7</v>
      </c>
      <c r="BG68" s="16">
        <f t="shared" si="49"/>
        <v>8.6426734924316406E-7</v>
      </c>
      <c r="BH68" s="16">
        <f t="shared" si="49"/>
        <v>8.6426734924316406E-7</v>
      </c>
      <c r="BI68" s="16">
        <f t="shared" si="49"/>
        <v>8.6426734924316406E-7</v>
      </c>
      <c r="BJ68" s="16">
        <f t="shared" si="49"/>
        <v>8.6426734924316406E-7</v>
      </c>
      <c r="BK68" s="16">
        <f t="shared" si="49"/>
        <v>8.6426734924316406E-7</v>
      </c>
      <c r="BL68" s="16">
        <f t="shared" si="49"/>
        <v>8.6426734924316406E-7</v>
      </c>
      <c r="BM68" s="16">
        <f t="shared" si="49"/>
        <v>8.6426734924316406E-7</v>
      </c>
      <c r="BN68" s="16">
        <f t="shared" si="49"/>
        <v>8.6426734924316406E-7</v>
      </c>
      <c r="BO68" s="16">
        <f t="shared" si="49"/>
        <v>8.6426734924316406E-7</v>
      </c>
      <c r="BP68" s="16">
        <f t="shared" si="49"/>
        <v>8.6426734924316406E-7</v>
      </c>
      <c r="BQ68" s="16">
        <f t="shared" si="49"/>
        <v>8.6426734924316406E-7</v>
      </c>
      <c r="BR68" s="16">
        <f t="shared" si="49"/>
        <v>8.6426734924316406E-7</v>
      </c>
      <c r="BS68" s="16">
        <f t="shared" si="49"/>
        <v>8.6426734924316406E-7</v>
      </c>
      <c r="BT68" s="16">
        <f t="shared" si="49"/>
        <v>8.6426734924316406E-7</v>
      </c>
      <c r="BU68" s="16">
        <f t="shared" si="49"/>
        <v>8.6426734924316406E-7</v>
      </c>
      <c r="BV68" s="16">
        <f t="shared" si="49"/>
        <v>8.6426734924316406E-7</v>
      </c>
      <c r="BW68" s="16">
        <f t="shared" si="49"/>
        <v>8.6426734924316406E-7</v>
      </c>
    </row>
    <row r="69" spans="1:75" x14ac:dyDescent="0.35">
      <c r="A69" s="14">
        <v>22</v>
      </c>
      <c r="B69" s="15" t="s">
        <v>25</v>
      </c>
      <c r="C69" s="15" t="s">
        <v>41</v>
      </c>
      <c r="D69" s="14" t="s">
        <v>27</v>
      </c>
      <c r="E69" s="50" t="s">
        <v>35</v>
      </c>
      <c r="F69" s="50" t="s">
        <v>76</v>
      </c>
      <c r="G69" s="50">
        <f>VLOOKUP(F69,'Represenative Instruments_FX'!$E$5:$F$14,2,FALSE)</f>
        <v>1</v>
      </c>
      <c r="H69" s="14" t="s">
        <v>36</v>
      </c>
      <c r="I69" s="114">
        <f>'Prepared_Debt Original Currency'!I69</f>
        <v>15.39495</v>
      </c>
      <c r="J69" s="16">
        <f t="shared" ref="J69:K69" si="52">+J26</f>
        <v>60945977.592540003</v>
      </c>
      <c r="K69" s="16">
        <f t="shared" si="52"/>
        <v>56391443.522738926</v>
      </c>
      <c r="L69" s="16">
        <v>0</v>
      </c>
      <c r="M69" s="16">
        <v>0</v>
      </c>
      <c r="N69" s="121">
        <v>40795</v>
      </c>
      <c r="O69" s="121">
        <v>55402</v>
      </c>
      <c r="P69" s="14">
        <v>10</v>
      </c>
      <c r="Q69" s="17">
        <v>50</v>
      </c>
      <c r="R69" s="50">
        <v>0</v>
      </c>
      <c r="S69" s="50">
        <v>34</v>
      </c>
      <c r="T69" s="14" t="s">
        <v>29</v>
      </c>
      <c r="U69" s="46">
        <v>7.4999999999999997E-3</v>
      </c>
      <c r="V69" s="14"/>
      <c r="W69" s="24"/>
      <c r="X69" s="16">
        <v>3852146.25</v>
      </c>
      <c r="Y69" s="19">
        <f t="shared" si="21"/>
        <v>56391443.522738926</v>
      </c>
      <c r="Z69" s="16">
        <f t="shared" si="22"/>
        <v>55781983.931552924</v>
      </c>
      <c r="AA69" s="16">
        <f t="shared" si="49"/>
        <v>55172524.340366922</v>
      </c>
      <c r="AB69" s="16">
        <f t="shared" si="49"/>
        <v>53970028.798553921</v>
      </c>
      <c r="AC69" s="16">
        <f t="shared" si="49"/>
        <v>52158073.511605419</v>
      </c>
      <c r="AD69" s="16">
        <f t="shared" si="49"/>
        <v>50329694.430148423</v>
      </c>
      <c r="AE69" s="16">
        <f t="shared" si="49"/>
        <v>48501315.348691426</v>
      </c>
      <c r="AF69" s="16">
        <f t="shared" si="49"/>
        <v>46672936.26723443</v>
      </c>
      <c r="AG69" s="16">
        <f t="shared" si="49"/>
        <v>44844557.185777433</v>
      </c>
      <c r="AH69" s="16">
        <f t="shared" si="49"/>
        <v>43016178.104320437</v>
      </c>
      <c r="AI69" s="16">
        <f t="shared" si="49"/>
        <v>41187799.02286344</v>
      </c>
      <c r="AJ69" s="16">
        <f t="shared" si="49"/>
        <v>39359419.941406444</v>
      </c>
      <c r="AK69" s="16">
        <f t="shared" si="49"/>
        <v>37531040.859949447</v>
      </c>
      <c r="AL69" s="16">
        <f t="shared" si="49"/>
        <v>35702661.778492451</v>
      </c>
      <c r="AM69" s="16">
        <f t="shared" si="49"/>
        <v>33874282.697035454</v>
      </c>
      <c r="AN69" s="16">
        <f t="shared" si="49"/>
        <v>32045903.615578454</v>
      </c>
      <c r="AO69" s="16">
        <f t="shared" si="49"/>
        <v>30217524.534121454</v>
      </c>
      <c r="AP69" s="16">
        <f t="shared" si="49"/>
        <v>28389145.452664454</v>
      </c>
      <c r="AQ69" s="16">
        <f t="shared" si="49"/>
        <v>26560766.371207453</v>
      </c>
      <c r="AR69" s="16">
        <f t="shared" si="49"/>
        <v>24732387.289750453</v>
      </c>
      <c r="AS69" s="16">
        <f t="shared" si="49"/>
        <v>22904008.208293453</v>
      </c>
      <c r="AT69" s="16">
        <f t="shared" si="49"/>
        <v>21075629.126836453</v>
      </c>
      <c r="AU69" s="16">
        <f t="shared" si="49"/>
        <v>19247250.045379452</v>
      </c>
      <c r="AV69" s="16">
        <f t="shared" si="49"/>
        <v>17418870.963922452</v>
      </c>
      <c r="AW69" s="16">
        <f t="shared" si="49"/>
        <v>15590491.882465452</v>
      </c>
      <c r="AX69" s="16">
        <f t="shared" si="49"/>
        <v>13762112.801008452</v>
      </c>
      <c r="AY69" s="16">
        <f t="shared" si="49"/>
        <v>11933733.719551452</v>
      </c>
      <c r="AZ69" s="16">
        <f t="shared" si="49"/>
        <v>10105354.638094451</v>
      </c>
      <c r="BA69" s="16">
        <f t="shared" si="49"/>
        <v>8276975.5566374511</v>
      </c>
      <c r="BB69" s="16">
        <f t="shared" si="49"/>
        <v>6448596.4751804508</v>
      </c>
      <c r="BC69" s="16">
        <f t="shared" si="49"/>
        <v>4620217.3937234506</v>
      </c>
      <c r="BD69" s="16">
        <f t="shared" si="49"/>
        <v>2791838.3122664504</v>
      </c>
      <c r="BE69" s="16">
        <f t="shared" si="49"/>
        <v>963459.23080945038</v>
      </c>
      <c r="BF69" s="16">
        <f t="shared" si="49"/>
        <v>24630.226555485744</v>
      </c>
      <c r="BG69" s="16">
        <f t="shared" si="49"/>
        <v>-1.4104443835094571E-8</v>
      </c>
      <c r="BH69" s="16">
        <f t="shared" si="49"/>
        <v>-1.4104443835094571E-8</v>
      </c>
      <c r="BI69" s="16">
        <f t="shared" si="49"/>
        <v>-1.4104443835094571E-8</v>
      </c>
      <c r="BJ69" s="16">
        <f t="shared" si="49"/>
        <v>-1.4104443835094571E-8</v>
      </c>
      <c r="BK69" s="16">
        <f t="shared" si="49"/>
        <v>-1.4104443835094571E-8</v>
      </c>
      <c r="BL69" s="16">
        <f t="shared" si="49"/>
        <v>-1.4104443835094571E-8</v>
      </c>
      <c r="BM69" s="16">
        <f t="shared" si="49"/>
        <v>-1.4104443835094571E-8</v>
      </c>
      <c r="BN69" s="16">
        <f t="shared" si="49"/>
        <v>-1.4104443835094571E-8</v>
      </c>
      <c r="BO69" s="16">
        <f t="shared" si="49"/>
        <v>-1.4104443835094571E-8</v>
      </c>
      <c r="BP69" s="16">
        <f t="shared" si="49"/>
        <v>-1.4104443835094571E-8</v>
      </c>
      <c r="BQ69" s="16">
        <f t="shared" si="49"/>
        <v>-1.4104443835094571E-8</v>
      </c>
      <c r="BR69" s="16">
        <f t="shared" si="49"/>
        <v>-1.4104443835094571E-8</v>
      </c>
      <c r="BS69" s="16">
        <f t="shared" si="49"/>
        <v>-1.4104443835094571E-8</v>
      </c>
      <c r="BT69" s="16">
        <f t="shared" si="49"/>
        <v>-1.4104443835094571E-8</v>
      </c>
      <c r="BU69" s="16">
        <f t="shared" si="49"/>
        <v>-1.4104443835094571E-8</v>
      </c>
      <c r="BV69" s="16">
        <f t="shared" si="49"/>
        <v>-1.4104443835094571E-8</v>
      </c>
      <c r="BW69" s="16">
        <f t="shared" si="49"/>
        <v>-1.4104443835094571E-8</v>
      </c>
    </row>
    <row r="70" spans="1:75" x14ac:dyDescent="0.35">
      <c r="A70" s="14">
        <v>23</v>
      </c>
      <c r="B70" s="15" t="s">
        <v>25</v>
      </c>
      <c r="C70" s="15" t="s">
        <v>41</v>
      </c>
      <c r="D70" s="14" t="s">
        <v>27</v>
      </c>
      <c r="E70" s="50" t="s">
        <v>35</v>
      </c>
      <c r="F70" s="50" t="s">
        <v>76</v>
      </c>
      <c r="G70" s="50">
        <f>VLOOKUP(F70,'Represenative Instruments_FX'!$E$5:$F$14,2,FALSE)</f>
        <v>1</v>
      </c>
      <c r="H70" s="14" t="s">
        <v>117</v>
      </c>
      <c r="I70" s="114">
        <f>'Prepared_Debt Original Currency'!I70</f>
        <v>2.4213888053061345</v>
      </c>
      <c r="J70" s="16">
        <f t="shared" ref="J70:K70" si="53">+J27</f>
        <v>20817207.548633654</v>
      </c>
      <c r="K70" s="16">
        <f t="shared" si="53"/>
        <v>18168913.483455122</v>
      </c>
      <c r="L70" s="16">
        <v>0</v>
      </c>
      <c r="M70" s="16">
        <v>0</v>
      </c>
      <c r="N70" s="121">
        <v>40870</v>
      </c>
      <c r="O70" s="121">
        <v>55419</v>
      </c>
      <c r="P70" s="14">
        <v>10</v>
      </c>
      <c r="Q70" s="17">
        <v>50</v>
      </c>
      <c r="R70" s="50">
        <v>0</v>
      </c>
      <c r="S70" s="50">
        <v>34</v>
      </c>
      <c r="T70" s="14" t="s">
        <v>29</v>
      </c>
      <c r="U70" s="46">
        <v>7.4999999999999997E-3</v>
      </c>
      <c r="V70" s="14"/>
      <c r="W70" s="24"/>
      <c r="X70" s="16">
        <v>8597218.0523076914</v>
      </c>
      <c r="Y70" s="19">
        <f t="shared" si="21"/>
        <v>18168913.483455122</v>
      </c>
      <c r="Z70" s="16">
        <f t="shared" si="22"/>
        <v>17973146.377311766</v>
      </c>
      <c r="AA70" s="16">
        <f t="shared" si="49"/>
        <v>17777379.271168411</v>
      </c>
      <c r="AB70" s="16">
        <f t="shared" si="49"/>
        <v>17446300.309760183</v>
      </c>
      <c r="AC70" s="16">
        <f t="shared" si="49"/>
        <v>16919454.218721129</v>
      </c>
      <c r="AD70" s="16">
        <f t="shared" si="49"/>
        <v>16332152.853316125</v>
      </c>
      <c r="AE70" s="16">
        <f t="shared" si="49"/>
        <v>15744851.48791112</v>
      </c>
      <c r="AF70" s="16">
        <f t="shared" si="49"/>
        <v>15157550.122506116</v>
      </c>
      <c r="AG70" s="16">
        <f t="shared" si="49"/>
        <v>14570248.757101111</v>
      </c>
      <c r="AH70" s="16">
        <f t="shared" si="49"/>
        <v>13982947.391696107</v>
      </c>
      <c r="AI70" s="16">
        <f t="shared" si="49"/>
        <v>13395646.026291102</v>
      </c>
      <c r="AJ70" s="16">
        <f t="shared" si="49"/>
        <v>12808344.660886098</v>
      </c>
      <c r="AK70" s="16">
        <f t="shared" si="49"/>
        <v>12221043.295481093</v>
      </c>
      <c r="AL70" s="16">
        <f t="shared" si="49"/>
        <v>11633741.930076089</v>
      </c>
      <c r="AM70" s="16">
        <f t="shared" si="49"/>
        <v>11046440.564671084</v>
      </c>
      <c r="AN70" s="16">
        <f t="shared" si="49"/>
        <v>10459139.19926608</v>
      </c>
      <c r="AO70" s="16">
        <f t="shared" si="49"/>
        <v>9871837.8338610753</v>
      </c>
      <c r="AP70" s="16">
        <f t="shared" si="49"/>
        <v>9284536.4684560709</v>
      </c>
      <c r="AQ70" s="16">
        <f t="shared" si="49"/>
        <v>8697235.1030510664</v>
      </c>
      <c r="AR70" s="16">
        <f t="shared" si="49"/>
        <v>8109933.7376460619</v>
      </c>
      <c r="AS70" s="16">
        <f t="shared" si="49"/>
        <v>7522632.3722410575</v>
      </c>
      <c r="AT70" s="16">
        <f t="shared" si="49"/>
        <v>6935331.006836053</v>
      </c>
      <c r="AU70" s="16">
        <f t="shared" si="49"/>
        <v>6348029.6414310485</v>
      </c>
      <c r="AV70" s="16">
        <f t="shared" si="49"/>
        <v>5760728.276026044</v>
      </c>
      <c r="AW70" s="16">
        <f t="shared" si="49"/>
        <v>5173426.9106210396</v>
      </c>
      <c r="AX70" s="16">
        <f t="shared" si="49"/>
        <v>4586125.5452160351</v>
      </c>
      <c r="AY70" s="16">
        <f t="shared" si="49"/>
        <v>3998824.1798110306</v>
      </c>
      <c r="AZ70" s="16">
        <f t="shared" si="49"/>
        <v>3411522.8144060262</v>
      </c>
      <c r="BA70" s="16">
        <f t="shared" si="49"/>
        <v>2824221.4490010217</v>
      </c>
      <c r="BB70" s="16">
        <f t="shared" si="49"/>
        <v>2236920.0835960172</v>
      </c>
      <c r="BC70" s="16">
        <f t="shared" si="49"/>
        <v>1649618.7181910125</v>
      </c>
      <c r="BD70" s="16">
        <f t="shared" si="49"/>
        <v>1062317.3527860078</v>
      </c>
      <c r="BE70" s="16">
        <f t="shared" si="49"/>
        <v>475015.9873810031</v>
      </c>
      <c r="BF70" s="16">
        <f t="shared" si="49"/>
        <v>90683.064096421236</v>
      </c>
      <c r="BG70" s="16">
        <f t="shared" si="49"/>
        <v>-4.030880518257618E-9</v>
      </c>
      <c r="BH70" s="16">
        <f t="shared" si="49"/>
        <v>-4.030880518257618E-9</v>
      </c>
      <c r="BI70" s="16">
        <f t="shared" si="49"/>
        <v>-4.030880518257618E-9</v>
      </c>
      <c r="BJ70" s="16">
        <f t="shared" si="49"/>
        <v>-4.030880518257618E-9</v>
      </c>
      <c r="BK70" s="16">
        <f t="shared" si="49"/>
        <v>-4.030880518257618E-9</v>
      </c>
      <c r="BL70" s="16">
        <f t="shared" si="49"/>
        <v>-4.030880518257618E-9</v>
      </c>
      <c r="BM70" s="16">
        <f t="shared" si="49"/>
        <v>-4.030880518257618E-9</v>
      </c>
      <c r="BN70" s="16">
        <f t="shared" si="49"/>
        <v>-4.030880518257618E-9</v>
      </c>
      <c r="BO70" s="16">
        <f t="shared" si="49"/>
        <v>-4.030880518257618E-9</v>
      </c>
      <c r="BP70" s="16">
        <f t="shared" si="49"/>
        <v>-4.030880518257618E-9</v>
      </c>
      <c r="BQ70" s="16">
        <f t="shared" si="49"/>
        <v>-4.030880518257618E-9</v>
      </c>
      <c r="BR70" s="16">
        <f t="shared" si="49"/>
        <v>-4.030880518257618E-9</v>
      </c>
      <c r="BS70" s="16">
        <f t="shared" si="49"/>
        <v>-4.030880518257618E-9</v>
      </c>
      <c r="BT70" s="16">
        <f t="shared" si="49"/>
        <v>-4.030880518257618E-9</v>
      </c>
      <c r="BU70" s="16">
        <f t="shared" si="49"/>
        <v>-4.030880518257618E-9</v>
      </c>
      <c r="BV70" s="16">
        <f t="shared" si="49"/>
        <v>-4.030880518257618E-9</v>
      </c>
      <c r="BW70" s="16">
        <f t="shared" si="49"/>
        <v>-4.030880518257618E-9</v>
      </c>
    </row>
    <row r="71" spans="1:75" x14ac:dyDescent="0.35">
      <c r="A71" s="14">
        <v>24</v>
      </c>
      <c r="B71" s="15" t="s">
        <v>25</v>
      </c>
      <c r="C71" s="15" t="s">
        <v>41</v>
      </c>
      <c r="D71" s="14" t="s">
        <v>27</v>
      </c>
      <c r="E71" s="50" t="s">
        <v>35</v>
      </c>
      <c r="F71" s="50" t="s">
        <v>76</v>
      </c>
      <c r="G71" s="50">
        <f>VLOOKUP(F71,'Represenative Instruments_FX'!$E$5:$F$14,2,FALSE)</f>
        <v>1</v>
      </c>
      <c r="H71" s="14" t="s">
        <v>32</v>
      </c>
      <c r="I71" s="114">
        <f>'Prepared_Debt Original Currency'!I71</f>
        <v>18.031499999999998</v>
      </c>
      <c r="J71" s="16">
        <f t="shared" ref="J71:K71" si="54">+J28</f>
        <v>49743839.567942299</v>
      </c>
      <c r="K71" s="16">
        <f t="shared" si="54"/>
        <v>9910216.5679754987</v>
      </c>
      <c r="L71" s="16">
        <v>0</v>
      </c>
      <c r="M71" s="16">
        <v>0</v>
      </c>
      <c r="N71" s="121">
        <v>40802</v>
      </c>
      <c r="O71" s="121">
        <v>55412</v>
      </c>
      <c r="P71" s="14">
        <v>10</v>
      </c>
      <c r="Q71" s="17">
        <v>50</v>
      </c>
      <c r="R71" s="50">
        <v>0</v>
      </c>
      <c r="S71" s="50">
        <v>34</v>
      </c>
      <c r="T71" s="14" t="s">
        <v>29</v>
      </c>
      <c r="U71" s="46">
        <v>7.4999999999999997E-3</v>
      </c>
      <c r="V71" s="14"/>
      <c r="W71" s="24"/>
      <c r="X71" s="16">
        <v>2758718.8846153845</v>
      </c>
      <c r="Y71" s="19">
        <f t="shared" si="21"/>
        <v>9910216.5679754987</v>
      </c>
      <c r="Z71" s="16">
        <f t="shared" si="22"/>
        <v>9803536.0832654983</v>
      </c>
      <c r="AA71" s="16">
        <f t="shared" si="49"/>
        <v>9696855.5985554978</v>
      </c>
      <c r="AB71" s="16">
        <f t="shared" si="49"/>
        <v>9525508.2044504974</v>
      </c>
      <c r="AC71" s="16">
        <f t="shared" si="49"/>
        <v>9247475.4571304973</v>
      </c>
      <c r="AD71" s="16">
        <f t="shared" si="49"/>
        <v>8927424.2659904975</v>
      </c>
      <c r="AE71" s="16">
        <f t="shared" si="49"/>
        <v>8607373.0748504978</v>
      </c>
      <c r="AF71" s="16">
        <f t="shared" si="49"/>
        <v>8287321.883710498</v>
      </c>
      <c r="AG71" s="16">
        <f t="shared" si="49"/>
        <v>7967270.6925704982</v>
      </c>
      <c r="AH71" s="16">
        <f t="shared" si="49"/>
        <v>7647219.5014304984</v>
      </c>
      <c r="AI71" s="16">
        <f t="shared" si="49"/>
        <v>7327168.3102904987</v>
      </c>
      <c r="AJ71" s="16">
        <f t="shared" si="49"/>
        <v>7007117.1191504989</v>
      </c>
      <c r="AK71" s="16">
        <f t="shared" si="49"/>
        <v>6687065.9280104991</v>
      </c>
      <c r="AL71" s="16">
        <f t="shared" si="49"/>
        <v>6367014.7368704993</v>
      </c>
      <c r="AM71" s="16">
        <f t="shared" si="49"/>
        <v>6046963.5457304996</v>
      </c>
      <c r="AN71" s="16">
        <f t="shared" si="49"/>
        <v>5726912.3545904998</v>
      </c>
      <c r="AO71" s="16">
        <f t="shared" si="49"/>
        <v>5406861.1634505</v>
      </c>
      <c r="AP71" s="16">
        <f t="shared" si="49"/>
        <v>5086809.9723105002</v>
      </c>
      <c r="AQ71" s="16">
        <f t="shared" si="49"/>
        <v>4766758.7811705004</v>
      </c>
      <c r="AR71" s="16">
        <f t="shared" si="49"/>
        <v>4446707.5900305007</v>
      </c>
      <c r="AS71" s="16">
        <f t="shared" si="49"/>
        <v>4126656.3988905009</v>
      </c>
      <c r="AT71" s="16">
        <f t="shared" si="49"/>
        <v>3806605.2077505011</v>
      </c>
      <c r="AU71" s="16">
        <f t="shared" si="49"/>
        <v>3486554.0166105013</v>
      </c>
      <c r="AV71" s="16">
        <f t="shared" si="49"/>
        <v>3166502.8254705016</v>
      </c>
      <c r="AW71" s="16">
        <f t="shared" si="49"/>
        <v>2846451.6343305018</v>
      </c>
      <c r="AX71" s="16">
        <f t="shared" si="49"/>
        <v>2526400.443190502</v>
      </c>
      <c r="AY71" s="16">
        <f t="shared" si="49"/>
        <v>2206349.2520505022</v>
      </c>
      <c r="AZ71" s="16">
        <f t="shared" ref="AZ71:BW71" si="55">AY71-AZ28</f>
        <v>1886298.0609105022</v>
      </c>
      <c r="BA71" s="16">
        <f t="shared" si="55"/>
        <v>1566246.8697705022</v>
      </c>
      <c r="BB71" s="16">
        <f t="shared" si="55"/>
        <v>1246195.6786305022</v>
      </c>
      <c r="BC71" s="16">
        <f t="shared" si="55"/>
        <v>926144.48749050219</v>
      </c>
      <c r="BD71" s="16">
        <f t="shared" si="55"/>
        <v>606093.29635050218</v>
      </c>
      <c r="BE71" s="16">
        <f t="shared" si="55"/>
        <v>286042.10521050217</v>
      </c>
      <c r="BF71" s="16">
        <f t="shared" si="55"/>
        <v>62991.025722001999</v>
      </c>
      <c r="BG71" s="16">
        <f t="shared" si="55"/>
        <v>2.3719621822237968E-9</v>
      </c>
      <c r="BH71" s="16">
        <f t="shared" si="55"/>
        <v>2.3719621822237968E-9</v>
      </c>
      <c r="BI71" s="16">
        <f t="shared" si="55"/>
        <v>2.3719621822237968E-9</v>
      </c>
      <c r="BJ71" s="16">
        <f t="shared" si="55"/>
        <v>2.3719621822237968E-9</v>
      </c>
      <c r="BK71" s="16">
        <f t="shared" si="55"/>
        <v>2.3719621822237968E-9</v>
      </c>
      <c r="BL71" s="16">
        <f t="shared" si="55"/>
        <v>2.3719621822237968E-9</v>
      </c>
      <c r="BM71" s="16">
        <f t="shared" si="55"/>
        <v>2.3719621822237968E-9</v>
      </c>
      <c r="BN71" s="16">
        <f t="shared" si="55"/>
        <v>2.3719621822237968E-9</v>
      </c>
      <c r="BO71" s="16">
        <f t="shared" si="55"/>
        <v>2.3719621822237968E-9</v>
      </c>
      <c r="BP71" s="16">
        <f t="shared" si="55"/>
        <v>2.3719621822237968E-9</v>
      </c>
      <c r="BQ71" s="16">
        <f t="shared" si="55"/>
        <v>2.3719621822237968E-9</v>
      </c>
      <c r="BR71" s="16">
        <f t="shared" si="55"/>
        <v>2.3719621822237968E-9</v>
      </c>
      <c r="BS71" s="16">
        <f t="shared" si="55"/>
        <v>2.3719621822237968E-9</v>
      </c>
      <c r="BT71" s="16">
        <f t="shared" si="55"/>
        <v>2.3719621822237968E-9</v>
      </c>
      <c r="BU71" s="16">
        <f t="shared" si="55"/>
        <v>2.3719621822237968E-9</v>
      </c>
      <c r="BV71" s="16">
        <f t="shared" si="55"/>
        <v>2.3719621822237968E-9</v>
      </c>
      <c r="BW71" s="16">
        <f t="shared" si="55"/>
        <v>2.3719621822237968E-9</v>
      </c>
    </row>
    <row r="72" spans="1:75" x14ac:dyDescent="0.35">
      <c r="A72" s="14">
        <v>25</v>
      </c>
      <c r="B72" s="15" t="s">
        <v>25</v>
      </c>
      <c r="C72" s="15" t="s">
        <v>41</v>
      </c>
      <c r="D72" s="14" t="s">
        <v>27</v>
      </c>
      <c r="E72" s="50" t="s">
        <v>35</v>
      </c>
      <c r="F72" s="50" t="s">
        <v>76</v>
      </c>
      <c r="G72" s="50">
        <f>VLOOKUP(F72,'Represenative Instruments_FX'!$E$5:$F$14,2,FALSE)</f>
        <v>1</v>
      </c>
      <c r="H72" s="14" t="s">
        <v>28</v>
      </c>
      <c r="I72" s="114">
        <f>'Prepared_Debt Original Currency'!I72</f>
        <v>15</v>
      </c>
      <c r="J72" s="16">
        <f t="shared" ref="J72:K72" si="56">+J29</f>
        <v>1864467249</v>
      </c>
      <c r="K72" s="16">
        <f t="shared" si="56"/>
        <v>1040470891.0531206</v>
      </c>
      <c r="L72" s="16">
        <v>0</v>
      </c>
      <c r="M72" s="16">
        <v>0</v>
      </c>
      <c r="N72" s="121">
        <v>42446</v>
      </c>
      <c r="O72" s="121">
        <v>57058</v>
      </c>
      <c r="P72" s="14">
        <v>10</v>
      </c>
      <c r="Q72" s="17">
        <v>50</v>
      </c>
      <c r="R72" s="50">
        <v>0</v>
      </c>
      <c r="S72" s="50">
        <v>39</v>
      </c>
      <c r="T72" s="14" t="s">
        <v>29</v>
      </c>
      <c r="U72" s="46">
        <v>7.4999999999999997E-3</v>
      </c>
      <c r="V72" s="14"/>
      <c r="W72" s="24"/>
      <c r="X72" s="16">
        <v>124297816.59999999</v>
      </c>
      <c r="Y72" s="19">
        <f t="shared" si="21"/>
        <v>1040470891.0531206</v>
      </c>
      <c r="Z72" s="16">
        <f t="shared" si="22"/>
        <v>1035277174.1731206</v>
      </c>
      <c r="AA72" s="16">
        <f t="shared" ref="AA72:AO72" si="57">Z72-AA29</f>
        <v>1025123699.0461206</v>
      </c>
      <c r="AB72" s="16">
        <f t="shared" si="57"/>
        <v>1008946425.8641206</v>
      </c>
      <c r="AC72" s="16">
        <f t="shared" si="57"/>
        <v>988558597.9036206</v>
      </c>
      <c r="AD72" s="16">
        <f t="shared" si="57"/>
        <v>967162737.85362065</v>
      </c>
      <c r="AE72" s="16">
        <f t="shared" si="57"/>
        <v>945766877.8036207</v>
      </c>
      <c r="AF72" s="16">
        <f t="shared" si="57"/>
        <v>912135902.15410113</v>
      </c>
      <c r="AG72" s="16">
        <f t="shared" si="57"/>
        <v>888740593.60506213</v>
      </c>
      <c r="AH72" s="16">
        <f t="shared" si="57"/>
        <v>863905276.16102314</v>
      </c>
      <c r="AI72" s="16">
        <f t="shared" si="57"/>
        <v>837629949.82198417</v>
      </c>
      <c r="AJ72" s="16">
        <f t="shared" si="57"/>
        <v>809208619.90194511</v>
      </c>
      <c r="AK72" s="16">
        <f t="shared" si="57"/>
        <v>780787289.98190606</v>
      </c>
      <c r="AL72" s="16">
        <f t="shared" si="57"/>
        <v>752365960.061867</v>
      </c>
      <c r="AM72" s="16">
        <f t="shared" si="57"/>
        <v>723944630.14182794</v>
      </c>
      <c r="AN72" s="16">
        <f t="shared" si="57"/>
        <v>695523300.22178888</v>
      </c>
      <c r="AO72" s="16">
        <f t="shared" si="57"/>
        <v>667101970.30174983</v>
      </c>
      <c r="AP72" s="16">
        <f t="shared" ref="AA72:BW77" si="58">AO72-AP29</f>
        <v>634781685.25171077</v>
      </c>
      <c r="AQ72" s="16">
        <f t="shared" si="58"/>
        <v>602461400.20167172</v>
      </c>
      <c r="AR72" s="16">
        <f t="shared" si="58"/>
        <v>570141115.15163267</v>
      </c>
      <c r="AS72" s="16">
        <f t="shared" si="58"/>
        <v>537820830.10159361</v>
      </c>
      <c r="AT72" s="16">
        <f t="shared" si="58"/>
        <v>505500545.05155462</v>
      </c>
      <c r="AU72" s="16">
        <f t="shared" si="58"/>
        <v>477079215.13151562</v>
      </c>
      <c r="AV72" s="16">
        <f t="shared" si="58"/>
        <v>448657885.21147662</v>
      </c>
      <c r="AW72" s="16">
        <f t="shared" si="58"/>
        <v>420236555.29143763</v>
      </c>
      <c r="AX72" s="16">
        <f t="shared" si="58"/>
        <v>391815225.37139863</v>
      </c>
      <c r="AY72" s="16">
        <f t="shared" si="58"/>
        <v>363393895.45135963</v>
      </c>
      <c r="AZ72" s="16">
        <f t="shared" si="58"/>
        <v>334972565.53132063</v>
      </c>
      <c r="BA72" s="16">
        <f t="shared" si="58"/>
        <v>306551235.61128163</v>
      </c>
      <c r="BB72" s="16">
        <f t="shared" si="58"/>
        <v>278129905.69124264</v>
      </c>
      <c r="BC72" s="16">
        <f t="shared" si="58"/>
        <v>249708575.77120364</v>
      </c>
      <c r="BD72" s="16">
        <f t="shared" si="58"/>
        <v>221287245.85116464</v>
      </c>
      <c r="BE72" s="16">
        <f t="shared" si="58"/>
        <v>192865915.93112564</v>
      </c>
      <c r="BF72" s="16">
        <f t="shared" si="58"/>
        <v>165313642.22667906</v>
      </c>
      <c r="BG72" s="16">
        <f t="shared" si="58"/>
        <v>137761368.52223247</v>
      </c>
      <c r="BH72" s="16">
        <f t="shared" si="58"/>
        <v>110209094.81778589</v>
      </c>
      <c r="BI72" s="16">
        <f t="shared" si="58"/>
        <v>82656821.113339305</v>
      </c>
      <c r="BJ72" s="16">
        <f t="shared" si="58"/>
        <v>55104547.408892721</v>
      </c>
      <c r="BK72" s="16">
        <f t="shared" si="58"/>
        <v>27552273.704446141</v>
      </c>
      <c r="BL72" s="16">
        <f t="shared" si="58"/>
        <v>-4.3958425521850586E-7</v>
      </c>
      <c r="BM72" s="16">
        <f t="shared" si="58"/>
        <v>-4.3958425521850586E-7</v>
      </c>
      <c r="BN72" s="16">
        <f t="shared" si="58"/>
        <v>-4.3958425521850586E-7</v>
      </c>
      <c r="BO72" s="16">
        <f t="shared" si="58"/>
        <v>-4.3958425521850586E-7</v>
      </c>
      <c r="BP72" s="16">
        <f t="shared" si="58"/>
        <v>-4.3958425521850586E-7</v>
      </c>
      <c r="BQ72" s="16">
        <f t="shared" si="58"/>
        <v>-4.3958425521850586E-7</v>
      </c>
      <c r="BR72" s="16">
        <f t="shared" si="58"/>
        <v>-4.3958425521850586E-7</v>
      </c>
      <c r="BS72" s="16">
        <f t="shared" si="58"/>
        <v>-4.3958425521850586E-7</v>
      </c>
      <c r="BT72" s="16">
        <f t="shared" si="58"/>
        <v>-4.3958425521850586E-7</v>
      </c>
      <c r="BU72" s="16">
        <f t="shared" si="58"/>
        <v>-4.3958425521850586E-7</v>
      </c>
      <c r="BV72" s="16">
        <f t="shared" si="58"/>
        <v>-4.3958425521850586E-7</v>
      </c>
      <c r="BW72" s="16">
        <f t="shared" si="58"/>
        <v>-4.3958425521850586E-7</v>
      </c>
    </row>
    <row r="73" spans="1:75" x14ac:dyDescent="0.35">
      <c r="A73" s="14">
        <v>26</v>
      </c>
      <c r="B73" s="15" t="s">
        <v>25</v>
      </c>
      <c r="C73" s="15" t="s">
        <v>40</v>
      </c>
      <c r="D73" s="14" t="s">
        <v>27</v>
      </c>
      <c r="E73" s="50" t="s">
        <v>63</v>
      </c>
      <c r="F73" s="50" t="s">
        <v>77</v>
      </c>
      <c r="G73" s="50">
        <f>VLOOKUP(F73,'Represenative Instruments_FX'!$E$5:$F$14,2,FALSE)</f>
        <v>4</v>
      </c>
      <c r="H73" s="14" t="s">
        <v>32</v>
      </c>
      <c r="I73" s="114">
        <f>'Prepared_Debt Original Currency'!I73</f>
        <v>18.031499999999998</v>
      </c>
      <c r="J73" s="16">
        <f t="shared" ref="J73:K73" si="59">+J30</f>
        <v>175996310.09154299</v>
      </c>
      <c r="K73" s="16">
        <f t="shared" si="59"/>
        <v>46572106.638902821</v>
      </c>
      <c r="L73" s="18">
        <v>0</v>
      </c>
      <c r="M73" s="18">
        <v>0</v>
      </c>
      <c r="N73" s="121">
        <v>38991</v>
      </c>
      <c r="O73" s="121">
        <v>44256</v>
      </c>
      <c r="P73" s="14">
        <v>5</v>
      </c>
      <c r="Q73" s="17">
        <v>20</v>
      </c>
      <c r="R73" s="50">
        <v>0</v>
      </c>
      <c r="S73" s="50">
        <v>4</v>
      </c>
      <c r="T73" s="14" t="s">
        <v>38</v>
      </c>
      <c r="U73" s="46">
        <v>6.4199999999999993E-2</v>
      </c>
      <c r="V73" s="14" t="s">
        <v>39</v>
      </c>
      <c r="W73" s="46">
        <v>5.0000000000000001E-3</v>
      </c>
      <c r="X73" s="16">
        <v>9760491.9220000003</v>
      </c>
      <c r="Y73" s="19">
        <f t="shared" si="21"/>
        <v>46572106.638902821</v>
      </c>
      <c r="Z73" s="16">
        <f t="shared" si="22"/>
        <v>33265789.696460225</v>
      </c>
      <c r="AA73" s="16">
        <f t="shared" si="58"/>
        <v>19959472.754017629</v>
      </c>
      <c r="AB73" s="16">
        <f t="shared" si="58"/>
        <v>6653155.8115750309</v>
      </c>
      <c r="AC73" s="16">
        <f t="shared" si="58"/>
        <v>0</v>
      </c>
      <c r="AD73" s="16">
        <f t="shared" si="58"/>
        <v>0</v>
      </c>
      <c r="AE73" s="16">
        <f t="shared" si="58"/>
        <v>0</v>
      </c>
      <c r="AF73" s="16">
        <f t="shared" si="58"/>
        <v>0</v>
      </c>
      <c r="AG73" s="16">
        <f t="shared" si="58"/>
        <v>0</v>
      </c>
      <c r="AH73" s="16">
        <f t="shared" si="58"/>
        <v>0</v>
      </c>
      <c r="AI73" s="16">
        <f t="shared" si="58"/>
        <v>0</v>
      </c>
      <c r="AJ73" s="16">
        <f t="shared" si="58"/>
        <v>0</v>
      </c>
      <c r="AK73" s="16">
        <f t="shared" si="58"/>
        <v>0</v>
      </c>
      <c r="AL73" s="16">
        <f t="shared" si="58"/>
        <v>0</v>
      </c>
      <c r="AM73" s="16">
        <f t="shared" si="58"/>
        <v>0</v>
      </c>
      <c r="AN73" s="16">
        <f t="shared" si="58"/>
        <v>0</v>
      </c>
      <c r="AO73" s="16">
        <f t="shared" si="58"/>
        <v>0</v>
      </c>
      <c r="AP73" s="16">
        <f t="shared" si="58"/>
        <v>0</v>
      </c>
      <c r="AQ73" s="16">
        <f t="shared" si="58"/>
        <v>0</v>
      </c>
      <c r="AR73" s="16">
        <f t="shared" si="58"/>
        <v>0</v>
      </c>
      <c r="AS73" s="16">
        <f t="shared" si="58"/>
        <v>0</v>
      </c>
      <c r="AT73" s="16">
        <f t="shared" si="58"/>
        <v>0</v>
      </c>
      <c r="AU73" s="16">
        <f t="shared" si="58"/>
        <v>0</v>
      </c>
      <c r="AV73" s="16">
        <f t="shared" si="58"/>
        <v>0</v>
      </c>
      <c r="AW73" s="16">
        <f t="shared" si="58"/>
        <v>0</v>
      </c>
      <c r="AX73" s="16">
        <f t="shared" si="58"/>
        <v>0</v>
      </c>
      <c r="AY73" s="16">
        <f t="shared" si="58"/>
        <v>0</v>
      </c>
      <c r="AZ73" s="16">
        <f t="shared" si="58"/>
        <v>0</v>
      </c>
      <c r="BA73" s="16">
        <f t="shared" si="58"/>
        <v>0</v>
      </c>
      <c r="BB73" s="16">
        <f t="shared" si="58"/>
        <v>0</v>
      </c>
      <c r="BC73" s="16">
        <f t="shared" si="58"/>
        <v>0</v>
      </c>
      <c r="BD73" s="16">
        <f t="shared" si="58"/>
        <v>0</v>
      </c>
      <c r="BE73" s="16">
        <f t="shared" si="58"/>
        <v>0</v>
      </c>
      <c r="BF73" s="16">
        <f t="shared" si="58"/>
        <v>0</v>
      </c>
      <c r="BG73" s="16">
        <f t="shared" si="58"/>
        <v>0</v>
      </c>
      <c r="BH73" s="16">
        <f t="shared" si="58"/>
        <v>0</v>
      </c>
      <c r="BI73" s="16">
        <f t="shared" si="58"/>
        <v>0</v>
      </c>
      <c r="BJ73" s="16">
        <f t="shared" si="58"/>
        <v>0</v>
      </c>
      <c r="BK73" s="16">
        <f t="shared" si="58"/>
        <v>0</v>
      </c>
      <c r="BL73" s="16">
        <f t="shared" si="58"/>
        <v>0</v>
      </c>
      <c r="BM73" s="16">
        <f t="shared" si="58"/>
        <v>0</v>
      </c>
      <c r="BN73" s="16">
        <f t="shared" si="58"/>
        <v>0</v>
      </c>
      <c r="BO73" s="16">
        <f t="shared" si="58"/>
        <v>0</v>
      </c>
      <c r="BP73" s="16">
        <f t="shared" si="58"/>
        <v>0</v>
      </c>
      <c r="BQ73" s="16">
        <f t="shared" si="58"/>
        <v>0</v>
      </c>
      <c r="BR73" s="16">
        <f t="shared" si="58"/>
        <v>0</v>
      </c>
      <c r="BS73" s="16">
        <f t="shared" si="58"/>
        <v>0</v>
      </c>
      <c r="BT73" s="16">
        <f t="shared" si="58"/>
        <v>0</v>
      </c>
      <c r="BU73" s="16">
        <f t="shared" si="58"/>
        <v>0</v>
      </c>
      <c r="BV73" s="16">
        <f t="shared" si="58"/>
        <v>0</v>
      </c>
      <c r="BW73" s="16">
        <f t="shared" si="58"/>
        <v>0</v>
      </c>
    </row>
    <row r="74" spans="1:75" x14ac:dyDescent="0.35">
      <c r="A74" s="14">
        <v>27</v>
      </c>
      <c r="B74" s="15" t="s">
        <v>25</v>
      </c>
      <c r="C74" s="15" t="s">
        <v>41</v>
      </c>
      <c r="D74" s="14" t="s">
        <v>27</v>
      </c>
      <c r="E74" s="50" t="s">
        <v>35</v>
      </c>
      <c r="F74" s="50" t="s">
        <v>76</v>
      </c>
      <c r="G74" s="50">
        <f>VLOOKUP(F74,'Represenative Instruments_FX'!$E$5:$F$14,2,FALSE)</f>
        <v>1</v>
      </c>
      <c r="H74" s="14" t="s">
        <v>32</v>
      </c>
      <c r="I74" s="114">
        <f>'Prepared_Debt Original Currency'!I74</f>
        <v>18.031499999999998</v>
      </c>
      <c r="J74" s="16">
        <f t="shared" ref="J74:K74" si="60">+J31</f>
        <v>1863722622.9104998</v>
      </c>
      <c r="K74" s="16">
        <f t="shared" si="60"/>
        <v>1201690780.4734068</v>
      </c>
      <c r="L74" s="16">
        <v>0</v>
      </c>
      <c r="M74" s="16">
        <v>0</v>
      </c>
      <c r="N74" s="121">
        <v>44032</v>
      </c>
      <c r="O74" s="121">
        <v>58705</v>
      </c>
      <c r="P74" s="14">
        <v>10</v>
      </c>
      <c r="Q74" s="17">
        <v>50</v>
      </c>
      <c r="R74" s="50">
        <v>3</v>
      </c>
      <c r="S74" s="50">
        <v>43</v>
      </c>
      <c r="T74" s="14" t="s">
        <v>29</v>
      </c>
      <c r="U74" s="46">
        <v>7.4999999999999997E-3</v>
      </c>
      <c r="V74" s="14"/>
      <c r="W74" s="24"/>
      <c r="X74" s="16">
        <v>103359267</v>
      </c>
      <c r="Y74" s="19">
        <f t="shared" si="21"/>
        <v>1201690780.4734068</v>
      </c>
      <c r="Z74" s="16">
        <f t="shared" si="22"/>
        <v>1201690780.4734068</v>
      </c>
      <c r="AA74" s="16">
        <f t="shared" si="58"/>
        <v>1201690780.4734068</v>
      </c>
      <c r="AB74" s="16">
        <f t="shared" si="58"/>
        <v>1171717177.8095441</v>
      </c>
      <c r="AC74" s="16">
        <f t="shared" si="58"/>
        <v>1135055817.4567237</v>
      </c>
      <c r="AD74" s="16">
        <f t="shared" si="58"/>
        <v>1104801220.4919956</v>
      </c>
      <c r="AE74" s="16">
        <f t="shared" si="58"/>
        <v>1074546623.5272675</v>
      </c>
      <c r="AF74" s="16">
        <f t="shared" si="58"/>
        <v>1043278023.9970076</v>
      </c>
      <c r="AG74" s="16">
        <f t="shared" si="58"/>
        <v>1012009424.4667478</v>
      </c>
      <c r="AH74" s="16">
        <f t="shared" si="58"/>
        <v>980740824.93648791</v>
      </c>
      <c r="AI74" s="16">
        <f t="shared" si="58"/>
        <v>949472225.40622807</v>
      </c>
      <c r="AJ74" s="16">
        <f t="shared" si="58"/>
        <v>914120807.40743673</v>
      </c>
      <c r="AK74" s="16">
        <f t="shared" si="58"/>
        <v>878769389.40864539</v>
      </c>
      <c r="AL74" s="16">
        <f t="shared" si="58"/>
        <v>843417971.40985405</v>
      </c>
      <c r="AM74" s="16">
        <f t="shared" si="58"/>
        <v>809248168.47863698</v>
      </c>
      <c r="AN74" s="16">
        <f t="shared" si="58"/>
        <v>775007590.63307405</v>
      </c>
      <c r="AO74" s="16">
        <f t="shared" si="58"/>
        <v>740767012.78751111</v>
      </c>
      <c r="AP74" s="16">
        <f t="shared" si="58"/>
        <v>706526434.94194818</v>
      </c>
      <c r="AQ74" s="16">
        <f t="shared" si="58"/>
        <v>672285857.09638524</v>
      </c>
      <c r="AR74" s="16">
        <f t="shared" si="58"/>
        <v>638045279.25082231</v>
      </c>
      <c r="AS74" s="16">
        <f t="shared" si="58"/>
        <v>603804701.40525937</v>
      </c>
      <c r="AT74" s="16">
        <f t="shared" si="58"/>
        <v>569564123.55969644</v>
      </c>
      <c r="AU74" s="16">
        <f t="shared" si="58"/>
        <v>535323545.7141335</v>
      </c>
      <c r="AV74" s="16">
        <f t="shared" si="58"/>
        <v>501082967.86857057</v>
      </c>
      <c r="AW74" s="16">
        <f t="shared" si="58"/>
        <v>466842390.02300763</v>
      </c>
      <c r="AX74" s="16">
        <f t="shared" si="58"/>
        <v>432601812.1774447</v>
      </c>
      <c r="AY74" s="16">
        <f t="shared" si="58"/>
        <v>398361234.33188176</v>
      </c>
      <c r="AZ74" s="16">
        <f t="shared" si="58"/>
        <v>364120656.48631883</v>
      </c>
      <c r="BA74" s="16">
        <f t="shared" si="58"/>
        <v>329880078.64075589</v>
      </c>
      <c r="BB74" s="16">
        <f t="shared" si="58"/>
        <v>295639500.79519296</v>
      </c>
      <c r="BC74" s="16">
        <f t="shared" si="58"/>
        <v>261398922.94963002</v>
      </c>
      <c r="BD74" s="16">
        <f t="shared" si="58"/>
        <v>227158345.10406709</v>
      </c>
      <c r="BE74" s="16">
        <f t="shared" si="58"/>
        <v>192917767.25850415</v>
      </c>
      <c r="BF74" s="16">
        <f t="shared" si="58"/>
        <v>171536875.46955121</v>
      </c>
      <c r="BG74" s="16">
        <f t="shared" si="58"/>
        <v>144887421.98180863</v>
      </c>
      <c r="BH74" s="16">
        <f t="shared" si="58"/>
        <v>125829093.14039057</v>
      </c>
      <c r="BI74" s="16">
        <f t="shared" si="58"/>
        <v>106770764.29897252</v>
      </c>
      <c r="BJ74" s="16">
        <f t="shared" si="58"/>
        <v>87712435.45755446</v>
      </c>
      <c r="BK74" s="16">
        <f t="shared" si="58"/>
        <v>68654106.616136402</v>
      </c>
      <c r="BL74" s="16">
        <f t="shared" si="58"/>
        <v>49595777.774718344</v>
      </c>
      <c r="BM74" s="16">
        <f t="shared" si="58"/>
        <v>30537448.933300178</v>
      </c>
      <c r="BN74" s="16">
        <f t="shared" si="58"/>
        <v>17603347.80369512</v>
      </c>
      <c r="BO74" s="16">
        <f t="shared" si="58"/>
        <v>4669246.6740896124</v>
      </c>
      <c r="BP74" s="16">
        <f t="shared" si="58"/>
        <v>7.2486637979745865</v>
      </c>
      <c r="BQ74" s="16">
        <f t="shared" si="58"/>
        <v>7.2486637979745865</v>
      </c>
      <c r="BR74" s="16">
        <f t="shared" si="58"/>
        <v>7.2486637979745865</v>
      </c>
      <c r="BS74" s="16">
        <f t="shared" si="58"/>
        <v>7.2486637979745865</v>
      </c>
      <c r="BT74" s="16">
        <f t="shared" si="58"/>
        <v>7.2486637979745865</v>
      </c>
      <c r="BU74" s="16">
        <f t="shared" si="58"/>
        <v>7.2486637979745865</v>
      </c>
      <c r="BV74" s="16">
        <f t="shared" si="58"/>
        <v>7.2486637979745865</v>
      </c>
      <c r="BW74" s="16">
        <f t="shared" si="58"/>
        <v>7.2486637979745865</v>
      </c>
    </row>
    <row r="75" spans="1:75" x14ac:dyDescent="0.35">
      <c r="A75" s="14">
        <v>28</v>
      </c>
      <c r="B75" s="15" t="s">
        <v>25</v>
      </c>
      <c r="C75" s="15" t="s">
        <v>40</v>
      </c>
      <c r="D75" s="14" t="s">
        <v>27</v>
      </c>
      <c r="E75" s="50" t="s">
        <v>63</v>
      </c>
      <c r="F75" s="50" t="s">
        <v>77</v>
      </c>
      <c r="G75" s="50">
        <f>VLOOKUP(F75,'Represenative Instruments_FX'!$E$5:$F$14,2,FALSE)</f>
        <v>4</v>
      </c>
      <c r="H75" s="14" t="s">
        <v>32</v>
      </c>
      <c r="I75" s="114">
        <f>'Prepared_Debt Original Currency'!I75</f>
        <v>18.031499999999998</v>
      </c>
      <c r="J75" s="16">
        <f t="shared" ref="J75:K75" si="61">+J32</f>
        <v>2320423653.4103246</v>
      </c>
      <c r="K75" s="16">
        <f t="shared" si="61"/>
        <v>675443464.48547041</v>
      </c>
      <c r="L75" s="18">
        <v>0</v>
      </c>
      <c r="M75" s="18">
        <v>0</v>
      </c>
      <c r="N75" s="121">
        <v>41198</v>
      </c>
      <c r="O75" s="121">
        <v>46462</v>
      </c>
      <c r="P75" s="14">
        <v>5</v>
      </c>
      <c r="Q75" s="17">
        <v>20</v>
      </c>
      <c r="R75" s="50">
        <v>0</v>
      </c>
      <c r="S75" s="50">
        <v>10</v>
      </c>
      <c r="T75" s="14" t="s">
        <v>38</v>
      </c>
      <c r="U75" s="46">
        <v>6.4199999999999993E-2</v>
      </c>
      <c r="V75" s="14" t="s">
        <v>39</v>
      </c>
      <c r="W75" s="46">
        <v>5.0000000000000001E-3</v>
      </c>
      <c r="X75" s="16">
        <v>128687222.55</v>
      </c>
      <c r="Y75" s="19">
        <f t="shared" si="21"/>
        <v>675443464.48547041</v>
      </c>
      <c r="Z75" s="16">
        <f t="shared" si="22"/>
        <v>536554117.48859131</v>
      </c>
      <c r="AA75" s="16">
        <f t="shared" si="58"/>
        <v>397664770.49171221</v>
      </c>
      <c r="AB75" s="16">
        <f t="shared" si="58"/>
        <v>258775423.49483311</v>
      </c>
      <c r="AC75" s="16">
        <f t="shared" si="58"/>
        <v>162283499.99999988</v>
      </c>
      <c r="AD75" s="16">
        <f t="shared" si="58"/>
        <v>135236249.99999988</v>
      </c>
      <c r="AE75" s="16">
        <f t="shared" si="58"/>
        <v>108188999.99999988</v>
      </c>
      <c r="AF75" s="16">
        <f t="shared" si="58"/>
        <v>81141749.999999881</v>
      </c>
      <c r="AG75" s="16">
        <f t="shared" si="58"/>
        <v>54094499.999999881</v>
      </c>
      <c r="AH75" s="16">
        <f t="shared" si="58"/>
        <v>27047249.999999885</v>
      </c>
      <c r="AI75" s="16">
        <f t="shared" si="58"/>
        <v>-1.1175870895385742E-7</v>
      </c>
      <c r="AJ75" s="16">
        <f t="shared" si="58"/>
        <v>-1.1175870895385742E-7</v>
      </c>
      <c r="AK75" s="16">
        <f t="shared" si="58"/>
        <v>-1.1175870895385742E-7</v>
      </c>
      <c r="AL75" s="16">
        <f t="shared" si="58"/>
        <v>-1.1175870895385742E-7</v>
      </c>
      <c r="AM75" s="16">
        <f t="shared" si="58"/>
        <v>-1.1175870895385742E-7</v>
      </c>
      <c r="AN75" s="16">
        <f t="shared" si="58"/>
        <v>-1.1175870895385742E-7</v>
      </c>
      <c r="AO75" s="16">
        <f t="shared" si="58"/>
        <v>-1.1175870895385742E-7</v>
      </c>
      <c r="AP75" s="16">
        <f t="shared" si="58"/>
        <v>-1.1175870895385742E-7</v>
      </c>
      <c r="AQ75" s="16">
        <f t="shared" si="58"/>
        <v>-1.1175870895385742E-7</v>
      </c>
      <c r="AR75" s="16">
        <f t="shared" si="58"/>
        <v>-1.1175870895385742E-7</v>
      </c>
      <c r="AS75" s="16">
        <f t="shared" si="58"/>
        <v>-1.1175870895385742E-7</v>
      </c>
      <c r="AT75" s="16">
        <f t="shared" si="58"/>
        <v>-1.1175870895385742E-7</v>
      </c>
      <c r="AU75" s="16">
        <f t="shared" si="58"/>
        <v>-1.1175870895385742E-7</v>
      </c>
      <c r="AV75" s="16">
        <f t="shared" si="58"/>
        <v>-1.1175870895385742E-7</v>
      </c>
      <c r="AW75" s="16">
        <f t="shared" si="58"/>
        <v>-1.1175870895385742E-7</v>
      </c>
      <c r="AX75" s="16">
        <f t="shared" si="58"/>
        <v>-1.1175870895385742E-7</v>
      </c>
      <c r="AY75" s="16">
        <f t="shared" si="58"/>
        <v>-1.1175870895385742E-7</v>
      </c>
      <c r="AZ75" s="16">
        <f t="shared" si="58"/>
        <v>-1.1175870895385742E-7</v>
      </c>
      <c r="BA75" s="16">
        <f t="shared" si="58"/>
        <v>-1.1175870895385742E-7</v>
      </c>
      <c r="BB75" s="16">
        <f t="shared" si="58"/>
        <v>-1.1175870895385742E-7</v>
      </c>
      <c r="BC75" s="16">
        <f t="shared" si="58"/>
        <v>-1.1175870895385742E-7</v>
      </c>
      <c r="BD75" s="16">
        <f t="shared" si="58"/>
        <v>-1.1175870895385742E-7</v>
      </c>
      <c r="BE75" s="16">
        <f t="shared" si="58"/>
        <v>-1.1175870895385742E-7</v>
      </c>
      <c r="BF75" s="16">
        <f t="shared" si="58"/>
        <v>-1.1175870895385742E-7</v>
      </c>
      <c r="BG75" s="16">
        <f t="shared" si="58"/>
        <v>-1.1175870895385742E-7</v>
      </c>
      <c r="BH75" s="16">
        <f t="shared" si="58"/>
        <v>-1.1175870895385742E-7</v>
      </c>
      <c r="BI75" s="16">
        <f t="shared" si="58"/>
        <v>-1.1175870895385742E-7</v>
      </c>
      <c r="BJ75" s="16">
        <f t="shared" si="58"/>
        <v>-1.1175870895385742E-7</v>
      </c>
      <c r="BK75" s="16">
        <f t="shared" si="58"/>
        <v>-1.1175870895385742E-7</v>
      </c>
      <c r="BL75" s="16">
        <f t="shared" si="58"/>
        <v>-1.1175870895385742E-7</v>
      </c>
      <c r="BM75" s="16">
        <f t="shared" si="58"/>
        <v>-1.1175870895385742E-7</v>
      </c>
      <c r="BN75" s="16">
        <f t="shared" si="58"/>
        <v>-1.1175870895385742E-7</v>
      </c>
      <c r="BO75" s="16">
        <f t="shared" si="58"/>
        <v>-1.1175870895385742E-7</v>
      </c>
      <c r="BP75" s="16">
        <f t="shared" si="58"/>
        <v>-1.1175870895385742E-7</v>
      </c>
      <c r="BQ75" s="16">
        <f t="shared" si="58"/>
        <v>-1.1175870895385742E-7</v>
      </c>
      <c r="BR75" s="16">
        <f t="shared" si="58"/>
        <v>-1.1175870895385742E-7</v>
      </c>
      <c r="BS75" s="16">
        <f t="shared" si="58"/>
        <v>-1.1175870895385742E-7</v>
      </c>
      <c r="BT75" s="16">
        <f t="shared" si="58"/>
        <v>-1.1175870895385742E-7</v>
      </c>
      <c r="BU75" s="16">
        <f t="shared" si="58"/>
        <v>-1.1175870895385742E-7</v>
      </c>
      <c r="BV75" s="16">
        <f t="shared" si="58"/>
        <v>-1.1175870895385742E-7</v>
      </c>
      <c r="BW75" s="16">
        <f t="shared" si="58"/>
        <v>-1.1175870895385742E-7</v>
      </c>
    </row>
    <row r="76" spans="1:75" x14ac:dyDescent="0.35">
      <c r="A76" s="14">
        <v>29</v>
      </c>
      <c r="B76" s="15" t="s">
        <v>34</v>
      </c>
      <c r="C76" s="17" t="s">
        <v>35</v>
      </c>
      <c r="D76" s="14" t="s">
        <v>27</v>
      </c>
      <c r="E76" s="50" t="s">
        <v>35</v>
      </c>
      <c r="F76" s="50" t="s">
        <v>76</v>
      </c>
      <c r="G76" s="50">
        <f>VLOOKUP(F76,'Represenative Instruments_FX'!$E$5:$F$14,2,FALSE)</f>
        <v>1</v>
      </c>
      <c r="H76" s="14" t="s">
        <v>32</v>
      </c>
      <c r="I76" s="114">
        <f>'Prepared_Debt Original Currency'!I76</f>
        <v>18.031499999999998</v>
      </c>
      <c r="J76" s="16">
        <f t="shared" ref="J76:K76" si="62">+J33</f>
        <v>202650528.8023425</v>
      </c>
      <c r="K76" s="16">
        <f t="shared" si="62"/>
        <v>162719469.50180402</v>
      </c>
      <c r="L76" s="16">
        <v>0</v>
      </c>
      <c r="M76" s="16">
        <v>0</v>
      </c>
      <c r="N76" s="121">
        <v>43326</v>
      </c>
      <c r="O76" s="122">
        <v>57569</v>
      </c>
      <c r="P76" s="14">
        <v>10</v>
      </c>
      <c r="Q76" s="17">
        <v>50</v>
      </c>
      <c r="R76" s="50">
        <v>1</v>
      </c>
      <c r="S76" s="50">
        <v>40</v>
      </c>
      <c r="T76" s="14" t="s">
        <v>29</v>
      </c>
      <c r="U76" s="46">
        <v>7.4999999999999997E-3</v>
      </c>
      <c r="V76" s="14"/>
      <c r="W76" s="24"/>
      <c r="X76" s="16">
        <v>11238694.995000001</v>
      </c>
      <c r="Y76" s="19">
        <f t="shared" si="21"/>
        <v>162719469.50180402</v>
      </c>
      <c r="Z76" s="16">
        <f t="shared" si="22"/>
        <v>159465080.11176795</v>
      </c>
      <c r="AA76" s="16">
        <f t="shared" si="58"/>
        <v>156210690.72173187</v>
      </c>
      <c r="AB76" s="16">
        <f t="shared" si="58"/>
        <v>152956301.3316958</v>
      </c>
      <c r="AC76" s="16">
        <f t="shared" si="58"/>
        <v>149701911.94165972</v>
      </c>
      <c r="AD76" s="16">
        <f t="shared" si="58"/>
        <v>146447522.55162364</v>
      </c>
      <c r="AE76" s="16">
        <f t="shared" si="58"/>
        <v>143193133.16158757</v>
      </c>
      <c r="AF76" s="16">
        <f t="shared" si="58"/>
        <v>139938743.77155149</v>
      </c>
      <c r="AG76" s="16">
        <f t="shared" si="58"/>
        <v>136684354.38151541</v>
      </c>
      <c r="AH76" s="16">
        <f t="shared" si="58"/>
        <v>133429964.99147934</v>
      </c>
      <c r="AI76" s="16">
        <f t="shared" si="58"/>
        <v>130175575.60144326</v>
      </c>
      <c r="AJ76" s="16">
        <f t="shared" si="58"/>
        <v>126921186.21140718</v>
      </c>
      <c r="AK76" s="16">
        <f t="shared" si="58"/>
        <v>123666796.82137111</v>
      </c>
      <c r="AL76" s="16">
        <f t="shared" si="58"/>
        <v>120412407.43133503</v>
      </c>
      <c r="AM76" s="16">
        <f t="shared" si="58"/>
        <v>117158018.04129896</v>
      </c>
      <c r="AN76" s="16">
        <f t="shared" si="58"/>
        <v>113903628.65126288</v>
      </c>
      <c r="AO76" s="16">
        <f t="shared" si="58"/>
        <v>110649239.2612268</v>
      </c>
      <c r="AP76" s="16">
        <f t="shared" si="58"/>
        <v>107394849.87119073</v>
      </c>
      <c r="AQ76" s="16">
        <f t="shared" si="58"/>
        <v>104140460.48115465</v>
      </c>
      <c r="AR76" s="16">
        <f t="shared" si="58"/>
        <v>100886071.09111857</v>
      </c>
      <c r="AS76" s="16">
        <f t="shared" si="58"/>
        <v>97631681.701082498</v>
      </c>
      <c r="AT76" s="16">
        <f t="shared" si="58"/>
        <v>94377292.311046422</v>
      </c>
      <c r="AU76" s="16">
        <f t="shared" si="58"/>
        <v>91122902.921010345</v>
      </c>
      <c r="AV76" s="16">
        <f t="shared" si="58"/>
        <v>87868513.530974269</v>
      </c>
      <c r="AW76" s="16">
        <f t="shared" si="58"/>
        <v>84614124.140938193</v>
      </c>
      <c r="AX76" s="16">
        <f t="shared" si="58"/>
        <v>81359734.750902116</v>
      </c>
      <c r="AY76" s="16">
        <f t="shared" si="58"/>
        <v>78105345.36086604</v>
      </c>
      <c r="AZ76" s="16">
        <f t="shared" si="58"/>
        <v>74850955.970829964</v>
      </c>
      <c r="BA76" s="16">
        <f t="shared" si="58"/>
        <v>71596566.580793887</v>
      </c>
      <c r="BB76" s="16">
        <f t="shared" si="58"/>
        <v>68342177.190757811</v>
      </c>
      <c r="BC76" s="16">
        <f t="shared" si="58"/>
        <v>65087787.800721735</v>
      </c>
      <c r="BD76" s="16">
        <f t="shared" si="58"/>
        <v>58579009.020649575</v>
      </c>
      <c r="BE76" s="16">
        <f t="shared" si="58"/>
        <v>52070230.240577415</v>
      </c>
      <c r="BF76" s="16">
        <f t="shared" si="58"/>
        <v>45561451.460505255</v>
      </c>
      <c r="BG76" s="16">
        <f t="shared" si="58"/>
        <v>39052672.680433095</v>
      </c>
      <c r="BH76" s="16">
        <f t="shared" si="58"/>
        <v>32543893.900360934</v>
      </c>
      <c r="BI76" s="16">
        <f t="shared" si="58"/>
        <v>26035115.120288774</v>
      </c>
      <c r="BJ76" s="16">
        <f t="shared" si="58"/>
        <v>19526336.340216614</v>
      </c>
      <c r="BK76" s="16">
        <f t="shared" si="58"/>
        <v>13017557.560144454</v>
      </c>
      <c r="BL76" s="16">
        <f t="shared" si="58"/>
        <v>6508778.7800722942</v>
      </c>
      <c r="BM76" s="16">
        <f t="shared" si="58"/>
        <v>1.3411045074462891E-7</v>
      </c>
      <c r="BN76" s="16">
        <f t="shared" si="58"/>
        <v>1.3411045074462891E-7</v>
      </c>
      <c r="BO76" s="16">
        <f t="shared" si="58"/>
        <v>1.3411045074462891E-7</v>
      </c>
      <c r="BP76" s="16">
        <f t="shared" si="58"/>
        <v>1.3411045074462891E-7</v>
      </c>
      <c r="BQ76" s="16">
        <f t="shared" si="58"/>
        <v>1.3411045074462891E-7</v>
      </c>
      <c r="BR76" s="16">
        <f t="shared" si="58"/>
        <v>1.3411045074462891E-7</v>
      </c>
      <c r="BS76" s="16">
        <f t="shared" si="58"/>
        <v>1.3411045074462891E-7</v>
      </c>
      <c r="BT76" s="16">
        <f t="shared" si="58"/>
        <v>1.3411045074462891E-7</v>
      </c>
      <c r="BU76" s="16">
        <f t="shared" si="58"/>
        <v>1.3411045074462891E-7</v>
      </c>
      <c r="BV76" s="16">
        <f t="shared" si="58"/>
        <v>1.3411045074462891E-7</v>
      </c>
      <c r="BW76" s="16">
        <f t="shared" si="58"/>
        <v>1.3411045074462891E-7</v>
      </c>
    </row>
    <row r="77" spans="1:75" x14ac:dyDescent="0.35">
      <c r="A77" s="14">
        <v>30</v>
      </c>
      <c r="B77" s="15" t="s">
        <v>45</v>
      </c>
      <c r="C77" s="17" t="s">
        <v>37</v>
      </c>
      <c r="D77" s="14" t="s">
        <v>27</v>
      </c>
      <c r="E77" s="50" t="s">
        <v>63</v>
      </c>
      <c r="F77" s="50" t="s">
        <v>77</v>
      </c>
      <c r="G77" s="50">
        <f>VLOOKUP(F77,'Represenative Instruments_FX'!$E$5:$F$14,2,FALSE)</f>
        <v>4</v>
      </c>
      <c r="H77" s="14" t="s">
        <v>32</v>
      </c>
      <c r="I77" s="114">
        <f>'Prepared_Debt Original Currency'!I77</f>
        <v>18.031499999999998</v>
      </c>
      <c r="J77" s="16">
        <f t="shared" ref="J77:K77" si="63">+J34</f>
        <v>475814557.71953994</v>
      </c>
      <c r="K77" s="16">
        <f t="shared" si="63"/>
        <v>77406998.28218998</v>
      </c>
      <c r="L77" s="16">
        <v>0</v>
      </c>
      <c r="M77" s="16">
        <v>0</v>
      </c>
      <c r="N77" s="122">
        <v>38818</v>
      </c>
      <c r="O77" s="122">
        <v>44256</v>
      </c>
      <c r="P77" s="14">
        <v>5</v>
      </c>
      <c r="Q77" s="17">
        <v>20</v>
      </c>
      <c r="R77" s="50">
        <v>0</v>
      </c>
      <c r="S77" s="50">
        <v>4</v>
      </c>
      <c r="T77" s="14" t="s">
        <v>38</v>
      </c>
      <c r="U77" s="46">
        <v>6.4199999999999993E-2</v>
      </c>
      <c r="V77" s="14" t="s">
        <v>39</v>
      </c>
      <c r="W77" s="46">
        <v>5.0000000000000001E-3</v>
      </c>
      <c r="X77" s="16">
        <v>11824772.42</v>
      </c>
      <c r="Y77" s="19">
        <f t="shared" si="21"/>
        <v>77406998.28218998</v>
      </c>
      <c r="Z77" s="16">
        <f t="shared" si="22"/>
        <v>37891213.604684986</v>
      </c>
      <c r="AA77" s="16">
        <f t="shared" si="58"/>
        <v>22734728.451314986</v>
      </c>
      <c r="AB77" s="16">
        <f t="shared" si="58"/>
        <v>7578243.2979449872</v>
      </c>
      <c r="AC77" s="16">
        <f t="shared" si="58"/>
        <v>-1.2107193470001221E-8</v>
      </c>
      <c r="AD77" s="16">
        <f t="shared" si="58"/>
        <v>-1.2107193470001221E-8</v>
      </c>
      <c r="AE77" s="16">
        <f t="shared" si="58"/>
        <v>-1.2107193470001221E-8</v>
      </c>
      <c r="AF77" s="16">
        <f t="shared" si="58"/>
        <v>-1.2107193470001221E-8</v>
      </c>
      <c r="AG77" s="16">
        <f t="shared" si="58"/>
        <v>-1.2107193470001221E-8</v>
      </c>
      <c r="AH77" s="16">
        <f t="shared" si="58"/>
        <v>-1.2107193470001221E-8</v>
      </c>
      <c r="AI77" s="16">
        <f t="shared" si="58"/>
        <v>-1.2107193470001221E-8</v>
      </c>
      <c r="AJ77" s="16">
        <f t="shared" si="58"/>
        <v>-1.2107193470001221E-8</v>
      </c>
      <c r="AK77" s="16">
        <f t="shared" si="58"/>
        <v>-1.2107193470001221E-8</v>
      </c>
      <c r="AL77" s="16">
        <f t="shared" si="58"/>
        <v>-1.2107193470001221E-8</v>
      </c>
      <c r="AM77" s="16">
        <f t="shared" si="58"/>
        <v>-1.2107193470001221E-8</v>
      </c>
      <c r="AN77" s="16">
        <f t="shared" si="58"/>
        <v>-1.2107193470001221E-8</v>
      </c>
      <c r="AO77" s="16">
        <f t="shared" si="58"/>
        <v>-1.2107193470001221E-8</v>
      </c>
      <c r="AP77" s="16">
        <f t="shared" si="58"/>
        <v>-1.2107193470001221E-8</v>
      </c>
      <c r="AQ77" s="16">
        <f t="shared" si="58"/>
        <v>-1.2107193470001221E-8</v>
      </c>
      <c r="AR77" s="16">
        <f t="shared" si="58"/>
        <v>-1.2107193470001221E-8</v>
      </c>
      <c r="AS77" s="16">
        <f t="shared" si="58"/>
        <v>-1.2107193470001221E-8</v>
      </c>
      <c r="AT77" s="16">
        <f t="shared" si="58"/>
        <v>-1.2107193470001221E-8</v>
      </c>
      <c r="AU77" s="16">
        <f t="shared" si="58"/>
        <v>-1.2107193470001221E-8</v>
      </c>
      <c r="AV77" s="16">
        <f t="shared" si="58"/>
        <v>-1.2107193470001221E-8</v>
      </c>
      <c r="AW77" s="16">
        <f t="shared" si="58"/>
        <v>-1.2107193470001221E-8</v>
      </c>
      <c r="AX77" s="16">
        <f t="shared" si="58"/>
        <v>-1.2107193470001221E-8</v>
      </c>
      <c r="AY77" s="16">
        <f t="shared" si="58"/>
        <v>-1.2107193470001221E-8</v>
      </c>
      <c r="AZ77" s="16">
        <f t="shared" ref="AZ77:BW77" si="64">AY77-AZ34</f>
        <v>-1.2107193470001221E-8</v>
      </c>
      <c r="BA77" s="16">
        <f t="shared" si="64"/>
        <v>-1.2107193470001221E-8</v>
      </c>
      <c r="BB77" s="16">
        <f t="shared" si="64"/>
        <v>-1.2107193470001221E-8</v>
      </c>
      <c r="BC77" s="16">
        <f t="shared" si="64"/>
        <v>-1.2107193470001221E-8</v>
      </c>
      <c r="BD77" s="16">
        <f t="shared" si="64"/>
        <v>-1.2107193470001221E-8</v>
      </c>
      <c r="BE77" s="16">
        <f t="shared" si="64"/>
        <v>-1.2107193470001221E-8</v>
      </c>
      <c r="BF77" s="16">
        <f t="shared" si="64"/>
        <v>-1.2107193470001221E-8</v>
      </c>
      <c r="BG77" s="16">
        <f t="shared" si="64"/>
        <v>-1.2107193470001221E-8</v>
      </c>
      <c r="BH77" s="16">
        <f t="shared" si="64"/>
        <v>-1.2107193470001221E-8</v>
      </c>
      <c r="BI77" s="16">
        <f t="shared" si="64"/>
        <v>-1.2107193470001221E-8</v>
      </c>
      <c r="BJ77" s="16">
        <f t="shared" si="64"/>
        <v>-1.2107193470001221E-8</v>
      </c>
      <c r="BK77" s="16">
        <f t="shared" si="64"/>
        <v>-1.2107193470001221E-8</v>
      </c>
      <c r="BL77" s="16">
        <f t="shared" si="64"/>
        <v>-1.2107193470001221E-8</v>
      </c>
      <c r="BM77" s="16">
        <f t="shared" si="64"/>
        <v>-1.2107193470001221E-8</v>
      </c>
      <c r="BN77" s="16">
        <f t="shared" si="64"/>
        <v>-1.2107193470001221E-8</v>
      </c>
      <c r="BO77" s="16">
        <f t="shared" si="64"/>
        <v>-1.2107193470001221E-8</v>
      </c>
      <c r="BP77" s="16">
        <f t="shared" si="64"/>
        <v>-1.2107193470001221E-8</v>
      </c>
      <c r="BQ77" s="16">
        <f t="shared" si="64"/>
        <v>-1.2107193470001221E-8</v>
      </c>
      <c r="BR77" s="16">
        <f t="shared" si="64"/>
        <v>-1.2107193470001221E-8</v>
      </c>
      <c r="BS77" s="16">
        <f t="shared" si="64"/>
        <v>-1.2107193470001221E-8</v>
      </c>
      <c r="BT77" s="16">
        <f t="shared" si="64"/>
        <v>-1.2107193470001221E-8</v>
      </c>
      <c r="BU77" s="16">
        <f t="shared" si="64"/>
        <v>-1.2107193470001221E-8</v>
      </c>
      <c r="BV77" s="16">
        <f t="shared" si="64"/>
        <v>-1.2107193470001221E-8</v>
      </c>
      <c r="BW77" s="16">
        <f t="shared" si="64"/>
        <v>-1.2107193470001221E-8</v>
      </c>
    </row>
    <row r="78" spans="1:75" x14ac:dyDescent="0.35">
      <c r="A78" s="14">
        <v>31</v>
      </c>
      <c r="B78" s="15" t="s">
        <v>25</v>
      </c>
      <c r="C78" s="15" t="s">
        <v>46</v>
      </c>
      <c r="D78" s="14" t="s">
        <v>27</v>
      </c>
      <c r="E78" s="50" t="s">
        <v>62</v>
      </c>
      <c r="F78" s="50" t="s">
        <v>74</v>
      </c>
      <c r="G78" s="50">
        <f>VLOOKUP(F78,'Represenative Instruments_FX'!$E$5:$F$14,2,FALSE)</f>
        <v>2</v>
      </c>
      <c r="H78" s="14" t="s">
        <v>30</v>
      </c>
      <c r="I78" s="114">
        <f>'Prepared_Debt Original Currency'!I78</f>
        <v>21.371550000000003</v>
      </c>
      <c r="J78" s="16">
        <f t="shared" ref="J78:K78" si="65">+J35</f>
        <v>592747265.58831239</v>
      </c>
      <c r="K78" s="16">
        <f t="shared" si="65"/>
        <v>82542201.219404534</v>
      </c>
      <c r="L78" s="16">
        <v>0</v>
      </c>
      <c r="M78" s="16">
        <v>0</v>
      </c>
      <c r="N78" s="121">
        <v>41356</v>
      </c>
      <c r="O78" s="121">
        <v>52495</v>
      </c>
      <c r="P78" s="14">
        <v>10</v>
      </c>
      <c r="Q78" s="17">
        <v>40</v>
      </c>
      <c r="R78" s="50">
        <v>0</v>
      </c>
      <c r="S78" s="50">
        <v>26</v>
      </c>
      <c r="T78" s="14" t="s">
        <v>29</v>
      </c>
      <c r="U78" s="46">
        <v>7.4999999999999997E-3</v>
      </c>
      <c r="V78" s="14"/>
      <c r="W78" s="24"/>
      <c r="X78" s="16">
        <v>5060606.0606060605</v>
      </c>
      <c r="Y78" s="19">
        <f t="shared" si="21"/>
        <v>82542201.219404534</v>
      </c>
      <c r="Z78" s="16">
        <f t="shared" si="22"/>
        <v>81624310.928407252</v>
      </c>
      <c r="AA78" s="16">
        <f t="shared" ref="AA78:AO78" si="66">Z78-AA35</f>
        <v>79207463.052866831</v>
      </c>
      <c r="AB78" s="16">
        <f t="shared" si="66"/>
        <v>76430808.729294077</v>
      </c>
      <c r="AC78" s="16">
        <f t="shared" si="66"/>
        <v>73654154.405721322</v>
      </c>
      <c r="AD78" s="16">
        <f t="shared" si="66"/>
        <v>70877500.082148567</v>
      </c>
      <c r="AE78" s="16">
        <f t="shared" si="66"/>
        <v>68100845.758575812</v>
      </c>
      <c r="AF78" s="16">
        <f t="shared" si="66"/>
        <v>64695803.470647022</v>
      </c>
      <c r="AG78" s="16">
        <f t="shared" si="66"/>
        <v>61290761.182718232</v>
      </c>
      <c r="AH78" s="16">
        <f t="shared" si="66"/>
        <v>57885718.894789442</v>
      </c>
      <c r="AI78" s="16">
        <f t="shared" si="66"/>
        <v>54480676.606860653</v>
      </c>
      <c r="AJ78" s="16">
        <f t="shared" si="66"/>
        <v>51075634.318931863</v>
      </c>
      <c r="AK78" s="16">
        <f t="shared" si="66"/>
        <v>47670592.031003073</v>
      </c>
      <c r="AL78" s="16">
        <f t="shared" si="66"/>
        <v>44265549.743074283</v>
      </c>
      <c r="AM78" s="16">
        <f t="shared" si="66"/>
        <v>40860507.455145493</v>
      </c>
      <c r="AN78" s="16">
        <f t="shared" si="66"/>
        <v>37455465.167216703</v>
      </c>
      <c r="AO78" s="16">
        <f t="shared" si="66"/>
        <v>34050422.879287913</v>
      </c>
      <c r="AP78" s="16">
        <f t="shared" ref="AA78:BW83" si="67">AO78-AP35</f>
        <v>30645380.591359124</v>
      </c>
      <c r="AQ78" s="16">
        <f t="shared" si="67"/>
        <v>27240338.303430334</v>
      </c>
      <c r="AR78" s="16">
        <f t="shared" si="67"/>
        <v>23835296.015501544</v>
      </c>
      <c r="AS78" s="16">
        <f t="shared" si="67"/>
        <v>20430253.727572754</v>
      </c>
      <c r="AT78" s="16">
        <f t="shared" si="67"/>
        <v>17025211.439643964</v>
      </c>
      <c r="AU78" s="16">
        <f t="shared" si="67"/>
        <v>13620169.151715172</v>
      </c>
      <c r="AV78" s="16">
        <f t="shared" si="67"/>
        <v>10215126.863786381</v>
      </c>
      <c r="AW78" s="16">
        <f t="shared" si="67"/>
        <v>6810084.575857589</v>
      </c>
      <c r="AX78" s="16">
        <f t="shared" si="67"/>
        <v>3405042.2879287973</v>
      </c>
      <c r="AY78" s="16">
        <f t="shared" si="67"/>
        <v>5.5879354476928711E-9</v>
      </c>
      <c r="AZ78" s="16">
        <f t="shared" si="67"/>
        <v>5.5879354476928711E-9</v>
      </c>
      <c r="BA78" s="16">
        <f t="shared" si="67"/>
        <v>5.5879354476928711E-9</v>
      </c>
      <c r="BB78" s="16">
        <f t="shared" si="67"/>
        <v>5.5879354476928711E-9</v>
      </c>
      <c r="BC78" s="16">
        <f t="shared" si="67"/>
        <v>5.5879354476928711E-9</v>
      </c>
      <c r="BD78" s="16">
        <f t="shared" si="67"/>
        <v>5.5879354476928711E-9</v>
      </c>
      <c r="BE78" s="16">
        <f t="shared" si="67"/>
        <v>5.5879354476928711E-9</v>
      </c>
      <c r="BF78" s="16">
        <f t="shared" si="67"/>
        <v>5.5879354476928711E-9</v>
      </c>
      <c r="BG78" s="16">
        <f t="shared" si="67"/>
        <v>5.5879354476928711E-9</v>
      </c>
      <c r="BH78" s="16">
        <f t="shared" si="67"/>
        <v>5.5879354476928711E-9</v>
      </c>
      <c r="BI78" s="16">
        <f t="shared" si="67"/>
        <v>5.5879354476928711E-9</v>
      </c>
      <c r="BJ78" s="16">
        <f t="shared" si="67"/>
        <v>5.5879354476928711E-9</v>
      </c>
      <c r="BK78" s="16">
        <f t="shared" si="67"/>
        <v>5.5879354476928711E-9</v>
      </c>
      <c r="BL78" s="16">
        <f t="shared" si="67"/>
        <v>5.5879354476928711E-9</v>
      </c>
      <c r="BM78" s="16">
        <f t="shared" si="67"/>
        <v>5.5879354476928711E-9</v>
      </c>
      <c r="BN78" s="16">
        <f t="shared" si="67"/>
        <v>5.5879354476928711E-9</v>
      </c>
      <c r="BO78" s="16">
        <f t="shared" si="67"/>
        <v>5.5879354476928711E-9</v>
      </c>
      <c r="BP78" s="16">
        <f t="shared" si="67"/>
        <v>5.5879354476928711E-9</v>
      </c>
      <c r="BQ78" s="16">
        <f t="shared" si="67"/>
        <v>5.5879354476928711E-9</v>
      </c>
      <c r="BR78" s="16">
        <f t="shared" si="67"/>
        <v>5.5879354476928711E-9</v>
      </c>
      <c r="BS78" s="16">
        <f t="shared" si="67"/>
        <v>5.5879354476928711E-9</v>
      </c>
      <c r="BT78" s="16">
        <f t="shared" si="67"/>
        <v>5.5879354476928711E-9</v>
      </c>
      <c r="BU78" s="16">
        <f t="shared" si="67"/>
        <v>5.5879354476928711E-9</v>
      </c>
      <c r="BV78" s="16">
        <f t="shared" si="67"/>
        <v>5.5879354476928711E-9</v>
      </c>
      <c r="BW78" s="16">
        <f t="shared" si="67"/>
        <v>5.5879354476928711E-9</v>
      </c>
    </row>
    <row r="79" spans="1:75" x14ac:dyDescent="0.35">
      <c r="A79" s="14">
        <v>32</v>
      </c>
      <c r="B79" s="15" t="s">
        <v>25</v>
      </c>
      <c r="C79" s="17" t="s">
        <v>47</v>
      </c>
      <c r="D79" s="14" t="s">
        <v>48</v>
      </c>
      <c r="E79" s="50" t="s">
        <v>48</v>
      </c>
      <c r="F79" s="50" t="s">
        <v>79</v>
      </c>
      <c r="G79" s="50">
        <f>VLOOKUP(F79,'Represenative Instruments_FX'!$E$5:$F$14,2,FALSE)</f>
        <v>6</v>
      </c>
      <c r="H79" s="14" t="s">
        <v>28</v>
      </c>
      <c r="I79" s="114">
        <f>'Prepared_Debt Original Currency'!I79</f>
        <v>15</v>
      </c>
      <c r="J79" s="16">
        <f t="shared" ref="J79:K79" si="68">+J36</f>
        <v>1233779250</v>
      </c>
      <c r="K79" s="16">
        <f t="shared" si="68"/>
        <v>705016713.89999998</v>
      </c>
      <c r="L79" s="16">
        <v>0</v>
      </c>
      <c r="M79" s="16">
        <v>0</v>
      </c>
      <c r="N79" s="122">
        <v>43646</v>
      </c>
      <c r="O79" s="122">
        <v>44561</v>
      </c>
      <c r="P79" s="14">
        <v>5</v>
      </c>
      <c r="Q79" s="17">
        <v>7</v>
      </c>
      <c r="R79" s="50">
        <v>2</v>
      </c>
      <c r="S79" s="50">
        <v>4</v>
      </c>
      <c r="T79" s="14" t="s">
        <v>29</v>
      </c>
      <c r="U79" s="46">
        <v>3.5000000000000003E-2</v>
      </c>
      <c r="V79" s="14"/>
      <c r="W79" s="24"/>
      <c r="X79" s="16">
        <v>76626905</v>
      </c>
      <c r="Y79" s="19">
        <f t="shared" si="21"/>
        <v>705016713.89999998</v>
      </c>
      <c r="Z79" s="16">
        <f t="shared" si="22"/>
        <v>705016713.89999998</v>
      </c>
      <c r="AA79" s="16">
        <f t="shared" si="67"/>
        <v>352508356.94999999</v>
      </c>
      <c r="AB79" s="16">
        <f t="shared" si="67"/>
        <v>176254178.47499999</v>
      </c>
      <c r="AC79" s="16">
        <f t="shared" si="67"/>
        <v>0</v>
      </c>
      <c r="AD79" s="16">
        <f t="shared" si="67"/>
        <v>0</v>
      </c>
      <c r="AE79" s="16">
        <f t="shared" si="67"/>
        <v>0</v>
      </c>
      <c r="AF79" s="16">
        <f t="shared" si="67"/>
        <v>0</v>
      </c>
      <c r="AG79" s="16">
        <f t="shared" si="67"/>
        <v>0</v>
      </c>
      <c r="AH79" s="16">
        <f t="shared" si="67"/>
        <v>0</v>
      </c>
      <c r="AI79" s="16">
        <f t="shared" si="67"/>
        <v>0</v>
      </c>
      <c r="AJ79" s="16">
        <f t="shared" si="67"/>
        <v>0</v>
      </c>
      <c r="AK79" s="16">
        <f t="shared" si="67"/>
        <v>0</v>
      </c>
      <c r="AL79" s="16">
        <f t="shared" si="67"/>
        <v>0</v>
      </c>
      <c r="AM79" s="16">
        <f t="shared" si="67"/>
        <v>0</v>
      </c>
      <c r="AN79" s="16">
        <f t="shared" si="67"/>
        <v>0</v>
      </c>
      <c r="AO79" s="16">
        <f t="shared" si="67"/>
        <v>0</v>
      </c>
      <c r="AP79" s="16">
        <f t="shared" si="67"/>
        <v>0</v>
      </c>
      <c r="AQ79" s="16">
        <f t="shared" si="67"/>
        <v>0</v>
      </c>
      <c r="AR79" s="16">
        <f t="shared" si="67"/>
        <v>0</v>
      </c>
      <c r="AS79" s="16">
        <f t="shared" si="67"/>
        <v>0</v>
      </c>
      <c r="AT79" s="16">
        <f t="shared" si="67"/>
        <v>0</v>
      </c>
      <c r="AU79" s="16">
        <f t="shared" si="67"/>
        <v>0</v>
      </c>
      <c r="AV79" s="16">
        <f t="shared" si="67"/>
        <v>0</v>
      </c>
      <c r="AW79" s="16">
        <f t="shared" si="67"/>
        <v>0</v>
      </c>
      <c r="AX79" s="16">
        <f t="shared" si="67"/>
        <v>0</v>
      </c>
      <c r="AY79" s="16">
        <f t="shared" si="67"/>
        <v>0</v>
      </c>
      <c r="AZ79" s="16">
        <f t="shared" si="67"/>
        <v>0</v>
      </c>
      <c r="BA79" s="16">
        <f t="shared" si="67"/>
        <v>0</v>
      </c>
      <c r="BB79" s="16">
        <f t="shared" si="67"/>
        <v>0</v>
      </c>
      <c r="BC79" s="16">
        <f t="shared" si="67"/>
        <v>0</v>
      </c>
      <c r="BD79" s="16">
        <f t="shared" si="67"/>
        <v>0</v>
      </c>
      <c r="BE79" s="16">
        <f t="shared" si="67"/>
        <v>0</v>
      </c>
      <c r="BF79" s="16">
        <f t="shared" si="67"/>
        <v>0</v>
      </c>
      <c r="BG79" s="16">
        <f t="shared" si="67"/>
        <v>0</v>
      </c>
      <c r="BH79" s="16">
        <f t="shared" si="67"/>
        <v>0</v>
      </c>
      <c r="BI79" s="16">
        <f t="shared" si="67"/>
        <v>0</v>
      </c>
      <c r="BJ79" s="16">
        <f t="shared" si="67"/>
        <v>0</v>
      </c>
      <c r="BK79" s="16">
        <f t="shared" si="67"/>
        <v>0</v>
      </c>
      <c r="BL79" s="16">
        <f t="shared" si="67"/>
        <v>0</v>
      </c>
      <c r="BM79" s="16">
        <f t="shared" si="67"/>
        <v>0</v>
      </c>
      <c r="BN79" s="16">
        <f t="shared" si="67"/>
        <v>0</v>
      </c>
      <c r="BO79" s="16">
        <f t="shared" si="67"/>
        <v>0</v>
      </c>
      <c r="BP79" s="16">
        <f t="shared" si="67"/>
        <v>0</v>
      </c>
      <c r="BQ79" s="16">
        <f t="shared" si="67"/>
        <v>0</v>
      </c>
      <c r="BR79" s="16">
        <f t="shared" si="67"/>
        <v>0</v>
      </c>
      <c r="BS79" s="16">
        <f t="shared" si="67"/>
        <v>0</v>
      </c>
      <c r="BT79" s="16">
        <f t="shared" si="67"/>
        <v>0</v>
      </c>
      <c r="BU79" s="16">
        <f t="shared" si="67"/>
        <v>0</v>
      </c>
      <c r="BV79" s="16">
        <f t="shared" si="67"/>
        <v>0</v>
      </c>
      <c r="BW79" s="16">
        <f t="shared" si="67"/>
        <v>0</v>
      </c>
    </row>
    <row r="80" spans="1:75" x14ac:dyDescent="0.35">
      <c r="A80" s="14">
        <v>33</v>
      </c>
      <c r="B80" s="15" t="s">
        <v>25</v>
      </c>
      <c r="C80" s="15" t="s">
        <v>49</v>
      </c>
      <c r="D80" s="14" t="s">
        <v>48</v>
      </c>
      <c r="E80" s="50" t="s">
        <v>48</v>
      </c>
      <c r="F80" s="50" t="s">
        <v>79</v>
      </c>
      <c r="G80" s="50">
        <f>VLOOKUP(F80,'Represenative Instruments_FX'!$E$5:$F$14,2,FALSE)</f>
        <v>6</v>
      </c>
      <c r="H80" s="14" t="s">
        <v>28</v>
      </c>
      <c r="I80" s="114">
        <f>'Prepared_Debt Original Currency'!I80</f>
        <v>15</v>
      </c>
      <c r="J80" s="16">
        <f t="shared" ref="J80:K80" si="69">+J37</f>
        <v>4610363740.8000002</v>
      </c>
      <c r="K80" s="16">
        <f t="shared" si="69"/>
        <v>2346501609.2490001</v>
      </c>
      <c r="L80" s="16">
        <v>0</v>
      </c>
      <c r="M80" s="16">
        <v>0</v>
      </c>
      <c r="N80" s="121">
        <v>43465</v>
      </c>
      <c r="O80" s="122">
        <v>45453</v>
      </c>
      <c r="P80" s="14">
        <v>6</v>
      </c>
      <c r="Q80" s="17">
        <v>12</v>
      </c>
      <c r="R80" s="50">
        <v>1</v>
      </c>
      <c r="S80" s="50">
        <v>7</v>
      </c>
      <c r="T80" s="14" t="s">
        <v>29</v>
      </c>
      <c r="U80" s="46">
        <v>0.06</v>
      </c>
      <c r="V80" s="14"/>
      <c r="W80" s="24"/>
      <c r="X80" s="16">
        <v>229778548.31999999</v>
      </c>
      <c r="Y80" s="19">
        <f t="shared" si="21"/>
        <v>2346501609.2490001</v>
      </c>
      <c r="Z80" s="16">
        <f t="shared" si="22"/>
        <v>1778575229.142</v>
      </c>
      <c r="AA80" s="16">
        <f t="shared" si="67"/>
        <v>1360648842</v>
      </c>
      <c r="AB80" s="16">
        <f t="shared" si="67"/>
        <v>1069805994.6</v>
      </c>
      <c r="AC80" s="16">
        <f t="shared" si="67"/>
        <v>786463147.20000005</v>
      </c>
      <c r="AD80" s="16">
        <f t="shared" si="67"/>
        <v>530685694.80000007</v>
      </c>
      <c r="AE80" s="16">
        <f t="shared" si="67"/>
        <v>254842847.4000001</v>
      </c>
      <c r="AF80" s="16">
        <f t="shared" si="67"/>
        <v>0</v>
      </c>
      <c r="AG80" s="16">
        <f t="shared" si="67"/>
        <v>0</v>
      </c>
      <c r="AH80" s="16">
        <f t="shared" si="67"/>
        <v>0</v>
      </c>
      <c r="AI80" s="16">
        <f t="shared" si="67"/>
        <v>0</v>
      </c>
      <c r="AJ80" s="16">
        <f t="shared" si="67"/>
        <v>0</v>
      </c>
      <c r="AK80" s="16">
        <f t="shared" si="67"/>
        <v>0</v>
      </c>
      <c r="AL80" s="16">
        <f t="shared" si="67"/>
        <v>0</v>
      </c>
      <c r="AM80" s="16">
        <f t="shared" si="67"/>
        <v>0</v>
      </c>
      <c r="AN80" s="16">
        <f t="shared" si="67"/>
        <v>0</v>
      </c>
      <c r="AO80" s="16">
        <f t="shared" si="67"/>
        <v>0</v>
      </c>
      <c r="AP80" s="16">
        <f t="shared" si="67"/>
        <v>0</v>
      </c>
      <c r="AQ80" s="16">
        <f t="shared" si="67"/>
        <v>0</v>
      </c>
      <c r="AR80" s="16">
        <f t="shared" si="67"/>
        <v>0</v>
      </c>
      <c r="AS80" s="16">
        <f t="shared" si="67"/>
        <v>0</v>
      </c>
      <c r="AT80" s="16">
        <f t="shared" si="67"/>
        <v>0</v>
      </c>
      <c r="AU80" s="16">
        <f t="shared" si="67"/>
        <v>0</v>
      </c>
      <c r="AV80" s="16">
        <f t="shared" si="67"/>
        <v>0</v>
      </c>
      <c r="AW80" s="16">
        <f t="shared" si="67"/>
        <v>0</v>
      </c>
      <c r="AX80" s="16">
        <f t="shared" si="67"/>
        <v>0</v>
      </c>
      <c r="AY80" s="16">
        <f t="shared" si="67"/>
        <v>0</v>
      </c>
      <c r="AZ80" s="16">
        <f t="shared" si="67"/>
        <v>0</v>
      </c>
      <c r="BA80" s="16">
        <f t="shared" si="67"/>
        <v>0</v>
      </c>
      <c r="BB80" s="16">
        <f t="shared" si="67"/>
        <v>0</v>
      </c>
      <c r="BC80" s="16">
        <f t="shared" si="67"/>
        <v>0</v>
      </c>
      <c r="BD80" s="16">
        <f t="shared" si="67"/>
        <v>0</v>
      </c>
      <c r="BE80" s="16">
        <f t="shared" si="67"/>
        <v>0</v>
      </c>
      <c r="BF80" s="16">
        <f t="shared" si="67"/>
        <v>0</v>
      </c>
      <c r="BG80" s="16">
        <f t="shared" si="67"/>
        <v>0</v>
      </c>
      <c r="BH80" s="16">
        <f t="shared" si="67"/>
        <v>0</v>
      </c>
      <c r="BI80" s="16">
        <f t="shared" si="67"/>
        <v>0</v>
      </c>
      <c r="BJ80" s="16">
        <f t="shared" si="67"/>
        <v>0</v>
      </c>
      <c r="BK80" s="16">
        <f t="shared" si="67"/>
        <v>0</v>
      </c>
      <c r="BL80" s="16">
        <f t="shared" si="67"/>
        <v>0</v>
      </c>
      <c r="BM80" s="16">
        <f t="shared" si="67"/>
        <v>0</v>
      </c>
      <c r="BN80" s="16">
        <f t="shared" si="67"/>
        <v>0</v>
      </c>
      <c r="BO80" s="16">
        <f t="shared" si="67"/>
        <v>0</v>
      </c>
      <c r="BP80" s="16">
        <f t="shared" si="67"/>
        <v>0</v>
      </c>
      <c r="BQ80" s="16">
        <f t="shared" si="67"/>
        <v>0</v>
      </c>
      <c r="BR80" s="16">
        <f t="shared" si="67"/>
        <v>0</v>
      </c>
      <c r="BS80" s="16">
        <f t="shared" si="67"/>
        <v>0</v>
      </c>
      <c r="BT80" s="16">
        <f t="shared" si="67"/>
        <v>0</v>
      </c>
      <c r="BU80" s="16">
        <f t="shared" si="67"/>
        <v>0</v>
      </c>
      <c r="BV80" s="16">
        <f t="shared" si="67"/>
        <v>0</v>
      </c>
      <c r="BW80" s="16">
        <f t="shared" si="67"/>
        <v>0</v>
      </c>
    </row>
    <row r="81" spans="1:132" x14ac:dyDescent="0.35">
      <c r="A81" s="14">
        <v>34</v>
      </c>
      <c r="B81" s="15" t="s">
        <v>25</v>
      </c>
      <c r="C81" s="15" t="s">
        <v>50</v>
      </c>
      <c r="D81" s="14" t="s">
        <v>43</v>
      </c>
      <c r="E81" s="50" t="s">
        <v>43</v>
      </c>
      <c r="F81" s="50" t="s">
        <v>78</v>
      </c>
      <c r="G81" s="50">
        <f>VLOOKUP(F81,'Represenative Instruments_FX'!$E$5:$F$14,2,FALSE)</f>
        <v>5</v>
      </c>
      <c r="H81" s="14" t="s">
        <v>28</v>
      </c>
      <c r="I81" s="114">
        <f>'Prepared_Debt Original Currency'!I81</f>
        <v>15</v>
      </c>
      <c r="J81" s="16">
        <f t="shared" ref="J81:K81" si="70">+J38</f>
        <v>3000000000</v>
      </c>
      <c r="K81" s="16">
        <f t="shared" si="70"/>
        <v>2730163692.75</v>
      </c>
      <c r="L81" s="18">
        <v>0</v>
      </c>
      <c r="M81" s="18">
        <v>0</v>
      </c>
      <c r="N81" s="121">
        <v>42999</v>
      </c>
      <c r="O81" s="121">
        <v>44641</v>
      </c>
      <c r="P81" s="14">
        <v>4</v>
      </c>
      <c r="Q81" s="17">
        <v>9</v>
      </c>
      <c r="R81" s="50">
        <v>0</v>
      </c>
      <c r="S81" s="50">
        <v>5</v>
      </c>
      <c r="T81" s="14" t="s">
        <v>29</v>
      </c>
      <c r="U81" s="46">
        <v>0.03</v>
      </c>
      <c r="V81" s="14"/>
      <c r="W81" s="24"/>
      <c r="X81" s="16">
        <v>200000000</v>
      </c>
      <c r="Y81" s="19">
        <f t="shared" si="21"/>
        <v>2730163692.75</v>
      </c>
      <c r="Z81" s="16">
        <f t="shared" ref="Z81:AO88" si="71">Y81-Z38</f>
        <v>2100000000</v>
      </c>
      <c r="AA81" s="16">
        <f t="shared" si="67"/>
        <v>1500000000</v>
      </c>
      <c r="AB81" s="16">
        <f t="shared" si="67"/>
        <v>900000000</v>
      </c>
      <c r="AC81" s="16">
        <f t="shared" si="67"/>
        <v>300000000</v>
      </c>
      <c r="AD81" s="16">
        <f t="shared" si="67"/>
        <v>0</v>
      </c>
      <c r="AE81" s="16">
        <f t="shared" si="67"/>
        <v>0</v>
      </c>
      <c r="AF81" s="16">
        <f t="shared" si="67"/>
        <v>0</v>
      </c>
      <c r="AG81" s="16">
        <f t="shared" si="67"/>
        <v>0</v>
      </c>
      <c r="AH81" s="16">
        <f t="shared" si="67"/>
        <v>0</v>
      </c>
      <c r="AI81" s="16">
        <f t="shared" si="67"/>
        <v>0</v>
      </c>
      <c r="AJ81" s="16">
        <f t="shared" si="67"/>
        <v>0</v>
      </c>
      <c r="AK81" s="16">
        <f t="shared" si="67"/>
        <v>0</v>
      </c>
      <c r="AL81" s="16">
        <f t="shared" si="67"/>
        <v>0</v>
      </c>
      <c r="AM81" s="16">
        <f t="shared" si="67"/>
        <v>0</v>
      </c>
      <c r="AN81" s="16">
        <f t="shared" si="67"/>
        <v>0</v>
      </c>
      <c r="AO81" s="16">
        <f t="shared" si="67"/>
        <v>0</v>
      </c>
      <c r="AP81" s="16">
        <f t="shared" si="67"/>
        <v>0</v>
      </c>
      <c r="AQ81" s="16">
        <f t="shared" si="67"/>
        <v>0</v>
      </c>
      <c r="AR81" s="16">
        <f t="shared" si="67"/>
        <v>0</v>
      </c>
      <c r="AS81" s="16">
        <f t="shared" si="67"/>
        <v>0</v>
      </c>
      <c r="AT81" s="16">
        <f t="shared" si="67"/>
        <v>0</v>
      </c>
      <c r="AU81" s="16">
        <f t="shared" si="67"/>
        <v>0</v>
      </c>
      <c r="AV81" s="16">
        <f t="shared" si="67"/>
        <v>0</v>
      </c>
      <c r="AW81" s="16">
        <f t="shared" si="67"/>
        <v>0</v>
      </c>
      <c r="AX81" s="16">
        <f t="shared" si="67"/>
        <v>0</v>
      </c>
      <c r="AY81" s="16">
        <f t="shared" si="67"/>
        <v>0</v>
      </c>
      <c r="AZ81" s="16">
        <f t="shared" si="67"/>
        <v>0</v>
      </c>
      <c r="BA81" s="16">
        <f t="shared" si="67"/>
        <v>0</v>
      </c>
      <c r="BB81" s="16">
        <f t="shared" si="67"/>
        <v>0</v>
      </c>
      <c r="BC81" s="16">
        <f t="shared" si="67"/>
        <v>0</v>
      </c>
      <c r="BD81" s="16">
        <f t="shared" si="67"/>
        <v>0</v>
      </c>
      <c r="BE81" s="16">
        <f t="shared" si="67"/>
        <v>0</v>
      </c>
      <c r="BF81" s="16">
        <f t="shared" si="67"/>
        <v>0</v>
      </c>
      <c r="BG81" s="16">
        <f t="shared" si="67"/>
        <v>0</v>
      </c>
      <c r="BH81" s="16">
        <f t="shared" si="67"/>
        <v>0</v>
      </c>
      <c r="BI81" s="16">
        <f t="shared" si="67"/>
        <v>0</v>
      </c>
      <c r="BJ81" s="16">
        <f t="shared" si="67"/>
        <v>0</v>
      </c>
      <c r="BK81" s="16">
        <f t="shared" si="67"/>
        <v>0</v>
      </c>
      <c r="BL81" s="16">
        <f t="shared" si="67"/>
        <v>0</v>
      </c>
      <c r="BM81" s="16">
        <f t="shared" si="67"/>
        <v>0</v>
      </c>
      <c r="BN81" s="16">
        <f t="shared" si="67"/>
        <v>0</v>
      </c>
      <c r="BO81" s="16">
        <f t="shared" si="67"/>
        <v>0</v>
      </c>
      <c r="BP81" s="16">
        <f t="shared" si="67"/>
        <v>0</v>
      </c>
      <c r="BQ81" s="16">
        <f t="shared" si="67"/>
        <v>0</v>
      </c>
      <c r="BR81" s="16">
        <f t="shared" si="67"/>
        <v>0</v>
      </c>
      <c r="BS81" s="16">
        <f t="shared" si="67"/>
        <v>0</v>
      </c>
      <c r="BT81" s="16">
        <f t="shared" si="67"/>
        <v>0</v>
      </c>
      <c r="BU81" s="16">
        <f t="shared" si="67"/>
        <v>0</v>
      </c>
      <c r="BV81" s="16">
        <f t="shared" si="67"/>
        <v>0</v>
      </c>
      <c r="BW81" s="16">
        <f t="shared" si="67"/>
        <v>0</v>
      </c>
    </row>
    <row r="82" spans="1:132" x14ac:dyDescent="0.35">
      <c r="A82" s="14">
        <v>35</v>
      </c>
      <c r="B82" s="15" t="s">
        <v>25</v>
      </c>
      <c r="C82" s="15" t="s">
        <v>51</v>
      </c>
      <c r="D82" s="14" t="s">
        <v>27</v>
      </c>
      <c r="E82" s="50" t="s">
        <v>63</v>
      </c>
      <c r="F82" s="50" t="s">
        <v>75</v>
      </c>
      <c r="G82" s="50">
        <f>VLOOKUP(F82,'Represenative Instruments_FX'!$E$5:$F$14,2,FALSE)</f>
        <v>3</v>
      </c>
      <c r="H82" s="14" t="s">
        <v>52</v>
      </c>
      <c r="I82" s="114">
        <f>'Prepared_Debt Original Currency'!I82</f>
        <v>21.371550000000003</v>
      </c>
      <c r="J82" s="16">
        <f t="shared" ref="J82:K82" si="72">+J39</f>
        <v>442391085.00000006</v>
      </c>
      <c r="K82" s="16">
        <f t="shared" si="72"/>
        <v>54817096.515005656</v>
      </c>
      <c r="L82" s="18">
        <v>0</v>
      </c>
      <c r="M82" s="18">
        <v>0</v>
      </c>
      <c r="N82" s="121">
        <v>44377</v>
      </c>
      <c r="O82" s="121">
        <v>50770</v>
      </c>
      <c r="P82" s="14">
        <v>7</v>
      </c>
      <c r="Q82" s="17">
        <v>21</v>
      </c>
      <c r="R82" s="50">
        <v>4</v>
      </c>
      <c r="S82" s="50">
        <v>21</v>
      </c>
      <c r="T82" s="14" t="s">
        <v>29</v>
      </c>
      <c r="U82" s="46">
        <v>7.4900000000000008E-2</v>
      </c>
      <c r="V82" s="14"/>
      <c r="W82" s="24"/>
      <c r="X82" s="16">
        <v>20700000</v>
      </c>
      <c r="Y82" s="19">
        <f t="shared" si="21"/>
        <v>54817096.515005656</v>
      </c>
      <c r="Z82" s="16">
        <f t="shared" si="71"/>
        <v>54817096.515005656</v>
      </c>
      <c r="AA82" s="16">
        <f t="shared" si="67"/>
        <v>54817096.515005656</v>
      </c>
      <c r="AB82" s="16">
        <f t="shared" si="67"/>
        <v>54817096.515005656</v>
      </c>
      <c r="AC82" s="16">
        <f t="shared" si="67"/>
        <v>51771702.264171995</v>
      </c>
      <c r="AD82" s="16">
        <f t="shared" si="67"/>
        <v>48726308.013338335</v>
      </c>
      <c r="AE82" s="16">
        <f t="shared" si="67"/>
        <v>45680913.762504674</v>
      </c>
      <c r="AF82" s="16">
        <f t="shared" si="67"/>
        <v>42635519.511671014</v>
      </c>
      <c r="AG82" s="16">
        <f t="shared" si="67"/>
        <v>39590125.260837354</v>
      </c>
      <c r="AH82" s="16">
        <f t="shared" si="67"/>
        <v>36544731.010003693</v>
      </c>
      <c r="AI82" s="16">
        <f t="shared" si="67"/>
        <v>33499336.759170037</v>
      </c>
      <c r="AJ82" s="16">
        <f t="shared" si="67"/>
        <v>30453942.50833638</v>
      </c>
      <c r="AK82" s="16">
        <f t="shared" si="67"/>
        <v>27408548.257502723</v>
      </c>
      <c r="AL82" s="16">
        <f t="shared" si="67"/>
        <v>24363154.006669067</v>
      </c>
      <c r="AM82" s="16">
        <f t="shared" si="67"/>
        <v>21317759.75583541</v>
      </c>
      <c r="AN82" s="16">
        <f t="shared" si="67"/>
        <v>18272365.505001754</v>
      </c>
      <c r="AO82" s="16">
        <f t="shared" si="67"/>
        <v>15226971.254168097</v>
      </c>
      <c r="AP82" s="16">
        <f t="shared" si="67"/>
        <v>12181577.00333444</v>
      </c>
      <c r="AQ82" s="16">
        <f t="shared" si="67"/>
        <v>9136182.7525007837</v>
      </c>
      <c r="AR82" s="16">
        <f t="shared" si="67"/>
        <v>6090788.501667127</v>
      </c>
      <c r="AS82" s="16">
        <f t="shared" si="67"/>
        <v>3045394.2508334699</v>
      </c>
      <c r="AT82" s="16">
        <f t="shared" si="67"/>
        <v>-1.6763806343078613E-8</v>
      </c>
      <c r="AU82" s="16">
        <f t="shared" si="67"/>
        <v>-1.6763806343078613E-8</v>
      </c>
      <c r="AV82" s="16">
        <f t="shared" si="67"/>
        <v>-1.6763806343078613E-8</v>
      </c>
      <c r="AW82" s="16">
        <f t="shared" si="67"/>
        <v>-1.6763806343078613E-8</v>
      </c>
      <c r="AX82" s="16">
        <f t="shared" si="67"/>
        <v>-1.6763806343078613E-8</v>
      </c>
      <c r="AY82" s="16">
        <f t="shared" si="67"/>
        <v>-1.6763806343078613E-8</v>
      </c>
      <c r="AZ82" s="16">
        <f t="shared" si="67"/>
        <v>-1.6763806343078613E-8</v>
      </c>
      <c r="BA82" s="16">
        <f t="shared" si="67"/>
        <v>-1.6763806343078613E-8</v>
      </c>
      <c r="BB82" s="16">
        <f t="shared" si="67"/>
        <v>-1.6763806343078613E-8</v>
      </c>
      <c r="BC82" s="16">
        <f t="shared" si="67"/>
        <v>-1.6763806343078613E-8</v>
      </c>
      <c r="BD82" s="16">
        <f t="shared" si="67"/>
        <v>-1.6763806343078613E-8</v>
      </c>
      <c r="BE82" s="16">
        <f t="shared" si="67"/>
        <v>-1.6763806343078613E-8</v>
      </c>
      <c r="BF82" s="16">
        <f t="shared" si="67"/>
        <v>-1.6763806343078613E-8</v>
      </c>
      <c r="BG82" s="16">
        <f t="shared" si="67"/>
        <v>-1.6763806343078613E-8</v>
      </c>
      <c r="BH82" s="16">
        <f t="shared" si="67"/>
        <v>-1.6763806343078613E-8</v>
      </c>
      <c r="BI82" s="16">
        <f t="shared" si="67"/>
        <v>-1.6763806343078613E-8</v>
      </c>
      <c r="BJ82" s="16">
        <f t="shared" si="67"/>
        <v>-1.6763806343078613E-8</v>
      </c>
      <c r="BK82" s="16">
        <f t="shared" si="67"/>
        <v>-1.6763806343078613E-8</v>
      </c>
      <c r="BL82" s="16">
        <f t="shared" si="67"/>
        <v>-1.6763806343078613E-8</v>
      </c>
      <c r="BM82" s="16">
        <f t="shared" si="67"/>
        <v>-1.6763806343078613E-8</v>
      </c>
      <c r="BN82" s="16">
        <f t="shared" si="67"/>
        <v>-1.6763806343078613E-8</v>
      </c>
      <c r="BO82" s="16">
        <f t="shared" si="67"/>
        <v>-1.6763806343078613E-8</v>
      </c>
      <c r="BP82" s="16">
        <f t="shared" si="67"/>
        <v>-1.6763806343078613E-8</v>
      </c>
      <c r="BQ82" s="16">
        <f t="shared" si="67"/>
        <v>-1.6763806343078613E-8</v>
      </c>
      <c r="BR82" s="16">
        <f t="shared" si="67"/>
        <v>-1.6763806343078613E-8</v>
      </c>
      <c r="BS82" s="16">
        <f t="shared" si="67"/>
        <v>-1.6763806343078613E-8</v>
      </c>
      <c r="BT82" s="16">
        <f t="shared" si="67"/>
        <v>-1.6763806343078613E-8</v>
      </c>
      <c r="BU82" s="16">
        <f t="shared" si="67"/>
        <v>-1.6763806343078613E-8</v>
      </c>
      <c r="BV82" s="16">
        <f t="shared" si="67"/>
        <v>-1.6763806343078613E-8</v>
      </c>
      <c r="BW82" s="16">
        <f t="shared" si="67"/>
        <v>-1.6763806343078613E-8</v>
      </c>
    </row>
    <row r="83" spans="1:132" x14ac:dyDescent="0.35">
      <c r="A83" s="14">
        <v>36</v>
      </c>
      <c r="B83" s="27" t="s">
        <v>53</v>
      </c>
      <c r="C83" s="28" t="s">
        <v>53</v>
      </c>
      <c r="D83" s="29" t="s">
        <v>54</v>
      </c>
      <c r="E83" s="50" t="s">
        <v>102</v>
      </c>
      <c r="F83" s="50" t="s">
        <v>105</v>
      </c>
      <c r="G83" s="50">
        <f>VLOOKUP(F83,'Represenative Instruments_FX'!$E$5:$F$14,2,FALSE)</f>
        <v>14</v>
      </c>
      <c r="H83" s="29" t="s">
        <v>55</v>
      </c>
      <c r="I83" s="114">
        <f>'Prepared_Debt Original Currency'!I83</f>
        <v>1</v>
      </c>
      <c r="J83" s="16">
        <f>+J40</f>
        <v>0</v>
      </c>
      <c r="K83" s="16">
        <f>+K40</f>
        <v>591700000</v>
      </c>
      <c r="L83" s="31"/>
      <c r="M83" s="31"/>
      <c r="N83" s="121"/>
      <c r="O83" s="123">
        <v>46752</v>
      </c>
      <c r="P83" s="29">
        <v>9</v>
      </c>
      <c r="Q83" s="31">
        <v>10</v>
      </c>
      <c r="R83" s="50">
        <v>0</v>
      </c>
      <c r="S83" s="50">
        <v>10</v>
      </c>
      <c r="T83" s="29" t="s">
        <v>29</v>
      </c>
      <c r="U83" s="47">
        <v>0.16500000000000001</v>
      </c>
      <c r="V83" s="29"/>
      <c r="W83" s="44"/>
      <c r="X83" s="31"/>
      <c r="Y83" s="19">
        <f t="shared" si="21"/>
        <v>591700000</v>
      </c>
      <c r="Z83" s="16">
        <f t="shared" si="71"/>
        <v>591700000</v>
      </c>
      <c r="AA83" s="16">
        <f t="shared" si="67"/>
        <v>591700000</v>
      </c>
      <c r="AB83" s="16">
        <f t="shared" si="67"/>
        <v>591700000</v>
      </c>
      <c r="AC83" s="16">
        <f t="shared" si="67"/>
        <v>591700000</v>
      </c>
      <c r="AD83" s="16">
        <f t="shared" si="67"/>
        <v>591700000</v>
      </c>
      <c r="AE83" s="16">
        <f t="shared" si="67"/>
        <v>591700000</v>
      </c>
      <c r="AF83" s="16">
        <f t="shared" si="67"/>
        <v>591700000</v>
      </c>
      <c r="AG83" s="16">
        <f t="shared" si="67"/>
        <v>591700000</v>
      </c>
      <c r="AH83" s="16">
        <f t="shared" si="67"/>
        <v>591700000</v>
      </c>
      <c r="AI83" s="16">
        <f t="shared" si="67"/>
        <v>0</v>
      </c>
      <c r="AJ83" s="16">
        <f t="shared" si="67"/>
        <v>0</v>
      </c>
      <c r="AK83" s="16">
        <f t="shared" si="67"/>
        <v>0</v>
      </c>
      <c r="AL83" s="16">
        <f t="shared" si="67"/>
        <v>0</v>
      </c>
      <c r="AM83" s="16">
        <f t="shared" si="67"/>
        <v>0</v>
      </c>
      <c r="AN83" s="16">
        <f t="shared" si="67"/>
        <v>0</v>
      </c>
      <c r="AO83" s="16">
        <f t="shared" si="67"/>
        <v>0</v>
      </c>
      <c r="AP83" s="16">
        <f t="shared" si="67"/>
        <v>0</v>
      </c>
      <c r="AQ83" s="16">
        <f t="shared" si="67"/>
        <v>0</v>
      </c>
      <c r="AR83" s="16">
        <f t="shared" si="67"/>
        <v>0</v>
      </c>
      <c r="AS83" s="16">
        <f t="shared" si="67"/>
        <v>0</v>
      </c>
      <c r="AT83" s="16">
        <f t="shared" si="67"/>
        <v>0</v>
      </c>
      <c r="AU83" s="16">
        <f t="shared" si="67"/>
        <v>0</v>
      </c>
      <c r="AV83" s="16">
        <f t="shared" si="67"/>
        <v>0</v>
      </c>
      <c r="AW83" s="16">
        <f t="shared" si="67"/>
        <v>0</v>
      </c>
      <c r="AX83" s="16">
        <f t="shared" si="67"/>
        <v>0</v>
      </c>
      <c r="AY83" s="16">
        <f t="shared" si="67"/>
        <v>0</v>
      </c>
      <c r="AZ83" s="16">
        <f t="shared" ref="AZ83:BW84" si="73">AY83-AZ40</f>
        <v>0</v>
      </c>
      <c r="BA83" s="16">
        <f t="shared" si="73"/>
        <v>0</v>
      </c>
      <c r="BB83" s="16">
        <f t="shared" si="73"/>
        <v>0</v>
      </c>
      <c r="BC83" s="16">
        <f t="shared" si="73"/>
        <v>0</v>
      </c>
      <c r="BD83" s="16">
        <f t="shared" si="73"/>
        <v>0</v>
      </c>
      <c r="BE83" s="16">
        <f t="shared" si="73"/>
        <v>0</v>
      </c>
      <c r="BF83" s="16">
        <f t="shared" si="73"/>
        <v>0</v>
      </c>
      <c r="BG83" s="16">
        <f t="shared" si="73"/>
        <v>0</v>
      </c>
      <c r="BH83" s="16">
        <f t="shared" si="73"/>
        <v>0</v>
      </c>
      <c r="BI83" s="16">
        <f t="shared" si="73"/>
        <v>0</v>
      </c>
      <c r="BJ83" s="16">
        <f t="shared" si="73"/>
        <v>0</v>
      </c>
      <c r="BK83" s="16">
        <f t="shared" si="73"/>
        <v>0</v>
      </c>
      <c r="BL83" s="16">
        <f t="shared" si="73"/>
        <v>0</v>
      </c>
      <c r="BM83" s="16">
        <f t="shared" si="73"/>
        <v>0</v>
      </c>
      <c r="BN83" s="16">
        <f t="shared" si="73"/>
        <v>0</v>
      </c>
      <c r="BO83" s="16">
        <f t="shared" si="73"/>
        <v>0</v>
      </c>
      <c r="BP83" s="16">
        <f t="shared" si="73"/>
        <v>0</v>
      </c>
      <c r="BQ83" s="16">
        <f t="shared" si="73"/>
        <v>0</v>
      </c>
      <c r="BR83" s="16">
        <f t="shared" si="73"/>
        <v>0</v>
      </c>
      <c r="BS83" s="16">
        <f t="shared" si="73"/>
        <v>0</v>
      </c>
      <c r="BT83" s="16">
        <f t="shared" si="73"/>
        <v>0</v>
      </c>
      <c r="BU83" s="16">
        <f t="shared" si="73"/>
        <v>0</v>
      </c>
      <c r="BV83" s="16">
        <f t="shared" si="73"/>
        <v>0</v>
      </c>
      <c r="BW83" s="16">
        <f t="shared" si="73"/>
        <v>0</v>
      </c>
    </row>
    <row r="84" spans="1:132" x14ac:dyDescent="0.35">
      <c r="A84" s="14">
        <v>37</v>
      </c>
      <c r="B84" s="27" t="s">
        <v>56</v>
      </c>
      <c r="C84" s="28" t="s">
        <v>56</v>
      </c>
      <c r="D84" s="29" t="s">
        <v>54</v>
      </c>
      <c r="E84" s="50" t="s">
        <v>103</v>
      </c>
      <c r="F84" s="50" t="s">
        <v>106</v>
      </c>
      <c r="G84" s="50">
        <f>VLOOKUP(F84,'Represenative Instruments_FX'!$E$5:$F$14,2,FALSE)</f>
        <v>12</v>
      </c>
      <c r="H84" s="29" t="s">
        <v>55</v>
      </c>
      <c r="I84" s="114">
        <f>'Prepared_Debt Original Currency'!I84</f>
        <v>1</v>
      </c>
      <c r="J84" s="16">
        <f t="shared" ref="J84:K84" si="74">+J41</f>
        <v>0</v>
      </c>
      <c r="K84" s="16">
        <f t="shared" si="74"/>
        <v>100370650</v>
      </c>
      <c r="L84" s="31"/>
      <c r="M84" s="31"/>
      <c r="N84" s="121"/>
      <c r="O84" s="123">
        <v>43830</v>
      </c>
      <c r="P84" s="29">
        <v>1</v>
      </c>
      <c r="Q84" s="31">
        <v>2</v>
      </c>
      <c r="R84" s="50">
        <v>0</v>
      </c>
      <c r="S84" s="50">
        <v>2</v>
      </c>
      <c r="T84" s="29" t="s">
        <v>29</v>
      </c>
      <c r="U84" s="47">
        <v>0.13600000000000001</v>
      </c>
      <c r="V84" s="29"/>
      <c r="W84" s="44"/>
      <c r="X84" s="31"/>
      <c r="Y84" s="19">
        <f t="shared" si="21"/>
        <v>100370650</v>
      </c>
      <c r="Z84" s="16">
        <f t="shared" si="71"/>
        <v>100370650</v>
      </c>
      <c r="AA84" s="16">
        <f t="shared" si="71"/>
        <v>0</v>
      </c>
      <c r="AB84" s="16">
        <f t="shared" si="71"/>
        <v>0</v>
      </c>
      <c r="AC84" s="16">
        <f t="shared" si="71"/>
        <v>0</v>
      </c>
      <c r="AD84" s="16">
        <f t="shared" si="71"/>
        <v>0</v>
      </c>
      <c r="AE84" s="16">
        <f t="shared" si="71"/>
        <v>0</v>
      </c>
      <c r="AF84" s="16">
        <f t="shared" si="71"/>
        <v>0</v>
      </c>
      <c r="AG84" s="16">
        <f t="shared" si="71"/>
        <v>0</v>
      </c>
      <c r="AH84" s="16">
        <f t="shared" si="71"/>
        <v>0</v>
      </c>
      <c r="AI84" s="16">
        <f t="shared" si="71"/>
        <v>0</v>
      </c>
      <c r="AJ84" s="16">
        <f t="shared" si="71"/>
        <v>0</v>
      </c>
      <c r="AK84" s="16">
        <f t="shared" si="71"/>
        <v>0</v>
      </c>
      <c r="AL84" s="16">
        <f t="shared" si="71"/>
        <v>0</v>
      </c>
      <c r="AM84" s="16">
        <f t="shared" si="71"/>
        <v>0</v>
      </c>
      <c r="AN84" s="16">
        <f t="shared" si="71"/>
        <v>0</v>
      </c>
      <c r="AO84" s="16">
        <f t="shared" si="71"/>
        <v>0</v>
      </c>
      <c r="AP84" s="16">
        <f t="shared" ref="AP84:BW88" si="75">AO84-AP41</f>
        <v>0</v>
      </c>
      <c r="AQ84" s="16">
        <f t="shared" si="75"/>
        <v>0</v>
      </c>
      <c r="AR84" s="16">
        <f t="shared" si="75"/>
        <v>0</v>
      </c>
      <c r="AS84" s="16">
        <f t="shared" si="75"/>
        <v>0</v>
      </c>
      <c r="AT84" s="16">
        <f t="shared" si="75"/>
        <v>0</v>
      </c>
      <c r="AU84" s="16">
        <f t="shared" si="75"/>
        <v>0</v>
      </c>
      <c r="AV84" s="16">
        <f t="shared" si="75"/>
        <v>0</v>
      </c>
      <c r="AW84" s="16">
        <f t="shared" si="75"/>
        <v>0</v>
      </c>
      <c r="AX84" s="16">
        <f t="shared" si="75"/>
        <v>0</v>
      </c>
      <c r="AY84" s="16">
        <f t="shared" si="75"/>
        <v>0</v>
      </c>
      <c r="AZ84" s="16">
        <f t="shared" si="75"/>
        <v>0</v>
      </c>
      <c r="BA84" s="16">
        <f t="shared" si="75"/>
        <v>0</v>
      </c>
      <c r="BB84" s="16">
        <f t="shared" si="75"/>
        <v>0</v>
      </c>
      <c r="BC84" s="16">
        <f t="shared" si="75"/>
        <v>0</v>
      </c>
      <c r="BD84" s="16">
        <f t="shared" si="75"/>
        <v>0</v>
      </c>
      <c r="BE84" s="16">
        <f t="shared" si="75"/>
        <v>0</v>
      </c>
      <c r="BF84" s="16">
        <f t="shared" si="75"/>
        <v>0</v>
      </c>
      <c r="BG84" s="16">
        <f t="shared" si="75"/>
        <v>0</v>
      </c>
      <c r="BH84" s="16">
        <f t="shared" si="75"/>
        <v>0</v>
      </c>
      <c r="BI84" s="16">
        <f t="shared" si="75"/>
        <v>0</v>
      </c>
      <c r="BJ84" s="16">
        <f t="shared" si="75"/>
        <v>0</v>
      </c>
      <c r="BK84" s="16">
        <f t="shared" si="73"/>
        <v>0</v>
      </c>
      <c r="BL84" s="16">
        <f t="shared" si="73"/>
        <v>0</v>
      </c>
      <c r="BM84" s="16">
        <f t="shared" si="73"/>
        <v>0</v>
      </c>
      <c r="BN84" s="16">
        <f t="shared" si="73"/>
        <v>0</v>
      </c>
      <c r="BO84" s="16">
        <f t="shared" si="73"/>
        <v>0</v>
      </c>
      <c r="BP84" s="16">
        <f t="shared" si="73"/>
        <v>0</v>
      </c>
      <c r="BQ84" s="16">
        <f t="shared" si="73"/>
        <v>0</v>
      </c>
      <c r="BR84" s="16">
        <f t="shared" si="73"/>
        <v>0</v>
      </c>
      <c r="BS84" s="16">
        <f t="shared" si="73"/>
        <v>0</v>
      </c>
      <c r="BT84" s="16">
        <f t="shared" si="73"/>
        <v>0</v>
      </c>
      <c r="BU84" s="16">
        <f t="shared" si="73"/>
        <v>0</v>
      </c>
      <c r="BV84" s="16">
        <f t="shared" si="73"/>
        <v>0</v>
      </c>
      <c r="BW84" s="16">
        <f t="shared" si="73"/>
        <v>0</v>
      </c>
    </row>
    <row r="85" spans="1:132" x14ac:dyDescent="0.35">
      <c r="A85" s="14">
        <v>38</v>
      </c>
      <c r="B85" s="27" t="s">
        <v>57</v>
      </c>
      <c r="C85" s="28" t="s">
        <v>57</v>
      </c>
      <c r="D85" s="29" t="s">
        <v>54</v>
      </c>
      <c r="E85" s="50" t="s">
        <v>103</v>
      </c>
      <c r="F85" s="50" t="s">
        <v>106</v>
      </c>
      <c r="G85" s="50">
        <f>VLOOKUP(F85,'Represenative Instruments_FX'!$E$5:$F$14,2,FALSE)</f>
        <v>12</v>
      </c>
      <c r="H85" s="29" t="s">
        <v>55</v>
      </c>
      <c r="I85" s="114">
        <f>'Prepared_Debt Original Currency'!I85</f>
        <v>1</v>
      </c>
      <c r="J85" s="16">
        <f t="shared" ref="J85:K85" si="76">+J42</f>
        <v>0</v>
      </c>
      <c r="K85" s="16">
        <f t="shared" si="76"/>
        <v>125317630</v>
      </c>
      <c r="L85" s="31"/>
      <c r="M85" s="31"/>
      <c r="N85" s="121"/>
      <c r="O85" s="123">
        <v>44196</v>
      </c>
      <c r="P85" s="29">
        <v>2</v>
      </c>
      <c r="Q85" s="31">
        <v>3</v>
      </c>
      <c r="R85" s="50">
        <v>0</v>
      </c>
      <c r="S85" s="50">
        <v>3</v>
      </c>
      <c r="T85" s="29" t="s">
        <v>29</v>
      </c>
      <c r="U85" s="47">
        <v>0.14199999999999999</v>
      </c>
      <c r="V85" s="29"/>
      <c r="W85" s="44"/>
      <c r="X85" s="31"/>
      <c r="Y85" s="19">
        <f t="shared" si="21"/>
        <v>125317630</v>
      </c>
      <c r="Z85" s="16">
        <f t="shared" si="71"/>
        <v>125317630</v>
      </c>
      <c r="AA85" s="16">
        <f t="shared" si="71"/>
        <v>125317630</v>
      </c>
      <c r="AB85" s="16">
        <f t="shared" si="71"/>
        <v>0</v>
      </c>
      <c r="AC85" s="16">
        <f t="shared" si="71"/>
        <v>0</v>
      </c>
      <c r="AD85" s="16">
        <f t="shared" si="71"/>
        <v>0</v>
      </c>
      <c r="AE85" s="16">
        <f t="shared" si="71"/>
        <v>0</v>
      </c>
      <c r="AF85" s="16">
        <f t="shared" si="71"/>
        <v>0</v>
      </c>
      <c r="AG85" s="16">
        <f t="shared" si="71"/>
        <v>0</v>
      </c>
      <c r="AH85" s="16">
        <f t="shared" si="71"/>
        <v>0</v>
      </c>
      <c r="AI85" s="16">
        <f t="shared" si="71"/>
        <v>0</v>
      </c>
      <c r="AJ85" s="16">
        <f t="shared" si="71"/>
        <v>0</v>
      </c>
      <c r="AK85" s="16">
        <f t="shared" si="71"/>
        <v>0</v>
      </c>
      <c r="AL85" s="16">
        <f t="shared" si="71"/>
        <v>0</v>
      </c>
      <c r="AM85" s="16">
        <f t="shared" si="71"/>
        <v>0</v>
      </c>
      <c r="AN85" s="16">
        <f t="shared" si="71"/>
        <v>0</v>
      </c>
      <c r="AO85" s="16">
        <f t="shared" si="71"/>
        <v>0</v>
      </c>
      <c r="AP85" s="16">
        <f t="shared" si="75"/>
        <v>0</v>
      </c>
      <c r="AQ85" s="16">
        <f t="shared" si="75"/>
        <v>0</v>
      </c>
      <c r="AR85" s="16">
        <f t="shared" si="75"/>
        <v>0</v>
      </c>
      <c r="AS85" s="16">
        <f t="shared" si="75"/>
        <v>0</v>
      </c>
      <c r="AT85" s="16">
        <f t="shared" si="75"/>
        <v>0</v>
      </c>
      <c r="AU85" s="16">
        <f t="shared" si="75"/>
        <v>0</v>
      </c>
      <c r="AV85" s="16">
        <f t="shared" si="75"/>
        <v>0</v>
      </c>
      <c r="AW85" s="16">
        <f t="shared" si="75"/>
        <v>0</v>
      </c>
      <c r="AX85" s="16">
        <f t="shared" si="75"/>
        <v>0</v>
      </c>
      <c r="AY85" s="16">
        <f t="shared" si="75"/>
        <v>0</v>
      </c>
      <c r="AZ85" s="16">
        <f t="shared" si="75"/>
        <v>0</v>
      </c>
      <c r="BA85" s="16">
        <f t="shared" si="75"/>
        <v>0</v>
      </c>
      <c r="BB85" s="16">
        <f t="shared" si="75"/>
        <v>0</v>
      </c>
      <c r="BC85" s="16">
        <f t="shared" si="75"/>
        <v>0</v>
      </c>
      <c r="BD85" s="16">
        <f t="shared" si="75"/>
        <v>0</v>
      </c>
      <c r="BE85" s="16">
        <f t="shared" si="75"/>
        <v>0</v>
      </c>
      <c r="BF85" s="16">
        <f t="shared" si="75"/>
        <v>0</v>
      </c>
      <c r="BG85" s="16">
        <f t="shared" si="75"/>
        <v>0</v>
      </c>
      <c r="BH85" s="16">
        <f t="shared" si="75"/>
        <v>0</v>
      </c>
      <c r="BI85" s="16">
        <f t="shared" si="75"/>
        <v>0</v>
      </c>
      <c r="BJ85" s="16">
        <f t="shared" si="75"/>
        <v>0</v>
      </c>
      <c r="BK85" s="16">
        <f t="shared" si="75"/>
        <v>0</v>
      </c>
      <c r="BL85" s="16">
        <f t="shared" si="75"/>
        <v>0</v>
      </c>
      <c r="BM85" s="16">
        <f t="shared" si="75"/>
        <v>0</v>
      </c>
      <c r="BN85" s="16">
        <f t="shared" si="75"/>
        <v>0</v>
      </c>
      <c r="BO85" s="16">
        <f t="shared" si="75"/>
        <v>0</v>
      </c>
      <c r="BP85" s="16">
        <f t="shared" si="75"/>
        <v>0</v>
      </c>
      <c r="BQ85" s="16">
        <f t="shared" si="75"/>
        <v>0</v>
      </c>
      <c r="BR85" s="16">
        <f t="shared" si="75"/>
        <v>0</v>
      </c>
      <c r="BS85" s="16">
        <f t="shared" si="75"/>
        <v>0</v>
      </c>
      <c r="BT85" s="16">
        <f t="shared" si="75"/>
        <v>0</v>
      </c>
      <c r="BU85" s="16">
        <f t="shared" si="75"/>
        <v>0</v>
      </c>
      <c r="BV85" s="16">
        <f t="shared" si="75"/>
        <v>0</v>
      </c>
      <c r="BW85" s="16">
        <f t="shared" si="75"/>
        <v>0</v>
      </c>
    </row>
    <row r="86" spans="1:132" x14ac:dyDescent="0.35">
      <c r="A86" s="14">
        <v>39</v>
      </c>
      <c r="B86" s="27" t="s">
        <v>58</v>
      </c>
      <c r="C86" s="28" t="s">
        <v>58</v>
      </c>
      <c r="D86" s="29" t="s">
        <v>54</v>
      </c>
      <c r="E86" s="50" t="s">
        <v>104</v>
      </c>
      <c r="F86" s="50" t="s">
        <v>107</v>
      </c>
      <c r="G86" s="50">
        <f>VLOOKUP(F86,'Represenative Instruments_FX'!$E$5:$F$14,2,FALSE)</f>
        <v>13</v>
      </c>
      <c r="H86" s="29" t="s">
        <v>55</v>
      </c>
      <c r="I86" s="114">
        <f>'Prepared_Debt Original Currency'!I86</f>
        <v>1</v>
      </c>
      <c r="J86" s="16">
        <f t="shared" ref="J86:K86" si="77">+J43</f>
        <v>0</v>
      </c>
      <c r="K86" s="16">
        <f t="shared" si="77"/>
        <v>2541526802</v>
      </c>
      <c r="L86" s="31"/>
      <c r="M86" s="31"/>
      <c r="N86" s="121"/>
      <c r="O86" s="123">
        <v>44926</v>
      </c>
      <c r="P86" s="29">
        <v>4</v>
      </c>
      <c r="Q86" s="31">
        <v>5</v>
      </c>
      <c r="R86" s="50">
        <v>0</v>
      </c>
      <c r="S86" s="50">
        <v>5</v>
      </c>
      <c r="T86" s="29" t="s">
        <v>29</v>
      </c>
      <c r="U86" s="47">
        <v>0.14799999999999999</v>
      </c>
      <c r="V86" s="29"/>
      <c r="W86" s="44"/>
      <c r="X86" s="31"/>
      <c r="Y86" s="19">
        <f t="shared" si="21"/>
        <v>2541526802</v>
      </c>
      <c r="Z86" s="16">
        <f t="shared" si="71"/>
        <v>2541526802</v>
      </c>
      <c r="AA86" s="16">
        <f t="shared" si="71"/>
        <v>2541526802</v>
      </c>
      <c r="AB86" s="16">
        <f t="shared" si="71"/>
        <v>2541526802</v>
      </c>
      <c r="AC86" s="16">
        <f t="shared" si="71"/>
        <v>2541526802</v>
      </c>
      <c r="AD86" s="16">
        <f t="shared" si="71"/>
        <v>0</v>
      </c>
      <c r="AE86" s="16">
        <f t="shared" si="71"/>
        <v>0</v>
      </c>
      <c r="AF86" s="16">
        <f t="shared" si="71"/>
        <v>0</v>
      </c>
      <c r="AG86" s="16">
        <f t="shared" si="71"/>
        <v>0</v>
      </c>
      <c r="AH86" s="16">
        <f t="shared" si="71"/>
        <v>0</v>
      </c>
      <c r="AI86" s="16">
        <f t="shared" si="71"/>
        <v>0</v>
      </c>
      <c r="AJ86" s="16">
        <f t="shared" si="71"/>
        <v>0</v>
      </c>
      <c r="AK86" s="16">
        <f t="shared" si="71"/>
        <v>0</v>
      </c>
      <c r="AL86" s="16">
        <f t="shared" si="71"/>
        <v>0</v>
      </c>
      <c r="AM86" s="16">
        <f t="shared" si="71"/>
        <v>0</v>
      </c>
      <c r="AN86" s="16">
        <f t="shared" si="71"/>
        <v>0</v>
      </c>
      <c r="AO86" s="16">
        <f t="shared" si="71"/>
        <v>0</v>
      </c>
      <c r="AP86" s="16">
        <f t="shared" si="75"/>
        <v>0</v>
      </c>
      <c r="AQ86" s="16">
        <f t="shared" si="75"/>
        <v>0</v>
      </c>
      <c r="AR86" s="16">
        <f t="shared" si="75"/>
        <v>0</v>
      </c>
      <c r="AS86" s="16">
        <f t="shared" si="75"/>
        <v>0</v>
      </c>
      <c r="AT86" s="16">
        <f t="shared" si="75"/>
        <v>0</v>
      </c>
      <c r="AU86" s="16">
        <f t="shared" si="75"/>
        <v>0</v>
      </c>
      <c r="AV86" s="16">
        <f t="shared" si="75"/>
        <v>0</v>
      </c>
      <c r="AW86" s="16">
        <f t="shared" si="75"/>
        <v>0</v>
      </c>
      <c r="AX86" s="16">
        <f t="shared" si="75"/>
        <v>0</v>
      </c>
      <c r="AY86" s="16">
        <f t="shared" si="75"/>
        <v>0</v>
      </c>
      <c r="AZ86" s="16">
        <f t="shared" si="75"/>
        <v>0</v>
      </c>
      <c r="BA86" s="16">
        <f t="shared" si="75"/>
        <v>0</v>
      </c>
      <c r="BB86" s="16">
        <f t="shared" si="75"/>
        <v>0</v>
      </c>
      <c r="BC86" s="16">
        <f t="shared" si="75"/>
        <v>0</v>
      </c>
      <c r="BD86" s="16">
        <f t="shared" si="75"/>
        <v>0</v>
      </c>
      <c r="BE86" s="16">
        <f t="shared" si="75"/>
        <v>0</v>
      </c>
      <c r="BF86" s="16">
        <f t="shared" si="75"/>
        <v>0</v>
      </c>
      <c r="BG86" s="16">
        <f t="shared" si="75"/>
        <v>0</v>
      </c>
      <c r="BH86" s="16">
        <f t="shared" si="75"/>
        <v>0</v>
      </c>
      <c r="BI86" s="16">
        <f t="shared" si="75"/>
        <v>0</v>
      </c>
      <c r="BJ86" s="16">
        <f t="shared" si="75"/>
        <v>0</v>
      </c>
      <c r="BK86" s="16">
        <f t="shared" si="75"/>
        <v>0</v>
      </c>
      <c r="BL86" s="16">
        <f t="shared" si="75"/>
        <v>0</v>
      </c>
      <c r="BM86" s="16">
        <f t="shared" si="75"/>
        <v>0</v>
      </c>
      <c r="BN86" s="16">
        <f t="shared" si="75"/>
        <v>0</v>
      </c>
      <c r="BO86" s="16">
        <f t="shared" si="75"/>
        <v>0</v>
      </c>
      <c r="BP86" s="16">
        <f t="shared" si="75"/>
        <v>0</v>
      </c>
      <c r="BQ86" s="16">
        <f t="shared" si="75"/>
        <v>0</v>
      </c>
      <c r="BR86" s="16">
        <f t="shared" si="75"/>
        <v>0</v>
      </c>
      <c r="BS86" s="16">
        <f t="shared" si="75"/>
        <v>0</v>
      </c>
      <c r="BT86" s="16">
        <f t="shared" si="75"/>
        <v>0</v>
      </c>
      <c r="BU86" s="16">
        <f t="shared" si="75"/>
        <v>0</v>
      </c>
      <c r="BV86" s="16">
        <f t="shared" si="75"/>
        <v>0</v>
      </c>
      <c r="BW86" s="16">
        <f t="shared" si="75"/>
        <v>0</v>
      </c>
    </row>
    <row r="87" spans="1:132" x14ac:dyDescent="0.35">
      <c r="A87" s="14">
        <v>40</v>
      </c>
      <c r="B87" s="27" t="s">
        <v>59</v>
      </c>
      <c r="C87" s="28" t="s">
        <v>59</v>
      </c>
      <c r="D87" s="29" t="s">
        <v>54</v>
      </c>
      <c r="E87" s="50" t="s">
        <v>104</v>
      </c>
      <c r="F87" s="50" t="s">
        <v>107</v>
      </c>
      <c r="G87" s="50">
        <f>VLOOKUP(F87,'Represenative Instruments_FX'!$E$5:$F$14,2,FALSE)</f>
        <v>13</v>
      </c>
      <c r="H87" s="29" t="s">
        <v>55</v>
      </c>
      <c r="I87" s="114">
        <f>'Prepared_Debt Original Currency'!I87</f>
        <v>1</v>
      </c>
      <c r="J87" s="16">
        <f t="shared" ref="J87:K87" si="78">+J44</f>
        <v>0</v>
      </c>
      <c r="K87" s="16">
        <f t="shared" si="78"/>
        <v>2548629874</v>
      </c>
      <c r="L87" s="36"/>
      <c r="M87" s="36"/>
      <c r="N87" s="121"/>
      <c r="O87" s="123">
        <v>45657</v>
      </c>
      <c r="P87" s="29">
        <v>6</v>
      </c>
      <c r="Q87" s="31">
        <v>7</v>
      </c>
      <c r="R87" s="50">
        <v>0</v>
      </c>
      <c r="S87" s="50">
        <v>7</v>
      </c>
      <c r="T87" s="29" t="s">
        <v>29</v>
      </c>
      <c r="U87" s="47">
        <v>0.1535</v>
      </c>
      <c r="V87" s="29"/>
      <c r="W87" s="44"/>
      <c r="X87" s="36"/>
      <c r="Y87" s="19">
        <f t="shared" si="21"/>
        <v>2548629874</v>
      </c>
      <c r="Z87" s="16">
        <f t="shared" si="71"/>
        <v>2548629874</v>
      </c>
      <c r="AA87" s="16">
        <f t="shared" si="71"/>
        <v>2548629874</v>
      </c>
      <c r="AB87" s="16">
        <f t="shared" si="71"/>
        <v>2548629874</v>
      </c>
      <c r="AC87" s="16">
        <f t="shared" si="71"/>
        <v>2548629874</v>
      </c>
      <c r="AD87" s="16">
        <f t="shared" si="71"/>
        <v>2548629874</v>
      </c>
      <c r="AE87" s="16">
        <f t="shared" si="71"/>
        <v>2548629874</v>
      </c>
      <c r="AF87" s="16">
        <f t="shared" si="71"/>
        <v>0</v>
      </c>
      <c r="AG87" s="16">
        <f t="shared" si="71"/>
        <v>0</v>
      </c>
      <c r="AH87" s="16">
        <f t="shared" si="71"/>
        <v>0</v>
      </c>
      <c r="AI87" s="16">
        <f t="shared" si="71"/>
        <v>0</v>
      </c>
      <c r="AJ87" s="16">
        <f t="shared" si="71"/>
        <v>0</v>
      </c>
      <c r="AK87" s="16">
        <f t="shared" si="71"/>
        <v>0</v>
      </c>
      <c r="AL87" s="16">
        <f t="shared" si="71"/>
        <v>0</v>
      </c>
      <c r="AM87" s="16">
        <f t="shared" si="71"/>
        <v>0</v>
      </c>
      <c r="AN87" s="16">
        <f t="shared" si="71"/>
        <v>0</v>
      </c>
      <c r="AO87" s="16">
        <f t="shared" si="71"/>
        <v>0</v>
      </c>
      <c r="AP87" s="16">
        <f t="shared" si="75"/>
        <v>0</v>
      </c>
      <c r="AQ87" s="16">
        <f t="shared" si="75"/>
        <v>0</v>
      </c>
      <c r="AR87" s="16">
        <f t="shared" si="75"/>
        <v>0</v>
      </c>
      <c r="AS87" s="16">
        <f t="shared" si="75"/>
        <v>0</v>
      </c>
      <c r="AT87" s="16">
        <f t="shared" si="75"/>
        <v>0</v>
      </c>
      <c r="AU87" s="16">
        <f t="shared" si="75"/>
        <v>0</v>
      </c>
      <c r="AV87" s="16">
        <f t="shared" si="75"/>
        <v>0</v>
      </c>
      <c r="AW87" s="16">
        <f t="shared" si="75"/>
        <v>0</v>
      </c>
      <c r="AX87" s="16">
        <f t="shared" si="75"/>
        <v>0</v>
      </c>
      <c r="AY87" s="16">
        <f t="shared" si="75"/>
        <v>0</v>
      </c>
      <c r="AZ87" s="16">
        <f t="shared" si="75"/>
        <v>0</v>
      </c>
      <c r="BA87" s="16">
        <f t="shared" si="75"/>
        <v>0</v>
      </c>
      <c r="BB87" s="16">
        <f t="shared" si="75"/>
        <v>0</v>
      </c>
      <c r="BC87" s="16">
        <f t="shared" si="75"/>
        <v>0</v>
      </c>
      <c r="BD87" s="16">
        <f t="shared" si="75"/>
        <v>0</v>
      </c>
      <c r="BE87" s="16">
        <f t="shared" si="75"/>
        <v>0</v>
      </c>
      <c r="BF87" s="16">
        <f t="shared" si="75"/>
        <v>0</v>
      </c>
      <c r="BG87" s="16">
        <f t="shared" si="75"/>
        <v>0</v>
      </c>
      <c r="BH87" s="16">
        <f t="shared" si="75"/>
        <v>0</v>
      </c>
      <c r="BI87" s="16">
        <f t="shared" si="75"/>
        <v>0</v>
      </c>
      <c r="BJ87" s="16">
        <f t="shared" si="75"/>
        <v>0</v>
      </c>
      <c r="BK87" s="16">
        <f t="shared" si="75"/>
        <v>0</v>
      </c>
      <c r="BL87" s="16">
        <f t="shared" si="75"/>
        <v>0</v>
      </c>
      <c r="BM87" s="16">
        <f t="shared" si="75"/>
        <v>0</v>
      </c>
      <c r="BN87" s="16">
        <f t="shared" si="75"/>
        <v>0</v>
      </c>
      <c r="BO87" s="16">
        <f t="shared" si="75"/>
        <v>0</v>
      </c>
      <c r="BP87" s="16">
        <f t="shared" si="75"/>
        <v>0</v>
      </c>
      <c r="BQ87" s="16">
        <f t="shared" si="75"/>
        <v>0</v>
      </c>
      <c r="BR87" s="16">
        <f t="shared" si="75"/>
        <v>0</v>
      </c>
      <c r="BS87" s="16">
        <f t="shared" si="75"/>
        <v>0</v>
      </c>
      <c r="BT87" s="16">
        <f t="shared" si="75"/>
        <v>0</v>
      </c>
      <c r="BU87" s="16">
        <f t="shared" si="75"/>
        <v>0</v>
      </c>
      <c r="BV87" s="16">
        <f t="shared" si="75"/>
        <v>0</v>
      </c>
      <c r="BW87" s="16">
        <f t="shared" si="75"/>
        <v>0</v>
      </c>
    </row>
    <row r="88" spans="1:132" x14ac:dyDescent="0.35">
      <c r="A88" s="14">
        <v>41</v>
      </c>
      <c r="B88" s="39" t="s">
        <v>64</v>
      </c>
      <c r="C88" s="39" t="s">
        <v>64</v>
      </c>
      <c r="D88" s="29" t="s">
        <v>54</v>
      </c>
      <c r="E88" s="50" t="s">
        <v>101</v>
      </c>
      <c r="F88" s="50" t="s">
        <v>108</v>
      </c>
      <c r="G88" s="50">
        <f>VLOOKUP(F88,'Represenative Instruments_FX'!$E$5:$F$14,2,FALSE)</f>
        <v>11</v>
      </c>
      <c r="H88" s="29" t="s">
        <v>55</v>
      </c>
      <c r="I88" s="114">
        <f>'Prepared_Debt Original Currency'!I88</f>
        <v>1</v>
      </c>
      <c r="J88" s="16">
        <f t="shared" ref="J88:K88" si="79">+J45</f>
        <v>0</v>
      </c>
      <c r="K88" s="16">
        <f t="shared" si="79"/>
        <v>3831304677</v>
      </c>
      <c r="L88" s="36"/>
      <c r="M88" s="36"/>
      <c r="N88" s="121"/>
      <c r="O88" s="123">
        <v>43465</v>
      </c>
      <c r="P88" s="29">
        <v>0</v>
      </c>
      <c r="Q88" s="31">
        <v>1</v>
      </c>
      <c r="R88" s="50">
        <v>0</v>
      </c>
      <c r="S88" s="50">
        <v>1</v>
      </c>
      <c r="T88" s="29" t="s">
        <v>29</v>
      </c>
      <c r="U88" s="47">
        <v>0.13</v>
      </c>
      <c r="V88" s="29"/>
      <c r="W88" s="29"/>
      <c r="X88" s="29"/>
      <c r="Y88" s="19">
        <f t="shared" si="21"/>
        <v>3831304677</v>
      </c>
      <c r="Z88" s="16">
        <f t="shared" si="71"/>
        <v>0</v>
      </c>
      <c r="AA88" s="16">
        <f t="shared" si="71"/>
        <v>0</v>
      </c>
      <c r="AB88" s="16">
        <f t="shared" si="71"/>
        <v>0</v>
      </c>
      <c r="AC88" s="16">
        <f t="shared" si="71"/>
        <v>0</v>
      </c>
      <c r="AD88" s="16">
        <f t="shared" si="71"/>
        <v>0</v>
      </c>
      <c r="AE88" s="16">
        <f t="shared" si="71"/>
        <v>0</v>
      </c>
      <c r="AF88" s="16">
        <f t="shared" si="71"/>
        <v>0</v>
      </c>
      <c r="AG88" s="16">
        <f t="shared" si="71"/>
        <v>0</v>
      </c>
      <c r="AH88" s="16">
        <f t="shared" si="71"/>
        <v>0</v>
      </c>
      <c r="AI88" s="16">
        <f t="shared" si="71"/>
        <v>0</v>
      </c>
      <c r="AJ88" s="16">
        <f t="shared" si="71"/>
        <v>0</v>
      </c>
      <c r="AK88" s="16">
        <f t="shared" si="71"/>
        <v>0</v>
      </c>
      <c r="AL88" s="16">
        <f t="shared" si="71"/>
        <v>0</v>
      </c>
      <c r="AM88" s="16">
        <f t="shared" si="71"/>
        <v>0</v>
      </c>
      <c r="AN88" s="16">
        <f t="shared" si="71"/>
        <v>0</v>
      </c>
      <c r="AO88" s="16">
        <f t="shared" si="71"/>
        <v>0</v>
      </c>
      <c r="AP88" s="16">
        <f t="shared" si="75"/>
        <v>0</v>
      </c>
      <c r="AQ88" s="16">
        <f t="shared" si="75"/>
        <v>0</v>
      </c>
      <c r="AR88" s="16">
        <f t="shared" si="75"/>
        <v>0</v>
      </c>
      <c r="AS88" s="16">
        <f t="shared" si="75"/>
        <v>0</v>
      </c>
      <c r="AT88" s="16">
        <f t="shared" si="75"/>
        <v>0</v>
      </c>
      <c r="AU88" s="16">
        <f t="shared" si="75"/>
        <v>0</v>
      </c>
      <c r="AV88" s="16">
        <f t="shared" si="75"/>
        <v>0</v>
      </c>
      <c r="AW88" s="16">
        <f t="shared" si="75"/>
        <v>0</v>
      </c>
      <c r="AX88" s="16">
        <f t="shared" si="75"/>
        <v>0</v>
      </c>
      <c r="AY88" s="16">
        <f t="shared" si="75"/>
        <v>0</v>
      </c>
      <c r="AZ88" s="16">
        <f t="shared" si="75"/>
        <v>0</v>
      </c>
      <c r="BA88" s="16">
        <f t="shared" si="75"/>
        <v>0</v>
      </c>
      <c r="BB88" s="16">
        <f t="shared" si="75"/>
        <v>0</v>
      </c>
      <c r="BC88" s="16">
        <f t="shared" si="75"/>
        <v>0</v>
      </c>
      <c r="BD88" s="16">
        <f t="shared" si="75"/>
        <v>0</v>
      </c>
      <c r="BE88" s="16">
        <f t="shared" si="75"/>
        <v>0</v>
      </c>
      <c r="BF88" s="16">
        <f t="shared" si="75"/>
        <v>0</v>
      </c>
      <c r="BG88" s="16">
        <f t="shared" si="75"/>
        <v>0</v>
      </c>
      <c r="BH88" s="16">
        <f t="shared" si="75"/>
        <v>0</v>
      </c>
      <c r="BI88" s="16">
        <f t="shared" si="75"/>
        <v>0</v>
      </c>
      <c r="BJ88" s="16">
        <f t="shared" si="75"/>
        <v>0</v>
      </c>
      <c r="BK88" s="16">
        <f t="shared" si="75"/>
        <v>0</v>
      </c>
      <c r="BL88" s="16">
        <f t="shared" si="75"/>
        <v>0</v>
      </c>
      <c r="BM88" s="16">
        <f t="shared" si="75"/>
        <v>0</v>
      </c>
      <c r="BN88" s="16">
        <f t="shared" si="75"/>
        <v>0</v>
      </c>
      <c r="BO88" s="16">
        <f t="shared" si="75"/>
        <v>0</v>
      </c>
      <c r="BP88" s="16">
        <f t="shared" si="75"/>
        <v>0</v>
      </c>
      <c r="BQ88" s="16">
        <f t="shared" si="75"/>
        <v>0</v>
      </c>
      <c r="BR88" s="16">
        <f t="shared" si="75"/>
        <v>0</v>
      </c>
      <c r="BS88" s="16">
        <f t="shared" si="75"/>
        <v>0</v>
      </c>
      <c r="BT88" s="16">
        <f t="shared" si="75"/>
        <v>0</v>
      </c>
      <c r="BU88" s="16">
        <f t="shared" si="75"/>
        <v>0</v>
      </c>
      <c r="BV88" s="16">
        <f t="shared" si="75"/>
        <v>0</v>
      </c>
      <c r="BW88" s="16">
        <f t="shared" si="75"/>
        <v>0</v>
      </c>
    </row>
    <row r="89" spans="1:132" ht="25" customHeight="1" thickBot="1" x14ac:dyDescent="0.4">
      <c r="A89" s="153" t="s">
        <v>92</v>
      </c>
      <c r="B89" s="153"/>
      <c r="C89" s="153"/>
      <c r="D89" s="157"/>
      <c r="E89" s="158"/>
      <c r="F89" s="153"/>
      <c r="G89" s="153"/>
      <c r="H89" s="153"/>
      <c r="I89" s="153"/>
      <c r="J89" s="153"/>
      <c r="K89" s="153"/>
      <c r="L89" s="153"/>
      <c r="M89" s="153"/>
      <c r="N89" s="153"/>
      <c r="O89" s="159"/>
      <c r="P89" s="157"/>
      <c r="Q89" s="157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3"/>
      <c r="BR89" s="153"/>
      <c r="BS89" s="153"/>
      <c r="BT89" s="153"/>
      <c r="BU89" s="153"/>
      <c r="BV89" s="153"/>
      <c r="BW89" s="153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</row>
    <row r="90" spans="1:132" ht="53.5" thickTop="1" thickBot="1" x14ac:dyDescent="0.4">
      <c r="A90" s="1" t="s">
        <v>3</v>
      </c>
      <c r="B90" s="3" t="s">
        <v>4</v>
      </c>
      <c r="C90" s="2" t="s">
        <v>5</v>
      </c>
      <c r="D90" s="2" t="s">
        <v>6</v>
      </c>
      <c r="E90" s="49" t="s">
        <v>65</v>
      </c>
      <c r="F90" s="49" t="s">
        <v>66</v>
      </c>
      <c r="G90" s="49" t="s">
        <v>67</v>
      </c>
      <c r="H90" s="4" t="s">
        <v>7</v>
      </c>
      <c r="I90" s="49" t="s">
        <v>86</v>
      </c>
      <c r="J90" s="4" t="s">
        <v>133</v>
      </c>
      <c r="K90" s="4" t="s">
        <v>131</v>
      </c>
      <c r="L90" s="4" t="s">
        <v>10</v>
      </c>
      <c r="M90" s="4" t="s">
        <v>11</v>
      </c>
      <c r="N90" s="4" t="s">
        <v>12</v>
      </c>
      <c r="O90" s="4" t="s">
        <v>13</v>
      </c>
      <c r="P90" s="4" t="s">
        <v>14</v>
      </c>
      <c r="Q90" s="4" t="s">
        <v>15</v>
      </c>
      <c r="R90" s="49" t="s">
        <v>16</v>
      </c>
      <c r="S90" s="49" t="s">
        <v>17</v>
      </c>
      <c r="T90" s="4" t="s">
        <v>18</v>
      </c>
      <c r="U90" s="45" t="s">
        <v>19</v>
      </c>
      <c r="V90" s="2" t="s">
        <v>20</v>
      </c>
      <c r="W90" s="5" t="s">
        <v>21</v>
      </c>
      <c r="X90" s="6" t="s">
        <v>22</v>
      </c>
      <c r="Y90" s="7" t="s">
        <v>23</v>
      </c>
      <c r="Z90" s="8">
        <v>2018</v>
      </c>
      <c r="AA90" s="9">
        <f>Z90+1</f>
        <v>2019</v>
      </c>
      <c r="AB90" s="9">
        <f t="shared" ref="AB90:BW90" si="80">AA90+1</f>
        <v>2020</v>
      </c>
      <c r="AC90" s="9">
        <f t="shared" si="80"/>
        <v>2021</v>
      </c>
      <c r="AD90" s="9">
        <f t="shared" si="80"/>
        <v>2022</v>
      </c>
      <c r="AE90" s="9">
        <f t="shared" si="80"/>
        <v>2023</v>
      </c>
      <c r="AF90" s="9">
        <f t="shared" si="80"/>
        <v>2024</v>
      </c>
      <c r="AG90" s="9">
        <f t="shared" si="80"/>
        <v>2025</v>
      </c>
      <c r="AH90" s="9">
        <f t="shared" si="80"/>
        <v>2026</v>
      </c>
      <c r="AI90" s="9">
        <f t="shared" si="80"/>
        <v>2027</v>
      </c>
      <c r="AJ90" s="9">
        <f t="shared" si="80"/>
        <v>2028</v>
      </c>
      <c r="AK90" s="9">
        <f t="shared" si="80"/>
        <v>2029</v>
      </c>
      <c r="AL90" s="9">
        <f t="shared" si="80"/>
        <v>2030</v>
      </c>
      <c r="AM90" s="9">
        <f t="shared" si="80"/>
        <v>2031</v>
      </c>
      <c r="AN90" s="9">
        <f t="shared" si="80"/>
        <v>2032</v>
      </c>
      <c r="AO90" s="9">
        <f t="shared" si="80"/>
        <v>2033</v>
      </c>
      <c r="AP90" s="9">
        <f t="shared" si="80"/>
        <v>2034</v>
      </c>
      <c r="AQ90" s="9">
        <f t="shared" si="80"/>
        <v>2035</v>
      </c>
      <c r="AR90" s="9">
        <f t="shared" si="80"/>
        <v>2036</v>
      </c>
      <c r="AS90" s="9">
        <f t="shared" si="80"/>
        <v>2037</v>
      </c>
      <c r="AT90" s="9">
        <f t="shared" si="80"/>
        <v>2038</v>
      </c>
      <c r="AU90" s="9">
        <f t="shared" si="80"/>
        <v>2039</v>
      </c>
      <c r="AV90" s="9">
        <f t="shared" si="80"/>
        <v>2040</v>
      </c>
      <c r="AW90" s="9">
        <f t="shared" si="80"/>
        <v>2041</v>
      </c>
      <c r="AX90" s="9">
        <f t="shared" si="80"/>
        <v>2042</v>
      </c>
      <c r="AY90" s="9">
        <f t="shared" si="80"/>
        <v>2043</v>
      </c>
      <c r="AZ90" s="9">
        <f t="shared" si="80"/>
        <v>2044</v>
      </c>
      <c r="BA90" s="9">
        <f t="shared" si="80"/>
        <v>2045</v>
      </c>
      <c r="BB90" s="9">
        <f t="shared" si="80"/>
        <v>2046</v>
      </c>
      <c r="BC90" s="9">
        <f t="shared" si="80"/>
        <v>2047</v>
      </c>
      <c r="BD90" s="9">
        <f t="shared" si="80"/>
        <v>2048</v>
      </c>
      <c r="BE90" s="9">
        <f t="shared" si="80"/>
        <v>2049</v>
      </c>
      <c r="BF90" s="9">
        <f t="shared" si="80"/>
        <v>2050</v>
      </c>
      <c r="BG90" s="9">
        <f t="shared" si="80"/>
        <v>2051</v>
      </c>
      <c r="BH90" s="9">
        <f t="shared" si="80"/>
        <v>2052</v>
      </c>
      <c r="BI90" s="9">
        <f t="shared" si="80"/>
        <v>2053</v>
      </c>
      <c r="BJ90" s="9">
        <f t="shared" si="80"/>
        <v>2054</v>
      </c>
      <c r="BK90" s="9">
        <f t="shared" si="80"/>
        <v>2055</v>
      </c>
      <c r="BL90" s="9">
        <f t="shared" si="80"/>
        <v>2056</v>
      </c>
      <c r="BM90" s="9">
        <f t="shared" si="80"/>
        <v>2057</v>
      </c>
      <c r="BN90" s="9">
        <f t="shared" si="80"/>
        <v>2058</v>
      </c>
      <c r="BO90" s="9">
        <f t="shared" si="80"/>
        <v>2059</v>
      </c>
      <c r="BP90" s="9">
        <f t="shared" si="80"/>
        <v>2060</v>
      </c>
      <c r="BQ90" s="9">
        <f t="shared" si="80"/>
        <v>2061</v>
      </c>
      <c r="BR90" s="9">
        <f t="shared" si="80"/>
        <v>2062</v>
      </c>
      <c r="BS90" s="9">
        <f t="shared" si="80"/>
        <v>2063</v>
      </c>
      <c r="BT90" s="9">
        <f t="shared" si="80"/>
        <v>2064</v>
      </c>
      <c r="BU90" s="9">
        <f t="shared" si="80"/>
        <v>2065</v>
      </c>
      <c r="BV90" s="9">
        <f t="shared" si="80"/>
        <v>2066</v>
      </c>
      <c r="BW90" s="9">
        <f t="shared" si="80"/>
        <v>2067</v>
      </c>
    </row>
    <row r="91" spans="1:132" x14ac:dyDescent="0.35">
      <c r="A91" s="14">
        <v>1</v>
      </c>
      <c r="B91" s="27" t="s">
        <v>25</v>
      </c>
      <c r="C91" s="28" t="s">
        <v>26</v>
      </c>
      <c r="D91" s="50" t="s">
        <v>27</v>
      </c>
      <c r="E91" s="50" t="s">
        <v>62</v>
      </c>
      <c r="F91" s="50" t="s">
        <v>74</v>
      </c>
      <c r="G91" s="50">
        <f>VLOOKUP(F91,'Represenative Instruments_FX'!$E$5:$F$14,2,FALSE)</f>
        <v>2</v>
      </c>
      <c r="H91" s="14" t="s">
        <v>28</v>
      </c>
      <c r="I91" s="114">
        <f>+'Prepared_Debt Original Currency'!I91</f>
        <v>15</v>
      </c>
      <c r="J91" s="35">
        <f>+J48</f>
        <v>239104948.02000001</v>
      </c>
      <c r="K91" s="35">
        <f>+K48</f>
        <v>10118099.760000002</v>
      </c>
      <c r="L91" s="16">
        <v>0</v>
      </c>
      <c r="M91" s="16">
        <v>0</v>
      </c>
      <c r="N91" s="121">
        <v>35841</v>
      </c>
      <c r="O91" s="121">
        <v>46980</v>
      </c>
      <c r="P91" s="14">
        <v>10</v>
      </c>
      <c r="Q91" s="17">
        <v>50</v>
      </c>
      <c r="R91" s="50">
        <v>0</v>
      </c>
      <c r="S91" s="50">
        <v>11</v>
      </c>
      <c r="T91" s="14" t="s">
        <v>29</v>
      </c>
      <c r="U91" s="46">
        <v>7.4999999999999997E-3</v>
      </c>
      <c r="V91" s="44"/>
      <c r="W91" s="31"/>
      <c r="X91" s="19">
        <v>2851720.7893333337</v>
      </c>
      <c r="Y91" s="16"/>
      <c r="Z91" s="16">
        <f t="shared" ref="Z91:Z131" si="81">IF($T91="Fixed",$U91,$W91)*Y48</f>
        <v>75885.748200000016</v>
      </c>
      <c r="AA91" s="16">
        <f t="shared" ref="AA91:BV96" si="82">IF($T91="Fixed",$U91,$W91)*Z48</f>
        <v>69135.748200000016</v>
      </c>
      <c r="AB91" s="16">
        <f t="shared" si="82"/>
        <v>62385.748200000009</v>
      </c>
      <c r="AC91" s="16">
        <f t="shared" si="82"/>
        <v>55635.748200000009</v>
      </c>
      <c r="AD91" s="16">
        <f t="shared" si="82"/>
        <v>48885.748200000009</v>
      </c>
      <c r="AE91" s="16">
        <f t="shared" si="82"/>
        <v>42135.748200000009</v>
      </c>
      <c r="AF91" s="16">
        <f t="shared" si="82"/>
        <v>35385.748200000009</v>
      </c>
      <c r="AG91" s="16">
        <f t="shared" si="82"/>
        <v>28635.748200000013</v>
      </c>
      <c r="AH91" s="16">
        <f t="shared" si="82"/>
        <v>21885.748200000013</v>
      </c>
      <c r="AI91" s="16">
        <f t="shared" si="82"/>
        <v>15135.748200000011</v>
      </c>
      <c r="AJ91" s="16">
        <f t="shared" si="82"/>
        <v>8385.7482000000127</v>
      </c>
      <c r="AK91" s="16">
        <f t="shared" si="82"/>
        <v>0</v>
      </c>
      <c r="AL91" s="16">
        <f t="shared" si="82"/>
        <v>0</v>
      </c>
      <c r="AM91" s="16">
        <f t="shared" si="82"/>
        <v>0</v>
      </c>
      <c r="AN91" s="16">
        <f t="shared" si="82"/>
        <v>0</v>
      </c>
      <c r="AO91" s="16">
        <f t="shared" si="82"/>
        <v>0</v>
      </c>
      <c r="AP91" s="16">
        <f t="shared" si="82"/>
        <v>0</v>
      </c>
      <c r="AQ91" s="16">
        <f t="shared" si="82"/>
        <v>0</v>
      </c>
      <c r="AR91" s="16">
        <f t="shared" si="82"/>
        <v>0</v>
      </c>
      <c r="AS91" s="16">
        <f t="shared" si="82"/>
        <v>0</v>
      </c>
      <c r="AT91" s="16">
        <f t="shared" si="82"/>
        <v>0</v>
      </c>
      <c r="AU91" s="16">
        <f t="shared" si="82"/>
        <v>0</v>
      </c>
      <c r="AV91" s="16">
        <f t="shared" si="82"/>
        <v>0</v>
      </c>
      <c r="AW91" s="16">
        <f t="shared" si="82"/>
        <v>0</v>
      </c>
      <c r="AX91" s="16">
        <f t="shared" si="82"/>
        <v>0</v>
      </c>
      <c r="AY91" s="16">
        <f t="shared" si="82"/>
        <v>0</v>
      </c>
      <c r="AZ91" s="16">
        <f t="shared" si="82"/>
        <v>0</v>
      </c>
      <c r="BA91" s="16">
        <f t="shared" si="82"/>
        <v>0</v>
      </c>
      <c r="BB91" s="16">
        <f t="shared" si="82"/>
        <v>0</v>
      </c>
      <c r="BC91" s="16">
        <f t="shared" si="82"/>
        <v>0</v>
      </c>
      <c r="BD91" s="16">
        <f t="shared" si="82"/>
        <v>0</v>
      </c>
      <c r="BE91" s="16">
        <f t="shared" si="82"/>
        <v>0</v>
      </c>
      <c r="BF91" s="16">
        <f t="shared" si="82"/>
        <v>0</v>
      </c>
      <c r="BG91" s="16">
        <f t="shared" si="82"/>
        <v>0</v>
      </c>
      <c r="BH91" s="16">
        <f t="shared" si="82"/>
        <v>0</v>
      </c>
      <c r="BI91" s="16">
        <f t="shared" si="82"/>
        <v>0</v>
      </c>
      <c r="BJ91" s="16">
        <f t="shared" si="82"/>
        <v>0</v>
      </c>
      <c r="BK91" s="16">
        <f t="shared" si="82"/>
        <v>0</v>
      </c>
      <c r="BL91" s="16">
        <f t="shared" si="82"/>
        <v>0</v>
      </c>
      <c r="BM91" s="16">
        <f t="shared" si="82"/>
        <v>0</v>
      </c>
      <c r="BN91" s="16">
        <f t="shared" si="82"/>
        <v>0</v>
      </c>
      <c r="BO91" s="16">
        <f t="shared" si="82"/>
        <v>0</v>
      </c>
      <c r="BP91" s="16">
        <f t="shared" si="82"/>
        <v>0</v>
      </c>
      <c r="BQ91" s="16">
        <f t="shared" si="82"/>
        <v>0</v>
      </c>
      <c r="BR91" s="16">
        <f t="shared" si="82"/>
        <v>0</v>
      </c>
      <c r="BS91" s="16">
        <f t="shared" si="82"/>
        <v>0</v>
      </c>
      <c r="BT91" s="16">
        <f t="shared" si="82"/>
        <v>0</v>
      </c>
      <c r="BU91" s="16">
        <f t="shared" si="82"/>
        <v>0</v>
      </c>
      <c r="BV91" s="16">
        <f t="shared" si="82"/>
        <v>0</v>
      </c>
      <c r="BW91" s="40">
        <f>IF($T91="Fixed",$U91,$W91)*BV48</f>
        <v>0</v>
      </c>
      <c r="CA91" s="41"/>
      <c r="EB91" s="22"/>
    </row>
    <row r="92" spans="1:132" x14ac:dyDescent="0.35">
      <c r="A92" s="14">
        <v>2</v>
      </c>
      <c r="B92" s="15" t="s">
        <v>25</v>
      </c>
      <c r="C92" s="15" t="s">
        <v>26</v>
      </c>
      <c r="D92" s="14" t="s">
        <v>27</v>
      </c>
      <c r="E92" s="50" t="s">
        <v>62</v>
      </c>
      <c r="F92" s="50" t="s">
        <v>74</v>
      </c>
      <c r="G92" s="50">
        <f>VLOOKUP(F92,'Represenative Instruments_FX'!$E$5:$F$14,2,FALSE)</f>
        <v>2</v>
      </c>
      <c r="H92" s="14" t="s">
        <v>30</v>
      </c>
      <c r="I92" s="114">
        <f>+'Prepared_Debt Original Currency'!I92</f>
        <v>21.371550000000003</v>
      </c>
      <c r="J92" s="35">
        <f t="shared" ref="J92:K92" si="83">+J49</f>
        <v>26549846823.605583</v>
      </c>
      <c r="K92" s="35">
        <f t="shared" si="83"/>
        <v>5361022182.5487652</v>
      </c>
      <c r="L92" s="16">
        <v>0</v>
      </c>
      <c r="M92" s="16">
        <v>0</v>
      </c>
      <c r="N92" s="121">
        <v>38946</v>
      </c>
      <c r="O92" s="121">
        <v>49747</v>
      </c>
      <c r="P92" s="14">
        <v>10</v>
      </c>
      <c r="Q92" s="17">
        <v>40</v>
      </c>
      <c r="R92" s="50">
        <v>0</v>
      </c>
      <c r="S92" s="50">
        <v>19</v>
      </c>
      <c r="T92" s="14" t="s">
        <v>29</v>
      </c>
      <c r="U92" s="46">
        <v>7.4999999999999997E-3</v>
      </c>
      <c r="V92" s="14"/>
      <c r="W92" s="24"/>
      <c r="X92" s="16">
        <v>301061674.76202708</v>
      </c>
      <c r="Y92" s="19"/>
      <c r="Z92" s="16">
        <f t="shared" si="81"/>
        <v>40207666.36911574</v>
      </c>
      <c r="AA92" s="16">
        <f t="shared" ref="AA92:AO92" si="84">IF($T92="Fixed",$U92,$W92)*Z49</f>
        <v>38091473.402320176</v>
      </c>
      <c r="AB92" s="16">
        <f t="shared" si="84"/>
        <v>35975280.435524613</v>
      </c>
      <c r="AC92" s="16">
        <f t="shared" si="84"/>
        <v>33859087.468729049</v>
      </c>
      <c r="AD92" s="16">
        <f t="shared" si="84"/>
        <v>31742894.501933482</v>
      </c>
      <c r="AE92" s="16">
        <f t="shared" si="84"/>
        <v>29626701.535137918</v>
      </c>
      <c r="AF92" s="16">
        <f t="shared" si="84"/>
        <v>27510508.568342354</v>
      </c>
      <c r="AG92" s="16">
        <f t="shared" si="84"/>
        <v>25394315.60154679</v>
      </c>
      <c r="AH92" s="16">
        <f t="shared" si="84"/>
        <v>23278122.634751227</v>
      </c>
      <c r="AI92" s="16">
        <f t="shared" si="84"/>
        <v>21161929.667955663</v>
      </c>
      <c r="AJ92" s="16">
        <f t="shared" si="84"/>
        <v>19045736.701160099</v>
      </c>
      <c r="AK92" s="16">
        <f t="shared" si="84"/>
        <v>16929543.734364539</v>
      </c>
      <c r="AL92" s="16">
        <f t="shared" si="84"/>
        <v>14813350.767568974</v>
      </c>
      <c r="AM92" s="16">
        <f t="shared" si="84"/>
        <v>12697157.80077341</v>
      </c>
      <c r="AN92" s="16">
        <f t="shared" si="84"/>
        <v>10580964.833977846</v>
      </c>
      <c r="AO92" s="16">
        <f t="shared" si="84"/>
        <v>8464771.8671822827</v>
      </c>
      <c r="AP92" s="16">
        <f t="shared" si="82"/>
        <v>6348578.900386719</v>
      </c>
      <c r="AQ92" s="16">
        <f t="shared" si="82"/>
        <v>4232385.9335911544</v>
      </c>
      <c r="AR92" s="16">
        <f t="shared" si="82"/>
        <v>2116192.9667955898</v>
      </c>
      <c r="AS92" s="16">
        <f t="shared" si="82"/>
        <v>2.5033950805664062E-8</v>
      </c>
      <c r="AT92" s="16">
        <f t="shared" si="82"/>
        <v>2.5033950805664062E-8</v>
      </c>
      <c r="AU92" s="16">
        <f t="shared" si="82"/>
        <v>2.5033950805664062E-8</v>
      </c>
      <c r="AV92" s="16">
        <f t="shared" si="82"/>
        <v>2.5033950805664062E-8</v>
      </c>
      <c r="AW92" s="16">
        <f t="shared" si="82"/>
        <v>2.5033950805664062E-8</v>
      </c>
      <c r="AX92" s="16">
        <f t="shared" si="82"/>
        <v>2.5033950805664062E-8</v>
      </c>
      <c r="AY92" s="16">
        <f t="shared" si="82"/>
        <v>2.5033950805664062E-8</v>
      </c>
      <c r="AZ92" s="16">
        <f t="shared" si="82"/>
        <v>2.5033950805664062E-8</v>
      </c>
      <c r="BA92" s="16">
        <f t="shared" si="82"/>
        <v>2.5033950805664062E-8</v>
      </c>
      <c r="BB92" s="16">
        <f t="shared" si="82"/>
        <v>2.5033950805664062E-8</v>
      </c>
      <c r="BC92" s="16">
        <f t="shared" si="82"/>
        <v>2.5033950805664062E-8</v>
      </c>
      <c r="BD92" s="16">
        <f t="shared" si="82"/>
        <v>2.5033950805664062E-8</v>
      </c>
      <c r="BE92" s="16">
        <f t="shared" si="82"/>
        <v>2.5033950805664062E-8</v>
      </c>
      <c r="BF92" s="16">
        <f t="shared" si="82"/>
        <v>2.5033950805664062E-8</v>
      </c>
      <c r="BG92" s="16">
        <f t="shared" si="82"/>
        <v>2.5033950805664062E-8</v>
      </c>
      <c r="BH92" s="16">
        <f t="shared" si="82"/>
        <v>2.5033950805664062E-8</v>
      </c>
      <c r="BI92" s="16">
        <f t="shared" si="82"/>
        <v>2.5033950805664062E-8</v>
      </c>
      <c r="BJ92" s="16">
        <f t="shared" si="82"/>
        <v>2.5033950805664062E-8</v>
      </c>
      <c r="BK92" s="16">
        <f t="shared" si="82"/>
        <v>2.5033950805664062E-8</v>
      </c>
      <c r="BL92" s="16">
        <f t="shared" si="82"/>
        <v>2.5033950805664062E-8</v>
      </c>
      <c r="BM92" s="16">
        <f t="shared" si="82"/>
        <v>2.5033950805664062E-8</v>
      </c>
      <c r="BN92" s="16">
        <f t="shared" si="82"/>
        <v>2.5033950805664062E-8</v>
      </c>
      <c r="BO92" s="16">
        <f t="shared" si="82"/>
        <v>2.5033950805664062E-8</v>
      </c>
      <c r="BP92" s="16">
        <f t="shared" si="82"/>
        <v>2.5033950805664062E-8</v>
      </c>
      <c r="BQ92" s="16">
        <f t="shared" si="82"/>
        <v>2.5033950805664062E-8</v>
      </c>
      <c r="BR92" s="16">
        <f t="shared" si="82"/>
        <v>2.5033950805664062E-8</v>
      </c>
      <c r="BS92" s="16">
        <f t="shared" si="82"/>
        <v>2.5033950805664062E-8</v>
      </c>
      <c r="BT92" s="16">
        <f t="shared" si="82"/>
        <v>2.5033950805664062E-8</v>
      </c>
      <c r="BU92" s="16">
        <f t="shared" si="82"/>
        <v>2.5033950805664062E-8</v>
      </c>
      <c r="BV92" s="16">
        <f t="shared" si="82"/>
        <v>2.5033950805664062E-8</v>
      </c>
      <c r="BW92" s="16">
        <f t="shared" ref="BW92:BW131" si="85">IF($T92="Fixed",$U92,$W92)*BV49</f>
        <v>2.5033950805664062E-8</v>
      </c>
    </row>
    <row r="93" spans="1:132" x14ac:dyDescent="0.35">
      <c r="A93" s="14">
        <v>3</v>
      </c>
      <c r="B93" s="15" t="s">
        <v>25</v>
      </c>
      <c r="C93" s="15" t="s">
        <v>31</v>
      </c>
      <c r="D93" s="14" t="s">
        <v>27</v>
      </c>
      <c r="E93" s="50" t="s">
        <v>62</v>
      </c>
      <c r="F93" s="50" t="s">
        <v>74</v>
      </c>
      <c r="G93" s="50">
        <f>VLOOKUP(F93,'Represenative Instruments_FX'!$E$5:$F$14,2,FALSE)</f>
        <v>2</v>
      </c>
      <c r="H93" s="14" t="s">
        <v>32</v>
      </c>
      <c r="I93" s="114">
        <f>+'Prepared_Debt Original Currency'!I93</f>
        <v>18.031499999999998</v>
      </c>
      <c r="J93" s="35">
        <f t="shared" ref="J93:K93" si="86">+J50</f>
        <v>921095479.45801783</v>
      </c>
      <c r="K93" s="35">
        <f t="shared" si="86"/>
        <v>209895488.55417955</v>
      </c>
      <c r="L93" s="16">
        <v>0</v>
      </c>
      <c r="M93" s="16">
        <v>0</v>
      </c>
      <c r="N93" s="121">
        <v>39284</v>
      </c>
      <c r="O93" s="121">
        <v>50219</v>
      </c>
      <c r="P93" s="14">
        <v>10</v>
      </c>
      <c r="Q93" s="17">
        <v>40</v>
      </c>
      <c r="R93" s="50">
        <v>0</v>
      </c>
      <c r="S93" s="50">
        <v>20</v>
      </c>
      <c r="T93" s="14" t="s">
        <v>29</v>
      </c>
      <c r="U93" s="46">
        <v>0.01</v>
      </c>
      <c r="V93" s="14"/>
      <c r="W93" s="24"/>
      <c r="X93" s="16">
        <v>12268026.846376812</v>
      </c>
      <c r="Y93" s="19"/>
      <c r="Z93" s="16">
        <f t="shared" si="81"/>
        <v>2098954.8855417958</v>
      </c>
      <c r="AA93" s="16">
        <f t="shared" si="82"/>
        <v>2001007.7477922246</v>
      </c>
      <c r="AB93" s="16">
        <f t="shared" si="82"/>
        <v>1901832.4391142318</v>
      </c>
      <c r="AC93" s="16">
        <f t="shared" si="82"/>
        <v>1802043.0449167315</v>
      </c>
      <c r="AD93" s="16">
        <f t="shared" si="82"/>
        <v>1701025.4707774634</v>
      </c>
      <c r="AE93" s="16">
        <f t="shared" si="82"/>
        <v>1599086.7626657882</v>
      </c>
      <c r="AF93" s="16">
        <f t="shared" si="82"/>
        <v>1496226.9201465459</v>
      </c>
      <c r="AG93" s="16">
        <f t="shared" si="82"/>
        <v>1392138.903679206</v>
      </c>
      <c r="AH93" s="16">
        <f t="shared" si="82"/>
        <v>1286822.7051039145</v>
      </c>
      <c r="AI93" s="16">
        <f t="shared" si="82"/>
        <v>1180892.4236970108</v>
      </c>
      <c r="AJ93" s="16">
        <f t="shared" si="82"/>
        <v>1073733.9622786175</v>
      </c>
      <c r="AK93" s="16">
        <f t="shared" si="82"/>
        <v>965347.31659570499</v>
      </c>
      <c r="AL93" s="16">
        <f t="shared" si="82"/>
        <v>856039.53926765104</v>
      </c>
      <c r="AM93" s="16">
        <f t="shared" si="82"/>
        <v>745810.63289580005</v>
      </c>
      <c r="AN93" s="16">
        <f t="shared" si="82"/>
        <v>634353.54736595042</v>
      </c>
      <c r="AO93" s="16">
        <f t="shared" si="82"/>
        <v>521668.29304982105</v>
      </c>
      <c r="AP93" s="16">
        <f t="shared" si="82"/>
        <v>407754.85872941464</v>
      </c>
      <c r="AQ93" s="16">
        <f t="shared" si="82"/>
        <v>292613.24033201649</v>
      </c>
      <c r="AR93" s="16">
        <f t="shared" si="82"/>
        <v>176243.45682676445</v>
      </c>
      <c r="AS93" s="16">
        <f t="shared" si="82"/>
        <v>59259.576478222851</v>
      </c>
      <c r="AT93" s="16">
        <f t="shared" si="82"/>
        <v>-2.0489096641540527E-10</v>
      </c>
      <c r="AU93" s="16">
        <f t="shared" si="82"/>
        <v>-2.0489096641540527E-10</v>
      </c>
      <c r="AV93" s="16">
        <f t="shared" si="82"/>
        <v>-2.0489096641540527E-10</v>
      </c>
      <c r="AW93" s="16">
        <f t="shared" si="82"/>
        <v>-2.0489096641540527E-10</v>
      </c>
      <c r="AX93" s="16">
        <f t="shared" si="82"/>
        <v>-2.0489096641540527E-10</v>
      </c>
      <c r="AY93" s="16">
        <f t="shared" si="82"/>
        <v>-2.0489096641540527E-10</v>
      </c>
      <c r="AZ93" s="16">
        <f t="shared" si="82"/>
        <v>-2.0489096641540527E-10</v>
      </c>
      <c r="BA93" s="16">
        <f t="shared" si="82"/>
        <v>-2.0489096641540527E-10</v>
      </c>
      <c r="BB93" s="16">
        <f t="shared" si="82"/>
        <v>-2.0489096641540527E-10</v>
      </c>
      <c r="BC93" s="16">
        <f t="shared" si="82"/>
        <v>-2.0489096641540527E-10</v>
      </c>
      <c r="BD93" s="16">
        <f t="shared" si="82"/>
        <v>-2.0489096641540527E-10</v>
      </c>
      <c r="BE93" s="16">
        <f t="shared" si="82"/>
        <v>-2.0489096641540527E-10</v>
      </c>
      <c r="BF93" s="16">
        <f t="shared" si="82"/>
        <v>-2.0489096641540527E-10</v>
      </c>
      <c r="BG93" s="16">
        <f t="shared" si="82"/>
        <v>-2.0489096641540527E-10</v>
      </c>
      <c r="BH93" s="16">
        <f t="shared" si="82"/>
        <v>-2.0489096641540527E-10</v>
      </c>
      <c r="BI93" s="16">
        <f t="shared" si="82"/>
        <v>-2.0489096641540527E-10</v>
      </c>
      <c r="BJ93" s="16">
        <f t="shared" si="82"/>
        <v>-2.0489096641540527E-10</v>
      </c>
      <c r="BK93" s="16">
        <f t="shared" si="82"/>
        <v>-2.0489096641540527E-10</v>
      </c>
      <c r="BL93" s="16">
        <f t="shared" si="82"/>
        <v>-2.0489096641540527E-10</v>
      </c>
      <c r="BM93" s="16">
        <f t="shared" si="82"/>
        <v>-2.0489096641540527E-10</v>
      </c>
      <c r="BN93" s="16">
        <f t="shared" si="82"/>
        <v>-2.0489096641540527E-10</v>
      </c>
      <c r="BO93" s="16">
        <f t="shared" si="82"/>
        <v>-2.0489096641540527E-10</v>
      </c>
      <c r="BP93" s="16">
        <f t="shared" si="82"/>
        <v>-2.0489096641540527E-10</v>
      </c>
      <c r="BQ93" s="16">
        <f t="shared" si="82"/>
        <v>-2.0489096641540527E-10</v>
      </c>
      <c r="BR93" s="16">
        <f t="shared" si="82"/>
        <v>-2.0489096641540527E-10</v>
      </c>
      <c r="BS93" s="16">
        <f t="shared" si="82"/>
        <v>-2.0489096641540527E-10</v>
      </c>
      <c r="BT93" s="16">
        <f t="shared" si="82"/>
        <v>-2.0489096641540527E-10</v>
      </c>
      <c r="BU93" s="16">
        <f t="shared" si="82"/>
        <v>-2.0489096641540527E-10</v>
      </c>
      <c r="BV93" s="16">
        <f t="shared" si="82"/>
        <v>-2.0489096641540527E-10</v>
      </c>
      <c r="BW93" s="16">
        <f t="shared" si="85"/>
        <v>-2.0489096641540527E-10</v>
      </c>
    </row>
    <row r="94" spans="1:132" x14ac:dyDescent="0.35">
      <c r="A94" s="14">
        <v>4</v>
      </c>
      <c r="B94" s="15" t="s">
        <v>25</v>
      </c>
      <c r="C94" s="15" t="s">
        <v>33</v>
      </c>
      <c r="D94" s="14" t="s">
        <v>27</v>
      </c>
      <c r="E94" s="50" t="s">
        <v>63</v>
      </c>
      <c r="F94" s="50" t="s">
        <v>75</v>
      </c>
      <c r="G94" s="50">
        <f>VLOOKUP(F94,'Represenative Instruments_FX'!$E$5:$F$14,2,FALSE)</f>
        <v>3</v>
      </c>
      <c r="H94" s="14" t="s">
        <v>28</v>
      </c>
      <c r="I94" s="114">
        <f>+'Prepared_Debt Original Currency'!I94</f>
        <v>15</v>
      </c>
      <c r="J94" s="35">
        <f t="shared" ref="J94:K94" si="87">+J51</f>
        <v>6468797142.1499996</v>
      </c>
      <c r="K94" s="35">
        <f t="shared" si="87"/>
        <v>534374572.28399992</v>
      </c>
      <c r="L94" s="16">
        <v>0</v>
      </c>
      <c r="M94" s="16">
        <v>0</v>
      </c>
      <c r="N94" s="121">
        <v>40098</v>
      </c>
      <c r="O94" s="121">
        <v>43612</v>
      </c>
      <c r="P94" s="14">
        <v>10</v>
      </c>
      <c r="Q94" s="17">
        <v>20</v>
      </c>
      <c r="R94" s="50">
        <v>0</v>
      </c>
      <c r="S94" s="50">
        <v>2</v>
      </c>
      <c r="T94" s="14" t="s">
        <v>29</v>
      </c>
      <c r="U94" s="46">
        <v>4.53E-2</v>
      </c>
      <c r="V94" s="14"/>
      <c r="W94" s="24"/>
      <c r="X94" s="16">
        <v>47907412</v>
      </c>
      <c r="Y94" s="19"/>
      <c r="Z94" s="16">
        <f t="shared" si="81"/>
        <v>24207168.124465197</v>
      </c>
      <c r="AA94" s="16">
        <f t="shared" si="82"/>
        <v>4287631.847665946</v>
      </c>
      <c r="AB94" s="16">
        <f t="shared" si="82"/>
        <v>0</v>
      </c>
      <c r="AC94" s="16">
        <f t="shared" si="82"/>
        <v>0</v>
      </c>
      <c r="AD94" s="16">
        <f t="shared" si="82"/>
        <v>0</v>
      </c>
      <c r="AE94" s="16">
        <f t="shared" si="82"/>
        <v>0</v>
      </c>
      <c r="AF94" s="16">
        <f t="shared" si="82"/>
        <v>0</v>
      </c>
      <c r="AG94" s="16">
        <f t="shared" si="82"/>
        <v>0</v>
      </c>
      <c r="AH94" s="16">
        <f t="shared" si="82"/>
        <v>0</v>
      </c>
      <c r="AI94" s="16">
        <f t="shared" si="82"/>
        <v>0</v>
      </c>
      <c r="AJ94" s="16">
        <f t="shared" si="82"/>
        <v>0</v>
      </c>
      <c r="AK94" s="16">
        <f t="shared" si="82"/>
        <v>0</v>
      </c>
      <c r="AL94" s="16">
        <f t="shared" si="82"/>
        <v>0</v>
      </c>
      <c r="AM94" s="16">
        <f t="shared" si="82"/>
        <v>0</v>
      </c>
      <c r="AN94" s="16">
        <f t="shared" si="82"/>
        <v>0</v>
      </c>
      <c r="AO94" s="16">
        <f t="shared" si="82"/>
        <v>0</v>
      </c>
      <c r="AP94" s="16">
        <f t="shared" si="82"/>
        <v>0</v>
      </c>
      <c r="AQ94" s="16">
        <f t="shared" si="82"/>
        <v>0</v>
      </c>
      <c r="AR94" s="16">
        <f t="shared" si="82"/>
        <v>0</v>
      </c>
      <c r="AS94" s="16">
        <f t="shared" si="82"/>
        <v>0</v>
      </c>
      <c r="AT94" s="16">
        <f t="shared" si="82"/>
        <v>0</v>
      </c>
      <c r="AU94" s="16">
        <f t="shared" si="82"/>
        <v>0</v>
      </c>
      <c r="AV94" s="16">
        <f t="shared" si="82"/>
        <v>0</v>
      </c>
      <c r="AW94" s="16">
        <f t="shared" si="82"/>
        <v>0</v>
      </c>
      <c r="AX94" s="16">
        <f t="shared" si="82"/>
        <v>0</v>
      </c>
      <c r="AY94" s="16">
        <f t="shared" si="82"/>
        <v>0</v>
      </c>
      <c r="AZ94" s="16">
        <f t="shared" si="82"/>
        <v>0</v>
      </c>
      <c r="BA94" s="16">
        <f t="shared" si="82"/>
        <v>0</v>
      </c>
      <c r="BB94" s="16">
        <f t="shared" si="82"/>
        <v>0</v>
      </c>
      <c r="BC94" s="16">
        <f t="shared" si="82"/>
        <v>0</v>
      </c>
      <c r="BD94" s="16">
        <f t="shared" si="82"/>
        <v>0</v>
      </c>
      <c r="BE94" s="16">
        <f t="shared" si="82"/>
        <v>0</v>
      </c>
      <c r="BF94" s="16">
        <f t="shared" si="82"/>
        <v>0</v>
      </c>
      <c r="BG94" s="16">
        <f t="shared" si="82"/>
        <v>0</v>
      </c>
      <c r="BH94" s="16">
        <f t="shared" si="82"/>
        <v>0</v>
      </c>
      <c r="BI94" s="16">
        <f t="shared" si="82"/>
        <v>0</v>
      </c>
      <c r="BJ94" s="16">
        <f t="shared" si="82"/>
        <v>0</v>
      </c>
      <c r="BK94" s="16">
        <f t="shared" si="82"/>
        <v>0</v>
      </c>
      <c r="BL94" s="16">
        <f t="shared" si="82"/>
        <v>0</v>
      </c>
      <c r="BM94" s="16">
        <f t="shared" si="82"/>
        <v>0</v>
      </c>
      <c r="BN94" s="16">
        <f t="shared" si="82"/>
        <v>0</v>
      </c>
      <c r="BO94" s="16">
        <f t="shared" si="82"/>
        <v>0</v>
      </c>
      <c r="BP94" s="16">
        <f t="shared" si="82"/>
        <v>0</v>
      </c>
      <c r="BQ94" s="16">
        <f t="shared" si="82"/>
        <v>0</v>
      </c>
      <c r="BR94" s="16">
        <f t="shared" si="82"/>
        <v>0</v>
      </c>
      <c r="BS94" s="16">
        <f t="shared" si="82"/>
        <v>0</v>
      </c>
      <c r="BT94" s="16">
        <f t="shared" si="82"/>
        <v>0</v>
      </c>
      <c r="BU94" s="16">
        <f t="shared" si="82"/>
        <v>0</v>
      </c>
      <c r="BV94" s="16">
        <f t="shared" si="82"/>
        <v>0</v>
      </c>
      <c r="BW94" s="16">
        <f t="shared" si="85"/>
        <v>0</v>
      </c>
    </row>
    <row r="95" spans="1:132" x14ac:dyDescent="0.35">
      <c r="A95" s="14">
        <v>5</v>
      </c>
      <c r="B95" s="15" t="s">
        <v>34</v>
      </c>
      <c r="C95" s="17" t="s">
        <v>35</v>
      </c>
      <c r="D95" s="14" t="s">
        <v>27</v>
      </c>
      <c r="E95" s="50" t="s">
        <v>35</v>
      </c>
      <c r="F95" s="50" t="s">
        <v>76</v>
      </c>
      <c r="G95" s="50">
        <f>VLOOKUP(F95,'Represenative Instruments_FX'!$E$5:$F$14,2,FALSE)</f>
        <v>1</v>
      </c>
      <c r="H95" s="14" t="s">
        <v>36</v>
      </c>
      <c r="I95" s="114">
        <f>+'Prepared_Debt Original Currency'!I95</f>
        <v>15.39495</v>
      </c>
      <c r="J95" s="35">
        <f t="shared" ref="J95:K95" si="88">+J52</f>
        <v>232540029.34570381</v>
      </c>
      <c r="K95" s="35">
        <f t="shared" si="88"/>
        <v>53960959.060816906</v>
      </c>
      <c r="L95" s="16">
        <v>0</v>
      </c>
      <c r="M95" s="16">
        <v>0</v>
      </c>
      <c r="N95" s="122">
        <v>41520</v>
      </c>
      <c r="O95" s="122">
        <v>55243</v>
      </c>
      <c r="P95" s="14">
        <v>10</v>
      </c>
      <c r="Q95" s="17">
        <v>50</v>
      </c>
      <c r="R95" s="50">
        <v>0</v>
      </c>
      <c r="S95" s="50">
        <v>34</v>
      </c>
      <c r="T95" s="14" t="s">
        <v>29</v>
      </c>
      <c r="U95" s="46">
        <v>7.4999999999999997E-3</v>
      </c>
      <c r="V95" s="14"/>
      <c r="W95" s="24"/>
      <c r="X95" s="16">
        <v>15104955.153846152</v>
      </c>
      <c r="Y95" s="19"/>
      <c r="Z95" s="16">
        <f t="shared" si="81"/>
        <v>404707.19295612676</v>
      </c>
      <c r="AA95" s="16">
        <f t="shared" si="82"/>
        <v>395793.78547102952</v>
      </c>
      <c r="AB95" s="16">
        <f t="shared" si="82"/>
        <v>384588.50630079</v>
      </c>
      <c r="AC95" s="16">
        <f t="shared" si="82"/>
        <v>371288.71400125104</v>
      </c>
      <c r="AD95" s="16">
        <f t="shared" si="82"/>
        <v>357988.92170171201</v>
      </c>
      <c r="AE95" s="16">
        <f t="shared" si="82"/>
        <v>344689.13187306252</v>
      </c>
      <c r="AF95" s="16">
        <f t="shared" si="82"/>
        <v>331389.34204441303</v>
      </c>
      <c r="AG95" s="16">
        <f t="shared" si="82"/>
        <v>318089.55221576354</v>
      </c>
      <c r="AH95" s="16">
        <f t="shared" si="82"/>
        <v>304789.76238711405</v>
      </c>
      <c r="AI95" s="16">
        <f t="shared" si="82"/>
        <v>291489.97255846451</v>
      </c>
      <c r="AJ95" s="16">
        <f t="shared" si="82"/>
        <v>278190.18272981502</v>
      </c>
      <c r="AK95" s="16">
        <f t="shared" si="82"/>
        <v>264890.39290116553</v>
      </c>
      <c r="AL95" s="16">
        <f t="shared" si="82"/>
        <v>251590.60307251604</v>
      </c>
      <c r="AM95" s="16">
        <f t="shared" si="82"/>
        <v>238290.81324386655</v>
      </c>
      <c r="AN95" s="16">
        <f t="shared" si="82"/>
        <v>224991.02341521703</v>
      </c>
      <c r="AO95" s="16">
        <f t="shared" si="82"/>
        <v>211691.23358656754</v>
      </c>
      <c r="AP95" s="16">
        <f t="shared" si="82"/>
        <v>198391.44375791805</v>
      </c>
      <c r="AQ95" s="16">
        <f t="shared" si="82"/>
        <v>185091.65392926853</v>
      </c>
      <c r="AR95" s="16">
        <f t="shared" si="82"/>
        <v>171791.86410061904</v>
      </c>
      <c r="AS95" s="16">
        <f t="shared" si="82"/>
        <v>158492.07427196956</v>
      </c>
      <c r="AT95" s="16">
        <f t="shared" si="82"/>
        <v>145192.28444332004</v>
      </c>
      <c r="AU95" s="16">
        <f t="shared" si="82"/>
        <v>131892.49461467055</v>
      </c>
      <c r="AV95" s="16">
        <f t="shared" si="82"/>
        <v>118592.70478602106</v>
      </c>
      <c r="AW95" s="16">
        <f t="shared" si="82"/>
        <v>105292.91495737155</v>
      </c>
      <c r="AX95" s="16">
        <f t="shared" si="82"/>
        <v>91993.125128722051</v>
      </c>
      <c r="AY95" s="16">
        <f t="shared" si="82"/>
        <v>78693.335300072562</v>
      </c>
      <c r="AZ95" s="16">
        <f t="shared" si="82"/>
        <v>65393.545471423058</v>
      </c>
      <c r="BA95" s="16">
        <f t="shared" si="82"/>
        <v>52093.755642773562</v>
      </c>
      <c r="BB95" s="16">
        <f t="shared" si="82"/>
        <v>38793.965814124065</v>
      </c>
      <c r="BC95" s="16">
        <f t="shared" si="82"/>
        <v>25494.175985474569</v>
      </c>
      <c r="BD95" s="16">
        <f t="shared" si="82"/>
        <v>15591.213751671216</v>
      </c>
      <c r="BE95" s="16">
        <f t="shared" si="82"/>
        <v>9187.5983953501855</v>
      </c>
      <c r="BF95" s="16">
        <f t="shared" si="82"/>
        <v>4593.7622497951861</v>
      </c>
      <c r="BG95" s="16">
        <f t="shared" si="82"/>
        <v>1531.2540832651866</v>
      </c>
      <c r="BH95" s="16">
        <f t="shared" si="82"/>
        <v>1.6370904631912708E-10</v>
      </c>
      <c r="BI95" s="16">
        <f t="shared" si="82"/>
        <v>1.6370904631912708E-10</v>
      </c>
      <c r="BJ95" s="16">
        <f t="shared" si="82"/>
        <v>1.6370904631912708E-10</v>
      </c>
      <c r="BK95" s="16">
        <f t="shared" si="82"/>
        <v>1.6370904631912708E-10</v>
      </c>
      <c r="BL95" s="16">
        <f t="shared" si="82"/>
        <v>1.6370904631912708E-10</v>
      </c>
      <c r="BM95" s="16">
        <f t="shared" si="82"/>
        <v>1.6370904631912708E-10</v>
      </c>
      <c r="BN95" s="16">
        <f t="shared" si="82"/>
        <v>1.6370904631912708E-10</v>
      </c>
      <c r="BO95" s="16">
        <f t="shared" si="82"/>
        <v>1.6370904631912708E-10</v>
      </c>
      <c r="BP95" s="16">
        <f t="shared" si="82"/>
        <v>1.6370904631912708E-10</v>
      </c>
      <c r="BQ95" s="16">
        <f t="shared" si="82"/>
        <v>1.6370904631912708E-10</v>
      </c>
      <c r="BR95" s="16">
        <f t="shared" si="82"/>
        <v>1.6370904631912708E-10</v>
      </c>
      <c r="BS95" s="16">
        <f t="shared" si="82"/>
        <v>1.6370904631912708E-10</v>
      </c>
      <c r="BT95" s="16">
        <f t="shared" si="82"/>
        <v>1.6370904631912708E-10</v>
      </c>
      <c r="BU95" s="16">
        <f t="shared" si="82"/>
        <v>1.6370904631912708E-10</v>
      </c>
      <c r="BV95" s="16">
        <f t="shared" si="82"/>
        <v>1.6370904631912708E-10</v>
      </c>
      <c r="BW95" s="16">
        <f t="shared" si="85"/>
        <v>1.6370904631912708E-10</v>
      </c>
    </row>
    <row r="96" spans="1:132" x14ac:dyDescent="0.35">
      <c r="A96" s="14">
        <v>6</v>
      </c>
      <c r="B96" s="15" t="s">
        <v>34</v>
      </c>
      <c r="C96" s="17" t="s">
        <v>35</v>
      </c>
      <c r="D96" s="14" t="s">
        <v>27</v>
      </c>
      <c r="E96" s="50" t="s">
        <v>35</v>
      </c>
      <c r="F96" s="50" t="s">
        <v>76</v>
      </c>
      <c r="G96" s="50">
        <f>VLOOKUP(F96,'Represenative Instruments_FX'!$E$5:$F$14,2,FALSE)</f>
        <v>1</v>
      </c>
      <c r="H96" s="14" t="s">
        <v>28</v>
      </c>
      <c r="I96" s="114">
        <f>+'Prepared_Debt Original Currency'!I96</f>
        <v>15</v>
      </c>
      <c r="J96" s="35">
        <f t="shared" ref="J96:K96" si="89">+J53</f>
        <v>669550372.80000007</v>
      </c>
      <c r="K96" s="35">
        <f t="shared" si="89"/>
        <v>553048861.25999987</v>
      </c>
      <c r="L96" s="16">
        <v>0</v>
      </c>
      <c r="M96" s="16">
        <v>0</v>
      </c>
      <c r="N96" s="122">
        <v>42991</v>
      </c>
      <c r="O96" s="122">
        <v>57410</v>
      </c>
      <c r="P96" s="14">
        <v>10</v>
      </c>
      <c r="Q96" s="17">
        <v>50</v>
      </c>
      <c r="R96" s="50">
        <v>0</v>
      </c>
      <c r="S96" s="50">
        <v>40</v>
      </c>
      <c r="T96" s="14" t="s">
        <v>29</v>
      </c>
      <c r="U96" s="46">
        <v>7.4999999999999997E-3</v>
      </c>
      <c r="V96" s="14"/>
      <c r="W96" s="24"/>
      <c r="X96" s="16">
        <v>44636691.520000003</v>
      </c>
      <c r="Y96" s="19"/>
      <c r="Z96" s="16">
        <f t="shared" si="81"/>
        <v>4147866.459449999</v>
      </c>
      <c r="AA96" s="16">
        <f t="shared" si="82"/>
        <v>3890882.5286849989</v>
      </c>
      <c r="AB96" s="16">
        <f t="shared" si="82"/>
        <v>3651541.741338749</v>
      </c>
      <c r="AC96" s="16">
        <f t="shared" si="82"/>
        <v>3514698.558911249</v>
      </c>
      <c r="AD96" s="16">
        <f t="shared" si="82"/>
        <v>3377855.3764837487</v>
      </c>
      <c r="AE96" s="16">
        <f t="shared" si="82"/>
        <v>3241012.1940562488</v>
      </c>
      <c r="AF96" s="16">
        <f t="shared" si="82"/>
        <v>3104169.0116287488</v>
      </c>
      <c r="AG96" s="16">
        <f t="shared" si="82"/>
        <v>2967325.8292012489</v>
      </c>
      <c r="AH96" s="16">
        <f t="shared" si="82"/>
        <v>2830482.6467737486</v>
      </c>
      <c r="AI96" s="16">
        <f t="shared" si="82"/>
        <v>2693639.4643462487</v>
      </c>
      <c r="AJ96" s="16">
        <f t="shared" si="82"/>
        <v>2556796.2819187487</v>
      </c>
      <c r="AK96" s="16">
        <f t="shared" si="82"/>
        <v>2419953.0994912488</v>
      </c>
      <c r="AL96" s="16">
        <f t="shared" si="82"/>
        <v>2283109.9170637485</v>
      </c>
      <c r="AM96" s="16">
        <f t="shared" si="82"/>
        <v>2146266.7346362486</v>
      </c>
      <c r="AN96" s="16">
        <f t="shared" si="82"/>
        <v>2009423.5522087486</v>
      </c>
      <c r="AO96" s="16">
        <f t="shared" si="82"/>
        <v>1872580.3697812485</v>
      </c>
      <c r="AP96" s="16">
        <f t="shared" si="82"/>
        <v>1735737.1873537484</v>
      </c>
      <c r="AQ96" s="16">
        <f t="shared" si="82"/>
        <v>1598894.0049262485</v>
      </c>
      <c r="AR96" s="16">
        <f t="shared" si="82"/>
        <v>1462050.8224987483</v>
      </c>
      <c r="AS96" s="16">
        <f t="shared" si="82"/>
        <v>1325207.6400712484</v>
      </c>
      <c r="AT96" s="16">
        <f t="shared" si="82"/>
        <v>1188364.4576437483</v>
      </c>
      <c r="AU96" s="16">
        <f t="shared" si="82"/>
        <v>1051521.2752162484</v>
      </c>
      <c r="AV96" s="16">
        <f t="shared" si="82"/>
        <v>914678.09278874821</v>
      </c>
      <c r="AW96" s="16">
        <f t="shared" si="82"/>
        <v>777834.91036124818</v>
      </c>
      <c r="AX96" s="16">
        <f t="shared" si="82"/>
        <v>640991.72793374816</v>
      </c>
      <c r="AY96" s="16">
        <f t="shared" si="82"/>
        <v>504148.54550624813</v>
      </c>
      <c r="AZ96" s="16">
        <f t="shared" si="82"/>
        <v>367305.36307874817</v>
      </c>
      <c r="BA96" s="16">
        <f t="shared" si="82"/>
        <v>230462.1806512482</v>
      </c>
      <c r="BB96" s="16">
        <f t="shared" si="82"/>
        <v>131236.16434874866</v>
      </c>
      <c r="BC96" s="16">
        <f t="shared" si="82"/>
        <v>82573.395839998193</v>
      </c>
      <c r="BD96" s="16">
        <f t="shared" si="82"/>
        <v>60713.823374998457</v>
      </c>
      <c r="BE96" s="16">
        <f t="shared" ref="AA96:BV101" si="90">IF($T96="Fixed",$U96,$W96)*BD53</f>
        <v>54642.441284998458</v>
      </c>
      <c r="BF96" s="16">
        <f t="shared" si="90"/>
        <v>48571.059194998459</v>
      </c>
      <c r="BG96" s="16">
        <f t="shared" si="90"/>
        <v>42499.67710499846</v>
      </c>
      <c r="BH96" s="16">
        <f t="shared" si="90"/>
        <v>36428.295014998461</v>
      </c>
      <c r="BI96" s="16">
        <f t="shared" si="90"/>
        <v>30356.912924998465</v>
      </c>
      <c r="BJ96" s="16">
        <f t="shared" si="90"/>
        <v>24285.53083499847</v>
      </c>
      <c r="BK96" s="16">
        <f t="shared" si="90"/>
        <v>18214.148744998471</v>
      </c>
      <c r="BL96" s="16">
        <f t="shared" si="90"/>
        <v>12142.766654998471</v>
      </c>
      <c r="BM96" s="16">
        <f t="shared" si="90"/>
        <v>6071.3845649984723</v>
      </c>
      <c r="BN96" s="16">
        <f t="shared" si="90"/>
        <v>-1.3026874512434005E-9</v>
      </c>
      <c r="BO96" s="16">
        <f t="shared" si="90"/>
        <v>-1.3026874512434005E-9</v>
      </c>
      <c r="BP96" s="16">
        <f t="shared" si="90"/>
        <v>-1.3026874512434005E-9</v>
      </c>
      <c r="BQ96" s="16">
        <f t="shared" si="90"/>
        <v>-1.3026874512434005E-9</v>
      </c>
      <c r="BR96" s="16">
        <f t="shared" si="90"/>
        <v>-1.3026874512434005E-9</v>
      </c>
      <c r="BS96" s="16">
        <f t="shared" si="90"/>
        <v>-1.3026874512434005E-9</v>
      </c>
      <c r="BT96" s="16">
        <f t="shared" si="90"/>
        <v>-1.3026874512434005E-9</v>
      </c>
      <c r="BU96" s="16">
        <f t="shared" si="90"/>
        <v>-1.3026874512434005E-9</v>
      </c>
      <c r="BV96" s="16">
        <f t="shared" si="90"/>
        <v>-1.3026874512434005E-9</v>
      </c>
      <c r="BW96" s="16">
        <f t="shared" si="85"/>
        <v>-1.3026874512434005E-9</v>
      </c>
    </row>
    <row r="97" spans="1:75" x14ac:dyDescent="0.35">
      <c r="A97" s="14">
        <v>7</v>
      </c>
      <c r="B97" s="15" t="s">
        <v>34</v>
      </c>
      <c r="C97" s="17" t="s">
        <v>35</v>
      </c>
      <c r="D97" s="14" t="s">
        <v>27</v>
      </c>
      <c r="E97" s="50" t="s">
        <v>35</v>
      </c>
      <c r="F97" s="50" t="s">
        <v>76</v>
      </c>
      <c r="G97" s="50">
        <f>VLOOKUP(F97,'Represenative Instruments_FX'!$E$5:$F$14,2,FALSE)</f>
        <v>1</v>
      </c>
      <c r="H97" s="14" t="s">
        <v>32</v>
      </c>
      <c r="I97" s="114">
        <f>+'Prepared_Debt Original Currency'!I97</f>
        <v>18.031499999999998</v>
      </c>
      <c r="J97" s="35">
        <f t="shared" ref="J97:K97" si="91">+J54</f>
        <v>4862320.3397519989</v>
      </c>
      <c r="K97" s="35">
        <f t="shared" si="91"/>
        <v>4302559.4695019992</v>
      </c>
      <c r="L97" s="18">
        <v>0</v>
      </c>
      <c r="M97" s="18">
        <v>0</v>
      </c>
      <c r="N97" s="122">
        <v>39372</v>
      </c>
      <c r="O97" s="122">
        <v>53951</v>
      </c>
      <c r="P97" s="14">
        <v>10</v>
      </c>
      <c r="Q97" s="17">
        <v>50</v>
      </c>
      <c r="R97" s="50">
        <v>0</v>
      </c>
      <c r="S97" s="50">
        <v>30</v>
      </c>
      <c r="T97" s="14" t="s">
        <v>29</v>
      </c>
      <c r="U97" s="46">
        <v>7.4999999999999997E-3</v>
      </c>
      <c r="V97" s="14"/>
      <c r="W97" s="24"/>
      <c r="X97" s="16">
        <v>269657.00799999997</v>
      </c>
      <c r="Y97" s="19"/>
      <c r="Z97" s="16">
        <f t="shared" si="81"/>
        <v>32269.196021264994</v>
      </c>
      <c r="AA97" s="16">
        <f t="shared" si="90"/>
        <v>31175.172624914994</v>
      </c>
      <c r="AB97" s="16">
        <f t="shared" si="90"/>
        <v>30081.149228564995</v>
      </c>
      <c r="AC97" s="16">
        <f t="shared" si="90"/>
        <v>28987.125832214999</v>
      </c>
      <c r="AD97" s="16">
        <f t="shared" si="90"/>
        <v>27893.102435864999</v>
      </c>
      <c r="AE97" s="16">
        <f t="shared" si="90"/>
        <v>26799.079039515</v>
      </c>
      <c r="AF97" s="16">
        <f t="shared" si="90"/>
        <v>25705.055643165</v>
      </c>
      <c r="AG97" s="16">
        <f t="shared" si="90"/>
        <v>24611.032246815004</v>
      </c>
      <c r="AH97" s="16">
        <f t="shared" si="90"/>
        <v>23517.008850465005</v>
      </c>
      <c r="AI97" s="16">
        <f t="shared" si="90"/>
        <v>22422.985454115005</v>
      </c>
      <c r="AJ97" s="16">
        <f t="shared" si="90"/>
        <v>21328.962057765006</v>
      </c>
      <c r="AK97" s="16">
        <f t="shared" si="90"/>
        <v>20234.93866141501</v>
      </c>
      <c r="AL97" s="16">
        <f t="shared" si="90"/>
        <v>19140.91526506501</v>
      </c>
      <c r="AM97" s="16">
        <f t="shared" si="90"/>
        <v>18046.891868715011</v>
      </c>
      <c r="AN97" s="16">
        <f t="shared" si="90"/>
        <v>16952.868472365011</v>
      </c>
      <c r="AO97" s="16">
        <f t="shared" si="90"/>
        <v>15858.845076015014</v>
      </c>
      <c r="AP97" s="16">
        <f t="shared" si="90"/>
        <v>14764.821679665014</v>
      </c>
      <c r="AQ97" s="16">
        <f t="shared" si="90"/>
        <v>13670.798283315013</v>
      </c>
      <c r="AR97" s="16">
        <f t="shared" si="90"/>
        <v>12576.774886965013</v>
      </c>
      <c r="AS97" s="16">
        <f t="shared" si="90"/>
        <v>11482.751490615012</v>
      </c>
      <c r="AT97" s="16">
        <f t="shared" si="90"/>
        <v>10388.728094265012</v>
      </c>
      <c r="AU97" s="16">
        <f t="shared" si="90"/>
        <v>9294.7046979150109</v>
      </c>
      <c r="AV97" s="16">
        <f t="shared" si="90"/>
        <v>8200.6813015650114</v>
      </c>
      <c r="AW97" s="16">
        <f t="shared" si="90"/>
        <v>7106.6579052150109</v>
      </c>
      <c r="AX97" s="16">
        <f t="shared" si="90"/>
        <v>6012.6345088650105</v>
      </c>
      <c r="AY97" s="16">
        <f t="shared" si="90"/>
        <v>4918.6111125150101</v>
      </c>
      <c r="AZ97" s="16">
        <f t="shared" si="90"/>
        <v>3824.5877161650101</v>
      </c>
      <c r="BA97" s="16">
        <f t="shared" si="90"/>
        <v>2730.5643198150101</v>
      </c>
      <c r="BB97" s="16">
        <f t="shared" si="90"/>
        <v>1636.5409234650101</v>
      </c>
      <c r="BC97" s="16">
        <f t="shared" si="90"/>
        <v>542.51752711501024</v>
      </c>
      <c r="BD97" s="16">
        <f t="shared" si="90"/>
        <v>1.0368239600211382E-11</v>
      </c>
      <c r="BE97" s="16">
        <f t="shared" si="90"/>
        <v>1.0368239600211382E-11</v>
      </c>
      <c r="BF97" s="16">
        <f t="shared" si="90"/>
        <v>1.0368239600211382E-11</v>
      </c>
      <c r="BG97" s="16">
        <f t="shared" si="90"/>
        <v>1.0368239600211382E-11</v>
      </c>
      <c r="BH97" s="16">
        <f t="shared" si="90"/>
        <v>1.0368239600211382E-11</v>
      </c>
      <c r="BI97" s="16">
        <f t="shared" si="90"/>
        <v>1.0368239600211382E-11</v>
      </c>
      <c r="BJ97" s="16">
        <f t="shared" si="90"/>
        <v>1.0368239600211382E-11</v>
      </c>
      <c r="BK97" s="16">
        <f t="shared" si="90"/>
        <v>1.0368239600211382E-11</v>
      </c>
      <c r="BL97" s="16">
        <f t="shared" si="90"/>
        <v>1.0368239600211382E-11</v>
      </c>
      <c r="BM97" s="16">
        <f t="shared" si="90"/>
        <v>1.0368239600211382E-11</v>
      </c>
      <c r="BN97" s="16">
        <f t="shared" si="90"/>
        <v>1.0368239600211382E-11</v>
      </c>
      <c r="BO97" s="16">
        <f t="shared" si="90"/>
        <v>1.0368239600211382E-11</v>
      </c>
      <c r="BP97" s="16">
        <f t="shared" si="90"/>
        <v>1.0368239600211382E-11</v>
      </c>
      <c r="BQ97" s="16">
        <f t="shared" si="90"/>
        <v>1.0368239600211382E-11</v>
      </c>
      <c r="BR97" s="16">
        <f t="shared" si="90"/>
        <v>1.0368239600211382E-11</v>
      </c>
      <c r="BS97" s="16">
        <f t="shared" si="90"/>
        <v>1.0368239600211382E-11</v>
      </c>
      <c r="BT97" s="16">
        <f t="shared" si="90"/>
        <v>1.0368239600211382E-11</v>
      </c>
      <c r="BU97" s="16">
        <f t="shared" si="90"/>
        <v>1.0368239600211382E-11</v>
      </c>
      <c r="BV97" s="16">
        <f t="shared" si="90"/>
        <v>1.0368239600211382E-11</v>
      </c>
      <c r="BW97" s="16">
        <f t="shared" si="85"/>
        <v>1.0368239600211382E-11</v>
      </c>
    </row>
    <row r="98" spans="1:75" x14ac:dyDescent="0.35">
      <c r="A98" s="14">
        <v>8</v>
      </c>
      <c r="B98" s="15" t="s">
        <v>34</v>
      </c>
      <c r="C98" s="17" t="s">
        <v>35</v>
      </c>
      <c r="D98" s="14" t="s">
        <v>27</v>
      </c>
      <c r="E98" s="50" t="s">
        <v>35</v>
      </c>
      <c r="F98" s="50" t="s">
        <v>76</v>
      </c>
      <c r="G98" s="50">
        <f>VLOOKUP(F98,'Represenative Instruments_FX'!$E$5:$F$14,2,FALSE)</f>
        <v>1</v>
      </c>
      <c r="H98" s="14" t="s">
        <v>116</v>
      </c>
      <c r="I98" s="114">
        <f>+'Prepared_Debt Original Currency'!I98</f>
        <v>0.13309505886900933</v>
      </c>
      <c r="J98" s="35">
        <f t="shared" ref="J98:K98" si="92">+J55</f>
        <v>257688.1210370725</v>
      </c>
      <c r="K98" s="35">
        <f t="shared" si="92"/>
        <v>239406.69950748803</v>
      </c>
      <c r="L98" s="16">
        <v>0</v>
      </c>
      <c r="M98" s="16">
        <v>0</v>
      </c>
      <c r="N98" s="122">
        <v>42935</v>
      </c>
      <c r="O98" s="122">
        <v>57406</v>
      </c>
      <c r="P98" s="14">
        <v>10</v>
      </c>
      <c r="Q98" s="17">
        <v>50</v>
      </c>
      <c r="R98" s="50">
        <v>0</v>
      </c>
      <c r="S98" s="50">
        <v>40</v>
      </c>
      <c r="T98" s="14" t="s">
        <v>29</v>
      </c>
      <c r="U98" s="46">
        <v>7.4999999999999997E-3</v>
      </c>
      <c r="V98" s="14"/>
      <c r="W98" s="24"/>
      <c r="X98" s="16">
        <v>1804501.2101250002</v>
      </c>
      <c r="Y98" s="19"/>
      <c r="Z98" s="16">
        <f t="shared" si="81"/>
        <v>1795.55024630616</v>
      </c>
      <c r="AA98" s="16">
        <f t="shared" si="90"/>
        <v>1703.8664063138031</v>
      </c>
      <c r="AB98" s="16">
        <f t="shared" si="90"/>
        <v>1625.0748674790252</v>
      </c>
      <c r="AC98" s="16">
        <f t="shared" si="90"/>
        <v>1575.6537500189445</v>
      </c>
      <c r="AD98" s="16">
        <f t="shared" si="90"/>
        <v>1526.2326325588638</v>
      </c>
      <c r="AE98" s="16">
        <f t="shared" si="90"/>
        <v>1476.8115150987833</v>
      </c>
      <c r="AF98" s="16">
        <f t="shared" si="90"/>
        <v>1427.3903976387026</v>
      </c>
      <c r="AG98" s="16">
        <f t="shared" si="90"/>
        <v>1377.9692801786218</v>
      </c>
      <c r="AH98" s="16">
        <f t="shared" si="90"/>
        <v>1328.5481627185413</v>
      </c>
      <c r="AI98" s="16">
        <f t="shared" si="90"/>
        <v>1279.1270452584606</v>
      </c>
      <c r="AJ98" s="16">
        <f t="shared" si="90"/>
        <v>1229.7059277983801</v>
      </c>
      <c r="AK98" s="16">
        <f t="shared" si="90"/>
        <v>1176.1281234792784</v>
      </c>
      <c r="AL98" s="16">
        <f t="shared" si="90"/>
        <v>1118.3936323011562</v>
      </c>
      <c r="AM98" s="16">
        <f t="shared" si="90"/>
        <v>1060.6591411230338</v>
      </c>
      <c r="AN98" s="16">
        <f t="shared" si="90"/>
        <v>1002.9246499449115</v>
      </c>
      <c r="AO98" s="16">
        <f t="shared" si="90"/>
        <v>945.19015876678918</v>
      </c>
      <c r="AP98" s="16">
        <f t="shared" si="90"/>
        <v>887.45566758866687</v>
      </c>
      <c r="AQ98" s="16">
        <f t="shared" si="90"/>
        <v>829.72117641054456</v>
      </c>
      <c r="AR98" s="16">
        <f t="shared" si="90"/>
        <v>771.98668523242225</v>
      </c>
      <c r="AS98" s="16">
        <f t="shared" si="90"/>
        <v>714.25219405429993</v>
      </c>
      <c r="AT98" s="16">
        <f t="shared" si="90"/>
        <v>656.51770287617751</v>
      </c>
      <c r="AU98" s="16">
        <f t="shared" si="90"/>
        <v>598.7832116980552</v>
      </c>
      <c r="AV98" s="16">
        <f t="shared" si="90"/>
        <v>541.04872051993289</v>
      </c>
      <c r="AW98" s="16">
        <f t="shared" si="90"/>
        <v>483.31422934181057</v>
      </c>
      <c r="AX98" s="16">
        <f t="shared" si="90"/>
        <v>425.57973816368821</v>
      </c>
      <c r="AY98" s="16">
        <f t="shared" si="90"/>
        <v>367.84524698556589</v>
      </c>
      <c r="AZ98" s="16">
        <f t="shared" si="90"/>
        <v>310.11075580744358</v>
      </c>
      <c r="BA98" s="16">
        <f t="shared" si="90"/>
        <v>252.37626462932121</v>
      </c>
      <c r="BB98" s="16">
        <f t="shared" si="90"/>
        <v>199.95334337183624</v>
      </c>
      <c r="BC98" s="16">
        <f t="shared" si="90"/>
        <v>162.03602754141434</v>
      </c>
      <c r="BD98" s="16">
        <f t="shared" si="90"/>
        <v>135.62855392644497</v>
      </c>
      <c r="BE98" s="16">
        <f t="shared" si="90"/>
        <v>116.29828129736575</v>
      </c>
      <c r="BF98" s="16">
        <f t="shared" si="90"/>
        <v>100.36060704265986</v>
      </c>
      <c r="BG98" s="16">
        <f t="shared" si="90"/>
        <v>87.815531162327446</v>
      </c>
      <c r="BH98" s="16">
        <f t="shared" si="90"/>
        <v>75.270455281995027</v>
      </c>
      <c r="BI98" s="16">
        <f t="shared" si="90"/>
        <v>62.7253794016626</v>
      </c>
      <c r="BJ98" s="16">
        <f t="shared" si="90"/>
        <v>50.180303521330174</v>
      </c>
      <c r="BK98" s="16">
        <f t="shared" si="90"/>
        <v>37.635227640997748</v>
      </c>
      <c r="BL98" s="16">
        <f t="shared" si="90"/>
        <v>25.090151760665321</v>
      </c>
      <c r="BM98" s="16">
        <f t="shared" si="90"/>
        <v>12.545075880332899</v>
      </c>
      <c r="BN98" s="16">
        <f t="shared" si="90"/>
        <v>4.7407411329913884E-13</v>
      </c>
      <c r="BO98" s="16">
        <f t="shared" si="90"/>
        <v>4.7407411329913884E-13</v>
      </c>
      <c r="BP98" s="16">
        <f t="shared" si="90"/>
        <v>4.7407411329913884E-13</v>
      </c>
      <c r="BQ98" s="16">
        <f t="shared" si="90"/>
        <v>4.7407411329913884E-13</v>
      </c>
      <c r="BR98" s="16">
        <f t="shared" si="90"/>
        <v>4.7407411329913884E-13</v>
      </c>
      <c r="BS98" s="16">
        <f t="shared" si="90"/>
        <v>4.7407411329913884E-13</v>
      </c>
      <c r="BT98" s="16">
        <f t="shared" si="90"/>
        <v>4.7407411329913884E-13</v>
      </c>
      <c r="BU98" s="16">
        <f t="shared" si="90"/>
        <v>4.7407411329913884E-13</v>
      </c>
      <c r="BV98" s="16">
        <f t="shared" si="90"/>
        <v>4.7407411329913884E-13</v>
      </c>
      <c r="BW98" s="16">
        <f t="shared" si="85"/>
        <v>4.7407411329913884E-13</v>
      </c>
    </row>
    <row r="99" spans="1:75" x14ac:dyDescent="0.35">
      <c r="A99" s="14">
        <v>9</v>
      </c>
      <c r="B99" s="15" t="s">
        <v>34</v>
      </c>
      <c r="C99" s="17" t="s">
        <v>35</v>
      </c>
      <c r="D99" s="14" t="s">
        <v>27</v>
      </c>
      <c r="E99" s="50" t="s">
        <v>35</v>
      </c>
      <c r="F99" s="50" t="s">
        <v>76</v>
      </c>
      <c r="G99" s="50">
        <f>VLOOKUP(F99,'Represenative Instruments_FX'!$E$5:$F$14,2,FALSE)</f>
        <v>1</v>
      </c>
      <c r="H99" s="14" t="s">
        <v>32</v>
      </c>
      <c r="I99" s="114">
        <f>+'Prepared_Debt Original Currency'!I99</f>
        <v>18.031499999999998</v>
      </c>
      <c r="J99" s="35">
        <f t="shared" ref="J99:K99" si="93">+J56</f>
        <v>2121268.1782769994</v>
      </c>
      <c r="K99" s="35">
        <f t="shared" si="93"/>
        <v>1877075.0388179992</v>
      </c>
      <c r="L99" s="18">
        <v>0</v>
      </c>
      <c r="M99" s="18">
        <v>0</v>
      </c>
      <c r="N99" s="122">
        <v>39140</v>
      </c>
      <c r="O99" s="122">
        <v>53947</v>
      </c>
      <c r="P99" s="14">
        <v>10</v>
      </c>
      <c r="Q99" s="17">
        <v>50</v>
      </c>
      <c r="R99" s="50">
        <v>0</v>
      </c>
      <c r="S99" s="50">
        <v>30</v>
      </c>
      <c r="T99" s="14" t="s">
        <v>29</v>
      </c>
      <c r="U99" s="46">
        <v>7.4999999999999997E-3</v>
      </c>
      <c r="V99" s="14"/>
      <c r="W99" s="24"/>
      <c r="X99" s="16">
        <v>117642.35799999999</v>
      </c>
      <c r="Y99" s="19"/>
      <c r="Z99" s="16">
        <f t="shared" si="81"/>
        <v>14078.062791134993</v>
      </c>
      <c r="AA99" s="16">
        <f t="shared" si="90"/>
        <v>13600.776198734993</v>
      </c>
      <c r="AB99" s="16">
        <f t="shared" si="90"/>
        <v>13123.489606334995</v>
      </c>
      <c r="AC99" s="16">
        <f t="shared" si="90"/>
        <v>12646.203013934995</v>
      </c>
      <c r="AD99" s="16">
        <f t="shared" si="90"/>
        <v>12168.916421534996</v>
      </c>
      <c r="AE99" s="16">
        <f t="shared" si="90"/>
        <v>11691.629829134996</v>
      </c>
      <c r="AF99" s="16">
        <f t="shared" si="90"/>
        <v>11214.343236734996</v>
      </c>
      <c r="AG99" s="16">
        <f t="shared" si="90"/>
        <v>10737.056644334996</v>
      </c>
      <c r="AH99" s="16">
        <f t="shared" si="90"/>
        <v>10259.770051934998</v>
      </c>
      <c r="AI99" s="16">
        <f t="shared" si="90"/>
        <v>9782.4834595349985</v>
      </c>
      <c r="AJ99" s="16">
        <f t="shared" si="90"/>
        <v>9305.1968671349987</v>
      </c>
      <c r="AK99" s="16">
        <f t="shared" si="90"/>
        <v>8827.9102747349989</v>
      </c>
      <c r="AL99" s="16">
        <f t="shared" si="90"/>
        <v>8350.6236823349991</v>
      </c>
      <c r="AM99" s="16">
        <f t="shared" si="90"/>
        <v>7873.3370899350002</v>
      </c>
      <c r="AN99" s="16">
        <f t="shared" si="90"/>
        <v>7396.0504975349995</v>
      </c>
      <c r="AO99" s="16">
        <f t="shared" si="90"/>
        <v>6918.7639051349997</v>
      </c>
      <c r="AP99" s="16">
        <f t="shared" si="90"/>
        <v>6441.477312734999</v>
      </c>
      <c r="AQ99" s="16">
        <f t="shared" si="90"/>
        <v>5964.1907203349983</v>
      </c>
      <c r="AR99" s="16">
        <f t="shared" si="90"/>
        <v>5486.9041279349985</v>
      </c>
      <c r="AS99" s="16">
        <f t="shared" si="90"/>
        <v>5009.6175355349978</v>
      </c>
      <c r="AT99" s="16">
        <f t="shared" si="90"/>
        <v>4532.3309431349981</v>
      </c>
      <c r="AU99" s="16">
        <f t="shared" si="90"/>
        <v>4055.0443507349974</v>
      </c>
      <c r="AV99" s="16">
        <f t="shared" si="90"/>
        <v>3577.7577583349976</v>
      </c>
      <c r="AW99" s="16">
        <f t="shared" si="90"/>
        <v>3100.4711659349973</v>
      </c>
      <c r="AX99" s="16">
        <f t="shared" si="90"/>
        <v>2623.1845735349975</v>
      </c>
      <c r="AY99" s="16">
        <f t="shared" si="90"/>
        <v>2145.8979811349977</v>
      </c>
      <c r="AZ99" s="16">
        <f t="shared" si="90"/>
        <v>1668.6113887349977</v>
      </c>
      <c r="BA99" s="16">
        <f t="shared" si="90"/>
        <v>1191.3247963349977</v>
      </c>
      <c r="BB99" s="16">
        <f t="shared" si="90"/>
        <v>714.0382039349978</v>
      </c>
      <c r="BC99" s="16">
        <f t="shared" si="90"/>
        <v>236.75161153499786</v>
      </c>
      <c r="BD99" s="16">
        <f t="shared" si="90"/>
        <v>6.0026650317013256E-13</v>
      </c>
      <c r="BE99" s="16">
        <f t="shared" si="90"/>
        <v>6.0026650317013256E-13</v>
      </c>
      <c r="BF99" s="16">
        <f t="shared" si="90"/>
        <v>6.0026650317013256E-13</v>
      </c>
      <c r="BG99" s="16">
        <f t="shared" si="90"/>
        <v>6.0026650317013256E-13</v>
      </c>
      <c r="BH99" s="16">
        <f t="shared" si="90"/>
        <v>6.0026650317013256E-13</v>
      </c>
      <c r="BI99" s="16">
        <f t="shared" si="90"/>
        <v>6.0026650317013256E-13</v>
      </c>
      <c r="BJ99" s="16">
        <f t="shared" si="90"/>
        <v>6.0026650317013256E-13</v>
      </c>
      <c r="BK99" s="16">
        <f t="shared" si="90"/>
        <v>6.0026650317013256E-13</v>
      </c>
      <c r="BL99" s="16">
        <f t="shared" si="90"/>
        <v>6.0026650317013256E-13</v>
      </c>
      <c r="BM99" s="16">
        <f t="shared" si="90"/>
        <v>6.0026650317013256E-13</v>
      </c>
      <c r="BN99" s="16">
        <f t="shared" si="90"/>
        <v>6.0026650317013256E-13</v>
      </c>
      <c r="BO99" s="16">
        <f t="shared" si="90"/>
        <v>6.0026650317013256E-13</v>
      </c>
      <c r="BP99" s="16">
        <f t="shared" si="90"/>
        <v>6.0026650317013256E-13</v>
      </c>
      <c r="BQ99" s="16">
        <f t="shared" si="90"/>
        <v>6.0026650317013256E-13</v>
      </c>
      <c r="BR99" s="16">
        <f t="shared" si="90"/>
        <v>6.0026650317013256E-13</v>
      </c>
      <c r="BS99" s="16">
        <f t="shared" si="90"/>
        <v>6.0026650317013256E-13</v>
      </c>
      <c r="BT99" s="16">
        <f t="shared" si="90"/>
        <v>6.0026650317013256E-13</v>
      </c>
      <c r="BU99" s="16">
        <f t="shared" si="90"/>
        <v>6.0026650317013256E-13</v>
      </c>
      <c r="BV99" s="16">
        <f t="shared" si="90"/>
        <v>6.0026650317013256E-13</v>
      </c>
      <c r="BW99" s="16">
        <f t="shared" si="85"/>
        <v>6.0026650317013256E-13</v>
      </c>
    </row>
    <row r="100" spans="1:75" x14ac:dyDescent="0.35">
      <c r="A100" s="14">
        <v>10</v>
      </c>
      <c r="B100" s="15" t="s">
        <v>34</v>
      </c>
      <c r="C100" s="17" t="s">
        <v>35</v>
      </c>
      <c r="D100" s="14" t="s">
        <v>27</v>
      </c>
      <c r="E100" s="50" t="s">
        <v>35</v>
      </c>
      <c r="F100" s="50" t="s">
        <v>76</v>
      </c>
      <c r="G100" s="50">
        <f>VLOOKUP(F100,'Represenative Instruments_FX'!$E$5:$F$14,2,FALSE)</f>
        <v>1</v>
      </c>
      <c r="H100" s="14" t="s">
        <v>117</v>
      </c>
      <c r="I100" s="114">
        <f>+'Prepared_Debt Original Currency'!I100</f>
        <v>2.4213888053061345</v>
      </c>
      <c r="J100" s="35">
        <f t="shared" ref="J100:K100" si="94">+J57</f>
        <v>29955314.092870273</v>
      </c>
      <c r="K100" s="35">
        <f t="shared" si="94"/>
        <v>20018948.532896675</v>
      </c>
      <c r="L100" s="16">
        <v>0</v>
      </c>
      <c r="M100" s="16">
        <v>0</v>
      </c>
      <c r="N100" s="122">
        <v>40305</v>
      </c>
      <c r="O100" s="122">
        <v>54864</v>
      </c>
      <c r="P100" s="14">
        <v>10</v>
      </c>
      <c r="Q100" s="17">
        <v>50</v>
      </c>
      <c r="R100" s="50">
        <v>0</v>
      </c>
      <c r="S100" s="50">
        <v>33</v>
      </c>
      <c r="T100" s="14" t="s">
        <v>29</v>
      </c>
      <c r="U100" s="46">
        <v>7.4999999999999997E-3</v>
      </c>
      <c r="V100" s="14"/>
      <c r="W100" s="24"/>
      <c r="X100" s="16">
        <v>12371129.340000002</v>
      </c>
      <c r="Y100" s="19"/>
      <c r="Z100" s="16">
        <f t="shared" si="81"/>
        <v>150142.11399672506</v>
      </c>
      <c r="AA100" s="16">
        <f t="shared" si="90"/>
        <v>143778.21388514744</v>
      </c>
      <c r="AB100" s="16">
        <f t="shared" si="90"/>
        <v>137884.00750985675</v>
      </c>
      <c r="AC100" s="16">
        <f t="shared" si="90"/>
        <v>132565.45726636189</v>
      </c>
      <c r="AD100" s="16">
        <f t="shared" si="90"/>
        <v>127246.90702286705</v>
      </c>
      <c r="AE100" s="16">
        <f t="shared" si="90"/>
        <v>121928.35677937219</v>
      </c>
      <c r="AF100" s="16">
        <f t="shared" si="90"/>
        <v>117195.22222053632</v>
      </c>
      <c r="AG100" s="16">
        <f t="shared" si="90"/>
        <v>112269.6197225025</v>
      </c>
      <c r="AH100" s="16">
        <f t="shared" si="90"/>
        <v>107344.01722446865</v>
      </c>
      <c r="AI100" s="16">
        <f t="shared" si="90"/>
        <v>102418.41472643483</v>
      </c>
      <c r="AJ100" s="16">
        <f t="shared" si="90"/>
        <v>97492.812228401002</v>
      </c>
      <c r="AK100" s="16">
        <f t="shared" si="90"/>
        <v>92567.209730367176</v>
      </c>
      <c r="AL100" s="16">
        <f t="shared" si="90"/>
        <v>87641.60723233335</v>
      </c>
      <c r="AM100" s="16">
        <f t="shared" si="90"/>
        <v>82716.004734299509</v>
      </c>
      <c r="AN100" s="16">
        <f t="shared" si="90"/>
        <v>77790.402236265683</v>
      </c>
      <c r="AO100" s="16">
        <f t="shared" si="90"/>
        <v>72864.799738231857</v>
      </c>
      <c r="AP100" s="16">
        <f t="shared" si="90"/>
        <v>67939.197240198031</v>
      </c>
      <c r="AQ100" s="16">
        <f t="shared" si="90"/>
        <v>63013.594742164198</v>
      </c>
      <c r="AR100" s="16">
        <f t="shared" si="90"/>
        <v>58087.992244130372</v>
      </c>
      <c r="AS100" s="16">
        <f t="shared" si="90"/>
        <v>53162.389746096545</v>
      </c>
      <c r="AT100" s="16">
        <f t="shared" si="90"/>
        <v>48236.787248062712</v>
      </c>
      <c r="AU100" s="16">
        <f t="shared" si="90"/>
        <v>43311.184750028886</v>
      </c>
      <c r="AV100" s="16">
        <f t="shared" si="90"/>
        <v>38385.582251995053</v>
      </c>
      <c r="AW100" s="16">
        <f t="shared" si="90"/>
        <v>33459.979753961226</v>
      </c>
      <c r="AX100" s="16">
        <f t="shared" si="90"/>
        <v>28534.377255927393</v>
      </c>
      <c r="AY100" s="16">
        <f t="shared" si="90"/>
        <v>23608.774757893563</v>
      </c>
      <c r="AZ100" s="16">
        <f t="shared" si="90"/>
        <v>18683.17225985973</v>
      </c>
      <c r="BA100" s="16">
        <f t="shared" si="90"/>
        <v>13757.569761825896</v>
      </c>
      <c r="BB100" s="16">
        <f t="shared" si="90"/>
        <v>8831.9672637920648</v>
      </c>
      <c r="BC100" s="16">
        <f t="shared" si="90"/>
        <v>3906.3647657582333</v>
      </c>
      <c r="BD100" s="16">
        <f t="shared" si="90"/>
        <v>2929.7735743187104</v>
      </c>
      <c r="BE100" s="16">
        <f t="shared" si="90"/>
        <v>1953.1823828791867</v>
      </c>
      <c r="BF100" s="16">
        <f t="shared" si="90"/>
        <v>976.59119143966336</v>
      </c>
      <c r="BG100" s="16">
        <f t="shared" si="90"/>
        <v>1.3991666492074728E-10</v>
      </c>
      <c r="BH100" s="16">
        <f t="shared" si="90"/>
        <v>1.3991666492074728E-10</v>
      </c>
      <c r="BI100" s="16">
        <f t="shared" si="90"/>
        <v>1.3991666492074728E-10</v>
      </c>
      <c r="BJ100" s="16">
        <f t="shared" si="90"/>
        <v>1.3991666492074728E-10</v>
      </c>
      <c r="BK100" s="16">
        <f t="shared" si="90"/>
        <v>1.3991666492074728E-10</v>
      </c>
      <c r="BL100" s="16">
        <f t="shared" si="90"/>
        <v>1.3991666492074728E-10</v>
      </c>
      <c r="BM100" s="16">
        <f t="shared" si="90"/>
        <v>1.3991666492074728E-10</v>
      </c>
      <c r="BN100" s="16">
        <f t="shared" si="90"/>
        <v>1.3991666492074728E-10</v>
      </c>
      <c r="BO100" s="16">
        <f t="shared" si="90"/>
        <v>1.3991666492074728E-10</v>
      </c>
      <c r="BP100" s="16">
        <f t="shared" si="90"/>
        <v>1.3991666492074728E-10</v>
      </c>
      <c r="BQ100" s="16">
        <f t="shared" si="90"/>
        <v>1.3991666492074728E-10</v>
      </c>
      <c r="BR100" s="16">
        <f t="shared" si="90"/>
        <v>1.3991666492074728E-10</v>
      </c>
      <c r="BS100" s="16">
        <f t="shared" si="90"/>
        <v>1.3991666492074728E-10</v>
      </c>
      <c r="BT100" s="16">
        <f t="shared" si="90"/>
        <v>1.3991666492074728E-10</v>
      </c>
      <c r="BU100" s="16">
        <f t="shared" si="90"/>
        <v>1.3991666492074728E-10</v>
      </c>
      <c r="BV100" s="16">
        <f t="shared" si="90"/>
        <v>1.3991666492074728E-10</v>
      </c>
      <c r="BW100" s="16">
        <f t="shared" si="85"/>
        <v>1.3991666492074728E-10</v>
      </c>
    </row>
    <row r="101" spans="1:75" x14ac:dyDescent="0.35">
      <c r="A101" s="14">
        <v>11</v>
      </c>
      <c r="B101" s="15" t="s">
        <v>34</v>
      </c>
      <c r="C101" s="17" t="s">
        <v>37</v>
      </c>
      <c r="D101" s="14" t="s">
        <v>27</v>
      </c>
      <c r="E101" s="50" t="s">
        <v>63</v>
      </c>
      <c r="F101" s="50" t="s">
        <v>77</v>
      </c>
      <c r="G101" s="50">
        <f>VLOOKUP(F101,'Represenative Instruments_FX'!$E$5:$F$14,2,FALSE)</f>
        <v>4</v>
      </c>
      <c r="H101" s="14" t="s">
        <v>28</v>
      </c>
      <c r="I101" s="114">
        <f>+'Prepared_Debt Original Currency'!I101</f>
        <v>15</v>
      </c>
      <c r="J101" s="35">
        <f t="shared" ref="J101:K101" si="95">+J58</f>
        <v>932643028.05000007</v>
      </c>
      <c r="K101" s="35">
        <f t="shared" si="95"/>
        <v>92089317.300000012</v>
      </c>
      <c r="L101" s="16">
        <v>0</v>
      </c>
      <c r="M101" s="16">
        <v>0</v>
      </c>
      <c r="N101" s="122">
        <v>39610</v>
      </c>
      <c r="O101" s="122">
        <v>45017</v>
      </c>
      <c r="P101" s="14">
        <v>5</v>
      </c>
      <c r="Q101" s="17">
        <v>20</v>
      </c>
      <c r="R101" s="50">
        <v>0</v>
      </c>
      <c r="S101" s="50">
        <v>6</v>
      </c>
      <c r="T101" s="14" t="s">
        <v>38</v>
      </c>
      <c r="U101" s="46">
        <v>6.4199999999999993E-2</v>
      </c>
      <c r="V101" s="14" t="s">
        <v>39</v>
      </c>
      <c r="W101" s="46">
        <v>5.0000000000000001E-3</v>
      </c>
      <c r="X101" s="16">
        <v>20503920.440000001</v>
      </c>
      <c r="Y101" s="19"/>
      <c r="Z101" s="16">
        <f t="shared" si="81"/>
        <v>460446.58650000009</v>
      </c>
      <c r="AA101" s="16">
        <f t="shared" si="90"/>
        <v>293278.82325000007</v>
      </c>
      <c r="AB101" s="16">
        <f t="shared" si="90"/>
        <v>220967.29575000008</v>
      </c>
      <c r="AC101" s="16">
        <f t="shared" si="90"/>
        <v>163655.76825000008</v>
      </c>
      <c r="AD101" s="16">
        <f t="shared" si="90"/>
        <v>106344.24075000007</v>
      </c>
      <c r="AE101" s="16">
        <f t="shared" si="90"/>
        <v>49032.713250000066</v>
      </c>
      <c r="AF101" s="16">
        <f t="shared" si="90"/>
        <v>0</v>
      </c>
      <c r="AG101" s="16">
        <f t="shared" si="90"/>
        <v>0</v>
      </c>
      <c r="AH101" s="16">
        <f t="shared" si="90"/>
        <v>0</v>
      </c>
      <c r="AI101" s="16">
        <f t="shared" si="90"/>
        <v>0</v>
      </c>
      <c r="AJ101" s="16">
        <f t="shared" si="90"/>
        <v>0</v>
      </c>
      <c r="AK101" s="16">
        <f t="shared" si="90"/>
        <v>0</v>
      </c>
      <c r="AL101" s="16">
        <f t="shared" si="90"/>
        <v>0</v>
      </c>
      <c r="AM101" s="16">
        <f t="shared" si="90"/>
        <v>0</v>
      </c>
      <c r="AN101" s="16">
        <f t="shared" si="90"/>
        <v>0</v>
      </c>
      <c r="AO101" s="16">
        <f t="shared" si="90"/>
        <v>0</v>
      </c>
      <c r="AP101" s="16">
        <f t="shared" si="90"/>
        <v>0</v>
      </c>
      <c r="AQ101" s="16">
        <f t="shared" si="90"/>
        <v>0</v>
      </c>
      <c r="AR101" s="16">
        <f t="shared" si="90"/>
        <v>0</v>
      </c>
      <c r="AS101" s="16">
        <f t="shared" si="90"/>
        <v>0</v>
      </c>
      <c r="AT101" s="16">
        <f t="shared" si="90"/>
        <v>0</v>
      </c>
      <c r="AU101" s="16">
        <f t="shared" si="90"/>
        <v>0</v>
      </c>
      <c r="AV101" s="16">
        <f t="shared" si="90"/>
        <v>0</v>
      </c>
      <c r="AW101" s="16">
        <f t="shared" si="90"/>
        <v>0</v>
      </c>
      <c r="AX101" s="16">
        <f t="shared" si="90"/>
        <v>0</v>
      </c>
      <c r="AY101" s="16">
        <f t="shared" si="90"/>
        <v>0</v>
      </c>
      <c r="AZ101" s="16">
        <f t="shared" si="90"/>
        <v>0</v>
      </c>
      <c r="BA101" s="16">
        <f t="shared" si="90"/>
        <v>0</v>
      </c>
      <c r="BB101" s="16">
        <f t="shared" si="90"/>
        <v>0</v>
      </c>
      <c r="BC101" s="16">
        <f t="shared" si="90"/>
        <v>0</v>
      </c>
      <c r="BD101" s="16">
        <f t="shared" si="90"/>
        <v>0</v>
      </c>
      <c r="BE101" s="16">
        <f t="shared" si="90"/>
        <v>0</v>
      </c>
      <c r="BF101" s="16">
        <f t="shared" si="90"/>
        <v>0</v>
      </c>
      <c r="BG101" s="16">
        <f t="shared" si="90"/>
        <v>0</v>
      </c>
      <c r="BH101" s="16">
        <f t="shared" si="90"/>
        <v>0</v>
      </c>
      <c r="BI101" s="16">
        <f t="shared" si="90"/>
        <v>0</v>
      </c>
      <c r="BJ101" s="16">
        <f t="shared" si="90"/>
        <v>0</v>
      </c>
      <c r="BK101" s="16">
        <f t="shared" si="90"/>
        <v>0</v>
      </c>
      <c r="BL101" s="16">
        <f t="shared" si="90"/>
        <v>0</v>
      </c>
      <c r="BM101" s="16">
        <f t="shared" si="90"/>
        <v>0</v>
      </c>
      <c r="BN101" s="16">
        <f t="shared" si="90"/>
        <v>0</v>
      </c>
      <c r="BO101" s="16">
        <f t="shared" si="90"/>
        <v>0</v>
      </c>
      <c r="BP101" s="16">
        <f t="shared" si="90"/>
        <v>0</v>
      </c>
      <c r="BQ101" s="16">
        <f t="shared" si="90"/>
        <v>0</v>
      </c>
      <c r="BR101" s="16">
        <f t="shared" si="90"/>
        <v>0</v>
      </c>
      <c r="BS101" s="16">
        <f t="shared" si="90"/>
        <v>0</v>
      </c>
      <c r="BT101" s="16">
        <f t="shared" ref="AA101:BV107" si="96">IF($T101="Fixed",$U101,$W101)*BS58</f>
        <v>0</v>
      </c>
      <c r="BU101" s="16">
        <f t="shared" si="96"/>
        <v>0</v>
      </c>
      <c r="BV101" s="16">
        <f t="shared" si="96"/>
        <v>0</v>
      </c>
      <c r="BW101" s="16">
        <f t="shared" si="85"/>
        <v>0</v>
      </c>
    </row>
    <row r="102" spans="1:75" x14ac:dyDescent="0.35">
      <c r="A102" s="14">
        <v>12</v>
      </c>
      <c r="B102" s="15" t="s">
        <v>34</v>
      </c>
      <c r="C102" s="17" t="s">
        <v>37</v>
      </c>
      <c r="D102" s="14" t="s">
        <v>27</v>
      </c>
      <c r="E102" s="50" t="s">
        <v>63</v>
      </c>
      <c r="F102" s="50" t="s">
        <v>77</v>
      </c>
      <c r="G102" s="50">
        <f>VLOOKUP(F102,'Represenative Instruments_FX'!$E$5:$F$14,2,FALSE)</f>
        <v>4</v>
      </c>
      <c r="H102" s="14" t="s">
        <v>116</v>
      </c>
      <c r="I102" s="114">
        <f>+'Prepared_Debt Original Currency'!I102</f>
        <v>0.13309505886900933</v>
      </c>
      <c r="J102" s="35">
        <f t="shared" ref="J102:K102" si="97">+J59</f>
        <v>1682863.9487933978</v>
      </c>
      <c r="K102" s="35">
        <f t="shared" si="97"/>
        <v>115655.24017340549</v>
      </c>
      <c r="L102" s="16">
        <v>0</v>
      </c>
      <c r="M102" s="16">
        <v>0</v>
      </c>
      <c r="N102" s="122">
        <v>38719</v>
      </c>
      <c r="O102" s="122">
        <v>44256</v>
      </c>
      <c r="P102" s="14">
        <v>5</v>
      </c>
      <c r="Q102" s="17">
        <v>20</v>
      </c>
      <c r="R102" s="50">
        <v>0</v>
      </c>
      <c r="S102" s="50">
        <v>4</v>
      </c>
      <c r="T102" s="14" t="s">
        <v>38</v>
      </c>
      <c r="U102" s="46">
        <v>6.4199999999999993E-2</v>
      </c>
      <c r="V102" s="14" t="s">
        <v>39</v>
      </c>
      <c r="W102" s="46">
        <v>5.0000000000000001E-3</v>
      </c>
      <c r="X102" s="16">
        <v>4638479.6210000003</v>
      </c>
      <c r="Y102" s="19"/>
      <c r="Z102" s="16">
        <f t="shared" si="81"/>
        <v>578.27620086702746</v>
      </c>
      <c r="AA102" s="16">
        <f t="shared" si="96"/>
        <v>25.823525366196847</v>
      </c>
      <c r="AB102" s="16">
        <f t="shared" si="96"/>
        <v>15.494108884393301</v>
      </c>
      <c r="AC102" s="16">
        <f t="shared" si="96"/>
        <v>5.1646924025897532</v>
      </c>
      <c r="AD102" s="16">
        <f t="shared" si="96"/>
        <v>0</v>
      </c>
      <c r="AE102" s="16">
        <f t="shared" si="96"/>
        <v>0</v>
      </c>
      <c r="AF102" s="16">
        <f t="shared" si="96"/>
        <v>0</v>
      </c>
      <c r="AG102" s="16">
        <f t="shared" si="96"/>
        <v>0</v>
      </c>
      <c r="AH102" s="16">
        <f t="shared" si="96"/>
        <v>0</v>
      </c>
      <c r="AI102" s="16">
        <f t="shared" si="96"/>
        <v>0</v>
      </c>
      <c r="AJ102" s="16">
        <f t="shared" si="96"/>
        <v>0</v>
      </c>
      <c r="AK102" s="16">
        <f t="shared" si="96"/>
        <v>0</v>
      </c>
      <c r="AL102" s="16">
        <f t="shared" si="96"/>
        <v>0</v>
      </c>
      <c r="AM102" s="16">
        <f t="shared" si="96"/>
        <v>0</v>
      </c>
      <c r="AN102" s="16">
        <f t="shared" si="96"/>
        <v>0</v>
      </c>
      <c r="AO102" s="16">
        <f t="shared" si="96"/>
        <v>0</v>
      </c>
      <c r="AP102" s="16">
        <f t="shared" si="96"/>
        <v>0</v>
      </c>
      <c r="AQ102" s="16">
        <f t="shared" si="96"/>
        <v>0</v>
      </c>
      <c r="AR102" s="16">
        <f t="shared" si="96"/>
        <v>0</v>
      </c>
      <c r="AS102" s="16">
        <f t="shared" si="96"/>
        <v>0</v>
      </c>
      <c r="AT102" s="16">
        <f t="shared" si="96"/>
        <v>0</v>
      </c>
      <c r="AU102" s="16">
        <f t="shared" si="96"/>
        <v>0</v>
      </c>
      <c r="AV102" s="16">
        <f t="shared" si="96"/>
        <v>0</v>
      </c>
      <c r="AW102" s="16">
        <f t="shared" si="96"/>
        <v>0</v>
      </c>
      <c r="AX102" s="16">
        <f t="shared" si="96"/>
        <v>0</v>
      </c>
      <c r="AY102" s="16">
        <f t="shared" si="96"/>
        <v>0</v>
      </c>
      <c r="AZ102" s="16">
        <f t="shared" si="96"/>
        <v>0</v>
      </c>
      <c r="BA102" s="16">
        <f t="shared" si="96"/>
        <v>0</v>
      </c>
      <c r="BB102" s="16">
        <f t="shared" si="96"/>
        <v>0</v>
      </c>
      <c r="BC102" s="16">
        <f t="shared" si="96"/>
        <v>0</v>
      </c>
      <c r="BD102" s="16">
        <f t="shared" si="96"/>
        <v>0</v>
      </c>
      <c r="BE102" s="16">
        <f t="shared" si="96"/>
        <v>0</v>
      </c>
      <c r="BF102" s="16">
        <f t="shared" si="96"/>
        <v>0</v>
      </c>
      <c r="BG102" s="16">
        <f t="shared" si="96"/>
        <v>0</v>
      </c>
      <c r="BH102" s="16">
        <f t="shared" si="96"/>
        <v>0</v>
      </c>
      <c r="BI102" s="16">
        <f t="shared" si="96"/>
        <v>0</v>
      </c>
      <c r="BJ102" s="16">
        <f t="shared" si="96"/>
        <v>0</v>
      </c>
      <c r="BK102" s="16">
        <f t="shared" si="96"/>
        <v>0</v>
      </c>
      <c r="BL102" s="16">
        <f t="shared" si="96"/>
        <v>0</v>
      </c>
      <c r="BM102" s="16">
        <f t="shared" si="96"/>
        <v>0</v>
      </c>
      <c r="BN102" s="16">
        <f t="shared" si="96"/>
        <v>0</v>
      </c>
      <c r="BO102" s="16">
        <f t="shared" si="96"/>
        <v>0</v>
      </c>
      <c r="BP102" s="16">
        <f t="shared" si="96"/>
        <v>0</v>
      </c>
      <c r="BQ102" s="16">
        <f t="shared" si="96"/>
        <v>0</v>
      </c>
      <c r="BR102" s="16">
        <f t="shared" si="96"/>
        <v>0</v>
      </c>
      <c r="BS102" s="16">
        <f t="shared" si="96"/>
        <v>0</v>
      </c>
      <c r="BT102" s="16">
        <f t="shared" si="96"/>
        <v>0</v>
      </c>
      <c r="BU102" s="16">
        <f t="shared" si="96"/>
        <v>0</v>
      </c>
      <c r="BV102" s="16">
        <f t="shared" si="96"/>
        <v>0</v>
      </c>
      <c r="BW102" s="16">
        <f t="shared" si="85"/>
        <v>0</v>
      </c>
    </row>
    <row r="103" spans="1:75" x14ac:dyDescent="0.35">
      <c r="A103" s="14">
        <v>13</v>
      </c>
      <c r="B103" s="15" t="s">
        <v>34</v>
      </c>
      <c r="C103" s="17" t="s">
        <v>37</v>
      </c>
      <c r="D103" s="14" t="s">
        <v>27</v>
      </c>
      <c r="E103" s="50" t="s">
        <v>63</v>
      </c>
      <c r="F103" s="50" t="s">
        <v>77</v>
      </c>
      <c r="G103" s="50">
        <f>VLOOKUP(F103,'Represenative Instruments_FX'!$E$5:$F$14,2,FALSE)</f>
        <v>4</v>
      </c>
      <c r="H103" s="14" t="s">
        <v>32</v>
      </c>
      <c r="I103" s="114">
        <f>+'Prepared_Debt Original Currency'!I103</f>
        <v>18.031499999999998</v>
      </c>
      <c r="J103" s="35">
        <f t="shared" ref="J103:K103" si="98">+J60</f>
        <v>863355270.20831096</v>
      </c>
      <c r="K103" s="35">
        <f t="shared" si="98"/>
        <v>146684590.4609127</v>
      </c>
      <c r="L103" s="16">
        <v>0</v>
      </c>
      <c r="M103" s="16">
        <v>0</v>
      </c>
      <c r="N103" s="122">
        <v>41463</v>
      </c>
      <c r="O103" s="122">
        <v>46966</v>
      </c>
      <c r="P103" s="14">
        <v>5</v>
      </c>
      <c r="Q103" s="17">
        <v>20</v>
      </c>
      <c r="R103" s="50">
        <v>0</v>
      </c>
      <c r="S103" s="50">
        <v>11</v>
      </c>
      <c r="T103" s="14" t="s">
        <v>38</v>
      </c>
      <c r="U103" s="46">
        <v>6.4199999999999993E-2</v>
      </c>
      <c r="V103" s="14" t="s">
        <v>39</v>
      </c>
      <c r="W103" s="46">
        <v>5.0000000000000001E-3</v>
      </c>
      <c r="X103" s="16">
        <v>16087679.33</v>
      </c>
      <c r="Y103" s="19"/>
      <c r="Z103" s="16">
        <f t="shared" si="81"/>
        <v>733422.95230456349</v>
      </c>
      <c r="AA103" s="16">
        <f t="shared" si="96"/>
        <v>564964.20269641362</v>
      </c>
      <c r="AB103" s="16">
        <f t="shared" si="96"/>
        <v>441584.20308826357</v>
      </c>
      <c r="AC103" s="16">
        <f t="shared" si="96"/>
        <v>345251.45348011359</v>
      </c>
      <c r="AD103" s="16">
        <f t="shared" si="96"/>
        <v>261022.0723650135</v>
      </c>
      <c r="AE103" s="16">
        <f t="shared" si="96"/>
        <v>176792.69124991342</v>
      </c>
      <c r="AF103" s="16">
        <f t="shared" si="96"/>
        <v>143100.94132828343</v>
      </c>
      <c r="AG103" s="16">
        <f t="shared" si="96"/>
        <v>109409.19140665345</v>
      </c>
      <c r="AH103" s="16">
        <f t="shared" si="96"/>
        <v>75717.441485023461</v>
      </c>
      <c r="AI103" s="16">
        <f t="shared" si="96"/>
        <v>42025.691563393455</v>
      </c>
      <c r="AJ103" s="16">
        <f t="shared" si="96"/>
        <v>8333.9416417634584</v>
      </c>
      <c r="AK103" s="16">
        <f t="shared" si="96"/>
        <v>-4.0745362639427189E-11</v>
      </c>
      <c r="AL103" s="16">
        <f t="shared" si="96"/>
        <v>-4.0745362639427189E-11</v>
      </c>
      <c r="AM103" s="16">
        <f t="shared" si="96"/>
        <v>-4.0745362639427189E-11</v>
      </c>
      <c r="AN103" s="16">
        <f t="shared" si="96"/>
        <v>-4.0745362639427189E-11</v>
      </c>
      <c r="AO103" s="16">
        <f t="shared" si="96"/>
        <v>-4.0745362639427189E-11</v>
      </c>
      <c r="AP103" s="16">
        <f t="shared" si="96"/>
        <v>-4.0745362639427189E-11</v>
      </c>
      <c r="AQ103" s="16">
        <f t="shared" si="96"/>
        <v>-4.0745362639427189E-11</v>
      </c>
      <c r="AR103" s="16">
        <f t="shared" si="96"/>
        <v>-4.0745362639427189E-11</v>
      </c>
      <c r="AS103" s="16">
        <f t="shared" si="96"/>
        <v>-4.0745362639427189E-11</v>
      </c>
      <c r="AT103" s="16">
        <f t="shared" si="96"/>
        <v>-4.0745362639427189E-11</v>
      </c>
      <c r="AU103" s="16">
        <f t="shared" si="96"/>
        <v>-4.0745362639427189E-11</v>
      </c>
      <c r="AV103" s="16">
        <f t="shared" si="96"/>
        <v>-4.0745362639427189E-11</v>
      </c>
      <c r="AW103" s="16">
        <f t="shared" si="96"/>
        <v>-4.0745362639427189E-11</v>
      </c>
      <c r="AX103" s="16">
        <f t="shared" si="96"/>
        <v>-4.0745362639427189E-11</v>
      </c>
      <c r="AY103" s="16">
        <f t="shared" si="96"/>
        <v>-4.0745362639427189E-11</v>
      </c>
      <c r="AZ103" s="16">
        <f t="shared" si="96"/>
        <v>-4.0745362639427189E-11</v>
      </c>
      <c r="BA103" s="16">
        <f t="shared" si="96"/>
        <v>-4.0745362639427189E-11</v>
      </c>
      <c r="BB103" s="16">
        <f t="shared" si="96"/>
        <v>-4.0745362639427189E-11</v>
      </c>
      <c r="BC103" s="16">
        <f t="shared" si="96"/>
        <v>-4.0745362639427189E-11</v>
      </c>
      <c r="BD103" s="16">
        <f t="shared" si="96"/>
        <v>-4.0745362639427189E-11</v>
      </c>
      <c r="BE103" s="16">
        <f t="shared" si="96"/>
        <v>-4.0745362639427189E-11</v>
      </c>
      <c r="BF103" s="16">
        <f t="shared" si="96"/>
        <v>-4.0745362639427189E-11</v>
      </c>
      <c r="BG103" s="16">
        <f t="shared" si="96"/>
        <v>-4.0745362639427189E-11</v>
      </c>
      <c r="BH103" s="16">
        <f t="shared" si="96"/>
        <v>-4.0745362639427189E-11</v>
      </c>
      <c r="BI103" s="16">
        <f t="shared" si="96"/>
        <v>-4.0745362639427189E-11</v>
      </c>
      <c r="BJ103" s="16">
        <f t="shared" si="96"/>
        <v>-4.0745362639427189E-11</v>
      </c>
      <c r="BK103" s="16">
        <f t="shared" si="96"/>
        <v>-4.0745362639427189E-11</v>
      </c>
      <c r="BL103" s="16">
        <f t="shared" si="96"/>
        <v>-4.0745362639427189E-11</v>
      </c>
      <c r="BM103" s="16">
        <f t="shared" si="96"/>
        <v>-4.0745362639427189E-11</v>
      </c>
      <c r="BN103" s="16">
        <f t="shared" si="96"/>
        <v>-4.0745362639427189E-11</v>
      </c>
      <c r="BO103" s="16">
        <f t="shared" si="96"/>
        <v>-4.0745362639427189E-11</v>
      </c>
      <c r="BP103" s="16">
        <f t="shared" si="96"/>
        <v>-4.0745362639427189E-11</v>
      </c>
      <c r="BQ103" s="16">
        <f t="shared" si="96"/>
        <v>-4.0745362639427189E-11</v>
      </c>
      <c r="BR103" s="16">
        <f t="shared" si="96"/>
        <v>-4.0745362639427189E-11</v>
      </c>
      <c r="BS103" s="16">
        <f t="shared" si="96"/>
        <v>-4.0745362639427189E-11</v>
      </c>
      <c r="BT103" s="16">
        <f t="shared" si="96"/>
        <v>-4.0745362639427189E-11</v>
      </c>
      <c r="BU103" s="16">
        <f t="shared" si="96"/>
        <v>-4.0745362639427189E-11</v>
      </c>
      <c r="BV103" s="16">
        <f t="shared" si="96"/>
        <v>-4.0745362639427189E-11</v>
      </c>
      <c r="BW103" s="16">
        <f t="shared" si="85"/>
        <v>-4.0745362639427189E-11</v>
      </c>
    </row>
    <row r="104" spans="1:75" x14ac:dyDescent="0.35">
      <c r="A104" s="14">
        <v>14</v>
      </c>
      <c r="B104" s="15" t="s">
        <v>34</v>
      </c>
      <c r="C104" s="17" t="s">
        <v>37</v>
      </c>
      <c r="D104" s="14" t="s">
        <v>27</v>
      </c>
      <c r="E104" s="50" t="s">
        <v>63</v>
      </c>
      <c r="F104" s="50" t="s">
        <v>77</v>
      </c>
      <c r="G104" s="50">
        <f>VLOOKUP(F104,'Represenative Instruments_FX'!$E$5:$F$14,2,FALSE)</f>
        <v>4</v>
      </c>
      <c r="H104" s="14" t="s">
        <v>117</v>
      </c>
      <c r="I104" s="114">
        <f>+'Prepared_Debt Original Currency'!I104</f>
        <v>2.4213888053061345</v>
      </c>
      <c r="J104" s="35">
        <f t="shared" ref="J104:K104" si="99">+J61</f>
        <v>50262830.900537096</v>
      </c>
      <c r="K104" s="35">
        <f t="shared" si="99"/>
        <v>5828110.9231754672</v>
      </c>
      <c r="L104" s="16">
        <v>0</v>
      </c>
      <c r="M104" s="16">
        <v>0</v>
      </c>
      <c r="N104" s="122">
        <v>37289</v>
      </c>
      <c r="O104" s="122">
        <v>43160</v>
      </c>
      <c r="P104" s="14">
        <v>5</v>
      </c>
      <c r="Q104" s="17">
        <v>20</v>
      </c>
      <c r="R104" s="50">
        <v>0</v>
      </c>
      <c r="S104" s="50">
        <v>1</v>
      </c>
      <c r="T104" s="14" t="s">
        <v>38</v>
      </c>
      <c r="U104" s="46">
        <v>6.4199999999999993E-2</v>
      </c>
      <c r="V104" s="14" t="s">
        <v>39</v>
      </c>
      <c r="W104" s="46">
        <v>5.0000000000000001E-3</v>
      </c>
      <c r="X104" s="16">
        <v>2983421.5240000002</v>
      </c>
      <c r="Y104" s="19"/>
      <c r="Z104" s="16">
        <f t="shared" si="81"/>
        <v>29140.554615877336</v>
      </c>
      <c r="AA104" s="16">
        <f t="shared" si="96"/>
        <v>0</v>
      </c>
      <c r="AB104" s="16">
        <f t="shared" si="96"/>
        <v>0</v>
      </c>
      <c r="AC104" s="16">
        <f t="shared" si="96"/>
        <v>0</v>
      </c>
      <c r="AD104" s="16">
        <f t="shared" si="96"/>
        <v>0</v>
      </c>
      <c r="AE104" s="16">
        <f t="shared" si="96"/>
        <v>0</v>
      </c>
      <c r="AF104" s="16">
        <f t="shared" si="96"/>
        <v>0</v>
      </c>
      <c r="AG104" s="16">
        <f t="shared" si="96"/>
        <v>0</v>
      </c>
      <c r="AH104" s="16">
        <f t="shared" si="96"/>
        <v>0</v>
      </c>
      <c r="AI104" s="16">
        <f t="shared" si="96"/>
        <v>0</v>
      </c>
      <c r="AJ104" s="16">
        <f t="shared" si="96"/>
        <v>0</v>
      </c>
      <c r="AK104" s="16">
        <f t="shared" si="96"/>
        <v>0</v>
      </c>
      <c r="AL104" s="16">
        <f t="shared" si="96"/>
        <v>0</v>
      </c>
      <c r="AM104" s="16">
        <f t="shared" si="96"/>
        <v>0</v>
      </c>
      <c r="AN104" s="16">
        <f t="shared" si="96"/>
        <v>0</v>
      </c>
      <c r="AO104" s="16">
        <f t="shared" si="96"/>
        <v>0</v>
      </c>
      <c r="AP104" s="16">
        <f t="shared" si="96"/>
        <v>0</v>
      </c>
      <c r="AQ104" s="16">
        <f t="shared" si="96"/>
        <v>0</v>
      </c>
      <c r="AR104" s="16">
        <f t="shared" si="96"/>
        <v>0</v>
      </c>
      <c r="AS104" s="16">
        <f t="shared" si="96"/>
        <v>0</v>
      </c>
      <c r="AT104" s="16">
        <f t="shared" si="96"/>
        <v>0</v>
      </c>
      <c r="AU104" s="16">
        <f t="shared" si="96"/>
        <v>0</v>
      </c>
      <c r="AV104" s="16">
        <f t="shared" si="96"/>
        <v>0</v>
      </c>
      <c r="AW104" s="16">
        <f t="shared" si="96"/>
        <v>0</v>
      </c>
      <c r="AX104" s="16">
        <f t="shared" si="96"/>
        <v>0</v>
      </c>
      <c r="AY104" s="16">
        <f t="shared" si="96"/>
        <v>0</v>
      </c>
      <c r="AZ104" s="16">
        <f t="shared" si="96"/>
        <v>0</v>
      </c>
      <c r="BA104" s="16">
        <f t="shared" si="96"/>
        <v>0</v>
      </c>
      <c r="BB104" s="16">
        <f t="shared" si="96"/>
        <v>0</v>
      </c>
      <c r="BC104" s="16">
        <f t="shared" si="96"/>
        <v>0</v>
      </c>
      <c r="BD104" s="16">
        <f t="shared" si="96"/>
        <v>0</v>
      </c>
      <c r="BE104" s="16">
        <f t="shared" si="96"/>
        <v>0</v>
      </c>
      <c r="BF104" s="16">
        <f t="shared" si="96"/>
        <v>0</v>
      </c>
      <c r="BG104" s="16">
        <f t="shared" si="96"/>
        <v>0</v>
      </c>
      <c r="BH104" s="16">
        <f t="shared" si="96"/>
        <v>0</v>
      </c>
      <c r="BI104" s="16">
        <f t="shared" si="96"/>
        <v>0</v>
      </c>
      <c r="BJ104" s="16">
        <f t="shared" si="96"/>
        <v>0</v>
      </c>
      <c r="BK104" s="16">
        <f t="shared" si="96"/>
        <v>0</v>
      </c>
      <c r="BL104" s="16">
        <f t="shared" si="96"/>
        <v>0</v>
      </c>
      <c r="BM104" s="16">
        <f t="shared" si="96"/>
        <v>0</v>
      </c>
      <c r="BN104" s="16">
        <f t="shared" si="96"/>
        <v>0</v>
      </c>
      <c r="BO104" s="16">
        <f t="shared" si="96"/>
        <v>0</v>
      </c>
      <c r="BP104" s="16">
        <f t="shared" si="96"/>
        <v>0</v>
      </c>
      <c r="BQ104" s="16">
        <f t="shared" si="96"/>
        <v>0</v>
      </c>
      <c r="BR104" s="16">
        <f t="shared" si="96"/>
        <v>0</v>
      </c>
      <c r="BS104" s="16">
        <f t="shared" si="96"/>
        <v>0</v>
      </c>
      <c r="BT104" s="16">
        <f t="shared" si="96"/>
        <v>0</v>
      </c>
      <c r="BU104" s="16">
        <f t="shared" si="96"/>
        <v>0</v>
      </c>
      <c r="BV104" s="16">
        <f t="shared" si="96"/>
        <v>0</v>
      </c>
      <c r="BW104" s="16">
        <f t="shared" si="85"/>
        <v>0</v>
      </c>
    </row>
    <row r="105" spans="1:75" x14ac:dyDescent="0.35">
      <c r="A105" s="14">
        <v>15</v>
      </c>
      <c r="B105" s="15" t="s">
        <v>34</v>
      </c>
      <c r="C105" s="17" t="s">
        <v>37</v>
      </c>
      <c r="D105" s="14" t="s">
        <v>27</v>
      </c>
      <c r="E105" s="50" t="s">
        <v>63</v>
      </c>
      <c r="F105" s="50" t="s">
        <v>77</v>
      </c>
      <c r="G105" s="50">
        <f>VLOOKUP(F105,'Represenative Instruments_FX'!$E$5:$F$14,2,FALSE)</f>
        <v>4</v>
      </c>
      <c r="H105" s="14" t="s">
        <v>36</v>
      </c>
      <c r="I105" s="114">
        <f>+'Prepared_Debt Original Currency'!I105</f>
        <v>15.39495</v>
      </c>
      <c r="J105" s="35">
        <f t="shared" ref="J105:K105" si="100">+J62</f>
        <v>62884254.602218494</v>
      </c>
      <c r="K105" s="35">
        <f t="shared" si="100"/>
        <v>4118142.0540994653</v>
      </c>
      <c r="L105" s="16">
        <v>0</v>
      </c>
      <c r="M105" s="16">
        <v>0</v>
      </c>
      <c r="N105" s="122">
        <v>37697</v>
      </c>
      <c r="O105" s="122">
        <v>43344</v>
      </c>
      <c r="P105" s="14">
        <v>5</v>
      </c>
      <c r="Q105" s="17">
        <v>20</v>
      </c>
      <c r="R105" s="50">
        <v>0</v>
      </c>
      <c r="S105" s="50">
        <v>1</v>
      </c>
      <c r="T105" s="14" t="s">
        <v>38</v>
      </c>
      <c r="U105" s="46">
        <v>6.4199999999999993E-2</v>
      </c>
      <c r="V105" s="14" t="s">
        <v>39</v>
      </c>
      <c r="W105" s="46">
        <v>5.0000000000000001E-3</v>
      </c>
      <c r="X105" s="16">
        <v>2100407.35</v>
      </c>
      <c r="Y105" s="19"/>
      <c r="Z105" s="16">
        <f t="shared" si="81"/>
        <v>20590.710270497326</v>
      </c>
      <c r="AA105" s="16">
        <f t="shared" si="96"/>
        <v>0</v>
      </c>
      <c r="AB105" s="16">
        <f t="shared" si="96"/>
        <v>0</v>
      </c>
      <c r="AC105" s="16">
        <f t="shared" si="96"/>
        <v>0</v>
      </c>
      <c r="AD105" s="16">
        <f t="shared" si="96"/>
        <v>0</v>
      </c>
      <c r="AE105" s="16">
        <f t="shared" si="96"/>
        <v>0</v>
      </c>
      <c r="AF105" s="16">
        <f t="shared" si="96"/>
        <v>0</v>
      </c>
      <c r="AG105" s="16">
        <f t="shared" si="96"/>
        <v>0</v>
      </c>
      <c r="AH105" s="16">
        <f t="shared" si="96"/>
        <v>0</v>
      </c>
      <c r="AI105" s="16">
        <f t="shared" si="96"/>
        <v>0</v>
      </c>
      <c r="AJ105" s="16">
        <f t="shared" si="96"/>
        <v>0</v>
      </c>
      <c r="AK105" s="16">
        <f t="shared" si="96"/>
        <v>0</v>
      </c>
      <c r="AL105" s="16">
        <f t="shared" si="96"/>
        <v>0</v>
      </c>
      <c r="AM105" s="16">
        <f t="shared" si="96"/>
        <v>0</v>
      </c>
      <c r="AN105" s="16">
        <f t="shared" si="96"/>
        <v>0</v>
      </c>
      <c r="AO105" s="16">
        <f t="shared" si="96"/>
        <v>0</v>
      </c>
      <c r="AP105" s="16">
        <f t="shared" si="96"/>
        <v>0</v>
      </c>
      <c r="AQ105" s="16">
        <f t="shared" si="96"/>
        <v>0</v>
      </c>
      <c r="AR105" s="16">
        <f t="shared" si="96"/>
        <v>0</v>
      </c>
      <c r="AS105" s="16">
        <f t="shared" si="96"/>
        <v>0</v>
      </c>
      <c r="AT105" s="16">
        <f t="shared" si="96"/>
        <v>0</v>
      </c>
      <c r="AU105" s="16">
        <f t="shared" si="96"/>
        <v>0</v>
      </c>
      <c r="AV105" s="16">
        <f t="shared" si="96"/>
        <v>0</v>
      </c>
      <c r="AW105" s="16">
        <f t="shared" si="96"/>
        <v>0</v>
      </c>
      <c r="AX105" s="16">
        <f t="shared" si="96"/>
        <v>0</v>
      </c>
      <c r="AY105" s="16">
        <f t="shared" si="96"/>
        <v>0</v>
      </c>
      <c r="AZ105" s="16">
        <f t="shared" si="96"/>
        <v>0</v>
      </c>
      <c r="BA105" s="16">
        <f t="shared" si="96"/>
        <v>0</v>
      </c>
      <c r="BB105" s="16">
        <f t="shared" si="96"/>
        <v>0</v>
      </c>
      <c r="BC105" s="16">
        <f t="shared" si="96"/>
        <v>0</v>
      </c>
      <c r="BD105" s="16">
        <f t="shared" si="96"/>
        <v>0</v>
      </c>
      <c r="BE105" s="16">
        <f t="shared" si="96"/>
        <v>0</v>
      </c>
      <c r="BF105" s="16">
        <f t="shared" si="96"/>
        <v>0</v>
      </c>
      <c r="BG105" s="16">
        <f t="shared" si="96"/>
        <v>0</v>
      </c>
      <c r="BH105" s="16">
        <f t="shared" si="96"/>
        <v>0</v>
      </c>
      <c r="BI105" s="16">
        <f t="shared" si="96"/>
        <v>0</v>
      </c>
      <c r="BJ105" s="16">
        <f t="shared" si="96"/>
        <v>0</v>
      </c>
      <c r="BK105" s="16">
        <f t="shared" si="96"/>
        <v>0</v>
      </c>
      <c r="BL105" s="16">
        <f t="shared" si="96"/>
        <v>0</v>
      </c>
      <c r="BM105" s="16">
        <f t="shared" si="96"/>
        <v>0</v>
      </c>
      <c r="BN105" s="16">
        <f t="shared" si="96"/>
        <v>0</v>
      </c>
      <c r="BO105" s="16">
        <f t="shared" si="96"/>
        <v>0</v>
      </c>
      <c r="BP105" s="16">
        <f t="shared" si="96"/>
        <v>0</v>
      </c>
      <c r="BQ105" s="16">
        <f t="shared" si="96"/>
        <v>0</v>
      </c>
      <c r="BR105" s="16">
        <f t="shared" si="96"/>
        <v>0</v>
      </c>
      <c r="BS105" s="16">
        <f t="shared" si="96"/>
        <v>0</v>
      </c>
      <c r="BT105" s="16">
        <f t="shared" si="96"/>
        <v>0</v>
      </c>
      <c r="BU105" s="16">
        <f t="shared" si="96"/>
        <v>0</v>
      </c>
      <c r="BV105" s="16">
        <f t="shared" si="96"/>
        <v>0</v>
      </c>
      <c r="BW105" s="16">
        <f t="shared" si="85"/>
        <v>0</v>
      </c>
    </row>
    <row r="106" spans="1:75" x14ac:dyDescent="0.35">
      <c r="A106" s="14">
        <v>16</v>
      </c>
      <c r="B106" s="15" t="s">
        <v>25</v>
      </c>
      <c r="C106" s="15" t="s">
        <v>40</v>
      </c>
      <c r="D106" s="14" t="s">
        <v>27</v>
      </c>
      <c r="E106" s="50" t="s">
        <v>63</v>
      </c>
      <c r="F106" s="50" t="s">
        <v>77</v>
      </c>
      <c r="G106" s="50">
        <f>VLOOKUP(F106,'Represenative Instruments_FX'!$E$5:$F$14,2,FALSE)</f>
        <v>4</v>
      </c>
      <c r="H106" s="14" t="s">
        <v>116</v>
      </c>
      <c r="I106" s="114">
        <f>+'Prepared_Debt Original Currency'!I106</f>
        <v>0.13309505886900933</v>
      </c>
      <c r="J106" s="35">
        <f t="shared" ref="J106:K106" si="101">+J63</f>
        <v>355442.73680920614</v>
      </c>
      <c r="K106" s="35">
        <f t="shared" si="101"/>
        <v>36613.154295753055</v>
      </c>
      <c r="L106" s="16">
        <v>0</v>
      </c>
      <c r="M106" s="16">
        <v>0</v>
      </c>
      <c r="N106" s="121">
        <v>38820</v>
      </c>
      <c r="O106" s="121">
        <v>44256</v>
      </c>
      <c r="P106" s="14">
        <v>5</v>
      </c>
      <c r="Q106" s="17">
        <v>20</v>
      </c>
      <c r="R106" s="50">
        <v>0</v>
      </c>
      <c r="S106" s="50">
        <v>4</v>
      </c>
      <c r="T106" s="14" t="s">
        <v>38</v>
      </c>
      <c r="U106" s="46">
        <v>6.4199999999999993E-2</v>
      </c>
      <c r="V106" s="14" t="s">
        <v>39</v>
      </c>
      <c r="W106" s="46">
        <v>5.0000000000000001E-3</v>
      </c>
      <c r="X106" s="16">
        <v>1838757.024</v>
      </c>
      <c r="Y106" s="19"/>
      <c r="Z106" s="16">
        <f t="shared" si="81"/>
        <v>183.06577147876527</v>
      </c>
      <c r="AA106" s="16">
        <f t="shared" si="96"/>
        <v>100.28219368944154</v>
      </c>
      <c r="AB106" s="16">
        <f t="shared" si="96"/>
        <v>60.169319407946332</v>
      </c>
      <c r="AC106" s="16">
        <f t="shared" si="96"/>
        <v>20.056445126451127</v>
      </c>
      <c r="AD106" s="16">
        <f t="shared" si="96"/>
        <v>0</v>
      </c>
      <c r="AE106" s="16">
        <f t="shared" si="96"/>
        <v>0</v>
      </c>
      <c r="AF106" s="16">
        <f t="shared" si="96"/>
        <v>0</v>
      </c>
      <c r="AG106" s="16">
        <f t="shared" si="96"/>
        <v>0</v>
      </c>
      <c r="AH106" s="16">
        <f t="shared" si="96"/>
        <v>0</v>
      </c>
      <c r="AI106" s="16">
        <f t="shared" si="96"/>
        <v>0</v>
      </c>
      <c r="AJ106" s="16">
        <f t="shared" si="96"/>
        <v>0</v>
      </c>
      <c r="AK106" s="16">
        <f t="shared" si="96"/>
        <v>0</v>
      </c>
      <c r="AL106" s="16">
        <f t="shared" si="96"/>
        <v>0</v>
      </c>
      <c r="AM106" s="16">
        <f t="shared" si="96"/>
        <v>0</v>
      </c>
      <c r="AN106" s="16">
        <f t="shared" si="96"/>
        <v>0</v>
      </c>
      <c r="AO106" s="16">
        <f t="shared" si="96"/>
        <v>0</v>
      </c>
      <c r="AP106" s="16">
        <f t="shared" si="96"/>
        <v>0</v>
      </c>
      <c r="AQ106" s="16">
        <f t="shared" si="96"/>
        <v>0</v>
      </c>
      <c r="AR106" s="16">
        <f t="shared" si="96"/>
        <v>0</v>
      </c>
      <c r="AS106" s="16">
        <f t="shared" si="96"/>
        <v>0</v>
      </c>
      <c r="AT106" s="16">
        <f t="shared" si="96"/>
        <v>0</v>
      </c>
      <c r="AU106" s="16">
        <f t="shared" si="96"/>
        <v>0</v>
      </c>
      <c r="AV106" s="16">
        <f t="shared" si="96"/>
        <v>0</v>
      </c>
      <c r="AW106" s="16">
        <f t="shared" si="96"/>
        <v>0</v>
      </c>
      <c r="AX106" s="16">
        <f t="shared" si="96"/>
        <v>0</v>
      </c>
      <c r="AY106" s="16">
        <f t="shared" si="96"/>
        <v>0</v>
      </c>
      <c r="AZ106" s="16">
        <f t="shared" si="96"/>
        <v>0</v>
      </c>
      <c r="BA106" s="16">
        <f t="shared" si="96"/>
        <v>0</v>
      </c>
      <c r="BB106" s="16">
        <f t="shared" si="96"/>
        <v>0</v>
      </c>
      <c r="BC106" s="16">
        <f t="shared" si="96"/>
        <v>0</v>
      </c>
      <c r="BD106" s="16">
        <f t="shared" si="96"/>
        <v>0</v>
      </c>
      <c r="BE106" s="16">
        <f t="shared" si="96"/>
        <v>0</v>
      </c>
      <c r="BF106" s="16">
        <f t="shared" si="96"/>
        <v>0</v>
      </c>
      <c r="BG106" s="16">
        <f t="shared" si="96"/>
        <v>0</v>
      </c>
      <c r="BH106" s="16">
        <f t="shared" si="96"/>
        <v>0</v>
      </c>
      <c r="BI106" s="16">
        <f t="shared" si="96"/>
        <v>0</v>
      </c>
      <c r="BJ106" s="16">
        <f t="shared" si="96"/>
        <v>0</v>
      </c>
      <c r="BK106" s="16">
        <f t="shared" si="96"/>
        <v>0</v>
      </c>
      <c r="BL106" s="16">
        <f t="shared" si="96"/>
        <v>0</v>
      </c>
      <c r="BM106" s="16">
        <f t="shared" si="96"/>
        <v>0</v>
      </c>
      <c r="BN106" s="16">
        <f t="shared" si="96"/>
        <v>0</v>
      </c>
      <c r="BO106" s="16">
        <f t="shared" si="96"/>
        <v>0</v>
      </c>
      <c r="BP106" s="16">
        <f t="shared" si="96"/>
        <v>0</v>
      </c>
      <c r="BQ106" s="16">
        <f t="shared" si="96"/>
        <v>0</v>
      </c>
      <c r="BR106" s="16">
        <f t="shared" si="96"/>
        <v>0</v>
      </c>
      <c r="BS106" s="16">
        <f t="shared" si="96"/>
        <v>0</v>
      </c>
      <c r="BT106" s="16">
        <f t="shared" si="96"/>
        <v>0</v>
      </c>
      <c r="BU106" s="16">
        <f t="shared" si="96"/>
        <v>0</v>
      </c>
      <c r="BV106" s="16">
        <f t="shared" si="96"/>
        <v>0</v>
      </c>
      <c r="BW106" s="16">
        <f t="shared" si="85"/>
        <v>0</v>
      </c>
    </row>
    <row r="107" spans="1:75" x14ac:dyDescent="0.35">
      <c r="A107" s="14">
        <v>17</v>
      </c>
      <c r="B107" s="15" t="s">
        <v>34</v>
      </c>
      <c r="C107" s="17" t="s">
        <v>35</v>
      </c>
      <c r="D107" s="14" t="s">
        <v>27</v>
      </c>
      <c r="E107" s="50" t="s">
        <v>35</v>
      </c>
      <c r="F107" s="50" t="s">
        <v>76</v>
      </c>
      <c r="G107" s="50">
        <f>VLOOKUP(F107,'Represenative Instruments_FX'!$E$5:$F$14,2,FALSE)</f>
        <v>1</v>
      </c>
      <c r="H107" s="14" t="s">
        <v>32</v>
      </c>
      <c r="I107" s="114">
        <f>+'Prepared_Debt Original Currency'!I107</f>
        <v>18.031499999999998</v>
      </c>
      <c r="J107" s="35">
        <f t="shared" ref="J107:K107" si="102">+J64</f>
        <v>18935687.764350001</v>
      </c>
      <c r="K107" s="35">
        <f t="shared" si="102"/>
        <v>9839417.4483597074</v>
      </c>
      <c r="L107" s="16">
        <v>0</v>
      </c>
      <c r="M107" s="16">
        <v>0</v>
      </c>
      <c r="N107" s="122">
        <v>39698</v>
      </c>
      <c r="O107" s="122">
        <v>54118</v>
      </c>
      <c r="P107" s="14">
        <v>10</v>
      </c>
      <c r="Q107" s="17">
        <v>50</v>
      </c>
      <c r="R107" s="50">
        <v>0</v>
      </c>
      <c r="S107" s="50">
        <v>31</v>
      </c>
      <c r="T107" s="14" t="s">
        <v>29</v>
      </c>
      <c r="U107" s="46">
        <v>7.4999999999999997E-3</v>
      </c>
      <c r="V107" s="14"/>
      <c r="W107" s="24"/>
      <c r="X107" s="16">
        <v>1050144.9000000001</v>
      </c>
      <c r="Y107" s="19"/>
      <c r="Z107" s="16">
        <f t="shared" si="81"/>
        <v>73795.630862697799</v>
      </c>
      <c r="AA107" s="16">
        <f t="shared" si="96"/>
        <v>73077.780186591801</v>
      </c>
      <c r="AB107" s="16">
        <f t="shared" si="96"/>
        <v>72357.240581079808</v>
      </c>
      <c r="AC107" s="16">
        <f t="shared" si="96"/>
        <v>70095.190240410811</v>
      </c>
      <c r="AD107" s="16">
        <f t="shared" si="96"/>
        <v>67833.139899741815</v>
      </c>
      <c r="AE107" s="16">
        <f t="shared" si="96"/>
        <v>65571.090965529802</v>
      </c>
      <c r="AF107" s="16">
        <f t="shared" si="96"/>
        <v>63309.042031317804</v>
      </c>
      <c r="AG107" s="16">
        <f t="shared" si="96"/>
        <v>61046.993097105806</v>
      </c>
      <c r="AH107" s="16">
        <f t="shared" si="96"/>
        <v>58784.944162893808</v>
      </c>
      <c r="AI107" s="16">
        <f t="shared" si="96"/>
        <v>56522.895228681809</v>
      </c>
      <c r="AJ107" s="16">
        <f t="shared" si="96"/>
        <v>54260.846294469811</v>
      </c>
      <c r="AK107" s="16">
        <f t="shared" si="96"/>
        <v>51998.797360257806</v>
      </c>
      <c r="AL107" s="16">
        <f t="shared" si="96"/>
        <v>49736.748426045808</v>
      </c>
      <c r="AM107" s="16">
        <f t="shared" ref="AA107:BV112" si="103">IF($T107="Fixed",$U107,$W107)*AL64</f>
        <v>47474.69949183381</v>
      </c>
      <c r="AN107" s="16">
        <f t="shared" si="103"/>
        <v>45212.650557621811</v>
      </c>
      <c r="AO107" s="16">
        <f t="shared" si="103"/>
        <v>42950.601623409813</v>
      </c>
      <c r="AP107" s="16">
        <f t="shared" si="103"/>
        <v>40688.552689197815</v>
      </c>
      <c r="AQ107" s="16">
        <f t="shared" si="103"/>
        <v>38426.503754985817</v>
      </c>
      <c r="AR107" s="16">
        <f t="shared" si="103"/>
        <v>36164.454820773819</v>
      </c>
      <c r="AS107" s="16">
        <f t="shared" si="103"/>
        <v>33902.405886561821</v>
      </c>
      <c r="AT107" s="16">
        <f t="shared" si="103"/>
        <v>31640.356952349823</v>
      </c>
      <c r="AU107" s="16">
        <f t="shared" si="103"/>
        <v>28702.126768137823</v>
      </c>
      <c r="AV107" s="16">
        <f t="shared" si="103"/>
        <v>25763.896583925824</v>
      </c>
      <c r="AW107" s="16">
        <f t="shared" si="103"/>
        <v>22825.666399713828</v>
      </c>
      <c r="AX107" s="16">
        <f t="shared" si="103"/>
        <v>19887.436215501828</v>
      </c>
      <c r="AY107" s="16">
        <f t="shared" si="103"/>
        <v>16949.206031289828</v>
      </c>
      <c r="AZ107" s="16">
        <f t="shared" si="103"/>
        <v>14010.975847077829</v>
      </c>
      <c r="BA107" s="16">
        <f t="shared" si="103"/>
        <v>11072.745662865827</v>
      </c>
      <c r="BB107" s="16">
        <f t="shared" si="103"/>
        <v>8134.5154786538278</v>
      </c>
      <c r="BC107" s="16">
        <f t="shared" si="103"/>
        <v>5196.2852944418273</v>
      </c>
      <c r="BD107" s="16">
        <f t="shared" si="103"/>
        <v>2258.0551102298273</v>
      </c>
      <c r="BE107" s="16">
        <f t="shared" si="103"/>
        <v>3.2741809263825417E-11</v>
      </c>
      <c r="BF107" s="16">
        <f t="shared" si="103"/>
        <v>3.2741809263825417E-11</v>
      </c>
      <c r="BG107" s="16">
        <f t="shared" si="103"/>
        <v>3.2741809263825417E-11</v>
      </c>
      <c r="BH107" s="16">
        <f t="shared" si="103"/>
        <v>3.2741809263825417E-11</v>
      </c>
      <c r="BI107" s="16">
        <f t="shared" si="103"/>
        <v>3.2741809263825417E-11</v>
      </c>
      <c r="BJ107" s="16">
        <f t="shared" si="103"/>
        <v>3.2741809263825417E-11</v>
      </c>
      <c r="BK107" s="16">
        <f t="shared" si="103"/>
        <v>3.2741809263825417E-11</v>
      </c>
      <c r="BL107" s="16">
        <f t="shared" si="103"/>
        <v>3.2741809263825417E-11</v>
      </c>
      <c r="BM107" s="16">
        <f t="shared" si="103"/>
        <v>3.2741809263825417E-11</v>
      </c>
      <c r="BN107" s="16">
        <f t="shared" si="103"/>
        <v>3.2741809263825417E-11</v>
      </c>
      <c r="BO107" s="16">
        <f t="shared" si="103"/>
        <v>3.2741809263825417E-11</v>
      </c>
      <c r="BP107" s="16">
        <f t="shared" si="103"/>
        <v>3.2741809263825417E-11</v>
      </c>
      <c r="BQ107" s="16">
        <f t="shared" si="103"/>
        <v>3.2741809263825417E-11</v>
      </c>
      <c r="BR107" s="16">
        <f t="shared" si="103"/>
        <v>3.2741809263825417E-11</v>
      </c>
      <c r="BS107" s="16">
        <f t="shared" si="103"/>
        <v>3.2741809263825417E-11</v>
      </c>
      <c r="BT107" s="16">
        <f t="shared" si="103"/>
        <v>3.2741809263825417E-11</v>
      </c>
      <c r="BU107" s="16">
        <f t="shared" si="103"/>
        <v>3.2741809263825417E-11</v>
      </c>
      <c r="BV107" s="16">
        <f t="shared" si="103"/>
        <v>3.2741809263825417E-11</v>
      </c>
      <c r="BW107" s="16">
        <f t="shared" si="85"/>
        <v>3.2741809263825417E-11</v>
      </c>
    </row>
    <row r="108" spans="1:75" x14ac:dyDescent="0.35">
      <c r="A108" s="14">
        <v>18</v>
      </c>
      <c r="B108" s="15" t="s">
        <v>25</v>
      </c>
      <c r="C108" s="15" t="s">
        <v>40</v>
      </c>
      <c r="D108" s="14" t="s">
        <v>27</v>
      </c>
      <c r="E108" s="50" t="s">
        <v>63</v>
      </c>
      <c r="F108" s="50" t="s">
        <v>77</v>
      </c>
      <c r="G108" s="50">
        <f>VLOOKUP(F108,'Represenative Instruments_FX'!$E$5:$F$14,2,FALSE)</f>
        <v>4</v>
      </c>
      <c r="H108" s="14" t="s">
        <v>28</v>
      </c>
      <c r="I108" s="114">
        <f>+'Prepared_Debt Original Currency'!I108</f>
        <v>15</v>
      </c>
      <c r="J108" s="35">
        <f t="shared" ref="J108:K108" si="104">+J65</f>
        <v>2022743868.8999999</v>
      </c>
      <c r="K108" s="35">
        <f t="shared" si="104"/>
        <v>101179074.24000001</v>
      </c>
      <c r="L108" s="16">
        <v>0</v>
      </c>
      <c r="M108" s="16">
        <v>0</v>
      </c>
      <c r="N108" s="121">
        <v>38725</v>
      </c>
      <c r="O108" s="121">
        <v>44256</v>
      </c>
      <c r="P108" s="14">
        <v>5</v>
      </c>
      <c r="Q108" s="17">
        <v>20</v>
      </c>
      <c r="R108" s="50">
        <v>0</v>
      </c>
      <c r="S108" s="50">
        <v>4</v>
      </c>
      <c r="T108" s="14" t="s">
        <v>38</v>
      </c>
      <c r="U108" s="46">
        <v>6.4199999999999993E-2</v>
      </c>
      <c r="V108" s="14" t="s">
        <v>39</v>
      </c>
      <c r="W108" s="46">
        <v>5.0000000000000001E-3</v>
      </c>
      <c r="X108" s="16">
        <v>127195177.31</v>
      </c>
      <c r="Y108" s="19"/>
      <c r="Z108" s="16">
        <f t="shared" si="81"/>
        <v>505895.37120000005</v>
      </c>
      <c r="AA108" s="16">
        <f t="shared" si="103"/>
        <v>123736.90050000005</v>
      </c>
      <c r="AB108" s="16">
        <f t="shared" si="103"/>
        <v>74242.140000000043</v>
      </c>
      <c r="AC108" s="16">
        <f t="shared" si="103"/>
        <v>24747.37950000005</v>
      </c>
      <c r="AD108" s="16">
        <f t="shared" si="103"/>
        <v>4.6566128730773928E-11</v>
      </c>
      <c r="AE108" s="16">
        <f t="shared" si="103"/>
        <v>4.6566128730773928E-11</v>
      </c>
      <c r="AF108" s="16">
        <f t="shared" si="103"/>
        <v>4.6566128730773928E-11</v>
      </c>
      <c r="AG108" s="16">
        <f t="shared" si="103"/>
        <v>4.6566128730773928E-11</v>
      </c>
      <c r="AH108" s="16">
        <f t="shared" si="103"/>
        <v>4.6566128730773928E-11</v>
      </c>
      <c r="AI108" s="16">
        <f t="shared" si="103"/>
        <v>4.6566128730773928E-11</v>
      </c>
      <c r="AJ108" s="16">
        <f t="shared" si="103"/>
        <v>4.6566128730773928E-11</v>
      </c>
      <c r="AK108" s="16">
        <f t="shared" si="103"/>
        <v>4.6566128730773928E-11</v>
      </c>
      <c r="AL108" s="16">
        <f t="shared" si="103"/>
        <v>4.6566128730773928E-11</v>
      </c>
      <c r="AM108" s="16">
        <f t="shared" si="103"/>
        <v>4.6566128730773928E-11</v>
      </c>
      <c r="AN108" s="16">
        <f t="shared" si="103"/>
        <v>4.6566128730773928E-11</v>
      </c>
      <c r="AO108" s="16">
        <f t="shared" si="103"/>
        <v>4.6566128730773928E-11</v>
      </c>
      <c r="AP108" s="16">
        <f t="shared" si="103"/>
        <v>4.6566128730773928E-11</v>
      </c>
      <c r="AQ108" s="16">
        <f t="shared" si="103"/>
        <v>4.6566128730773928E-11</v>
      </c>
      <c r="AR108" s="16">
        <f t="shared" si="103"/>
        <v>4.6566128730773928E-11</v>
      </c>
      <c r="AS108" s="16">
        <f t="shared" si="103"/>
        <v>4.6566128730773928E-11</v>
      </c>
      <c r="AT108" s="16">
        <f t="shared" si="103"/>
        <v>4.6566128730773928E-11</v>
      </c>
      <c r="AU108" s="16">
        <f t="shared" si="103"/>
        <v>4.6566128730773928E-11</v>
      </c>
      <c r="AV108" s="16">
        <f t="shared" si="103"/>
        <v>4.6566128730773928E-11</v>
      </c>
      <c r="AW108" s="16">
        <f t="shared" si="103"/>
        <v>4.6566128730773928E-11</v>
      </c>
      <c r="AX108" s="16">
        <f t="shared" si="103"/>
        <v>4.6566128730773928E-11</v>
      </c>
      <c r="AY108" s="16">
        <f t="shared" si="103"/>
        <v>4.6566128730773928E-11</v>
      </c>
      <c r="AZ108" s="16">
        <f t="shared" si="103"/>
        <v>4.6566128730773928E-11</v>
      </c>
      <c r="BA108" s="16">
        <f t="shared" si="103"/>
        <v>4.6566128730773928E-11</v>
      </c>
      <c r="BB108" s="16">
        <f t="shared" si="103"/>
        <v>4.6566128730773928E-11</v>
      </c>
      <c r="BC108" s="16">
        <f t="shared" si="103"/>
        <v>4.6566128730773928E-11</v>
      </c>
      <c r="BD108" s="16">
        <f t="shared" si="103"/>
        <v>4.6566128730773928E-11</v>
      </c>
      <c r="BE108" s="16">
        <f t="shared" si="103"/>
        <v>4.6566128730773928E-11</v>
      </c>
      <c r="BF108" s="16">
        <f t="shared" si="103"/>
        <v>4.6566128730773928E-11</v>
      </c>
      <c r="BG108" s="16">
        <f t="shared" si="103"/>
        <v>4.6566128730773928E-11</v>
      </c>
      <c r="BH108" s="16">
        <f t="shared" si="103"/>
        <v>4.6566128730773928E-11</v>
      </c>
      <c r="BI108" s="16">
        <f t="shared" si="103"/>
        <v>4.6566128730773928E-11</v>
      </c>
      <c r="BJ108" s="16">
        <f t="shared" si="103"/>
        <v>4.6566128730773928E-11</v>
      </c>
      <c r="BK108" s="16">
        <f t="shared" si="103"/>
        <v>4.6566128730773928E-11</v>
      </c>
      <c r="BL108" s="16">
        <f t="shared" si="103"/>
        <v>4.6566128730773928E-11</v>
      </c>
      <c r="BM108" s="16">
        <f t="shared" si="103"/>
        <v>4.6566128730773928E-11</v>
      </c>
      <c r="BN108" s="16">
        <f t="shared" si="103"/>
        <v>4.6566128730773928E-11</v>
      </c>
      <c r="BO108" s="16">
        <f t="shared" si="103"/>
        <v>4.6566128730773928E-11</v>
      </c>
      <c r="BP108" s="16">
        <f t="shared" si="103"/>
        <v>4.6566128730773928E-11</v>
      </c>
      <c r="BQ108" s="16">
        <f t="shared" si="103"/>
        <v>4.6566128730773928E-11</v>
      </c>
      <c r="BR108" s="16">
        <f t="shared" si="103"/>
        <v>4.6566128730773928E-11</v>
      </c>
      <c r="BS108" s="16">
        <f t="shared" si="103"/>
        <v>4.6566128730773928E-11</v>
      </c>
      <c r="BT108" s="16">
        <f t="shared" si="103"/>
        <v>4.6566128730773928E-11</v>
      </c>
      <c r="BU108" s="16">
        <f t="shared" si="103"/>
        <v>4.6566128730773928E-11</v>
      </c>
      <c r="BV108" s="16">
        <f t="shared" si="103"/>
        <v>4.6566128730773928E-11</v>
      </c>
      <c r="BW108" s="16">
        <f t="shared" si="85"/>
        <v>4.6566128730773928E-11</v>
      </c>
    </row>
    <row r="109" spans="1:75" x14ac:dyDescent="0.35">
      <c r="A109" s="14">
        <v>19</v>
      </c>
      <c r="B109" s="15" t="s">
        <v>25</v>
      </c>
      <c r="C109" s="15" t="s">
        <v>41</v>
      </c>
      <c r="D109" s="14" t="s">
        <v>27</v>
      </c>
      <c r="E109" s="50" t="s">
        <v>35</v>
      </c>
      <c r="F109" s="50" t="s">
        <v>76</v>
      </c>
      <c r="G109" s="50">
        <f>VLOOKUP(F109,'Represenative Instruments_FX'!$E$5:$F$14,2,FALSE)</f>
        <v>1</v>
      </c>
      <c r="H109" s="14" t="s">
        <v>116</v>
      </c>
      <c r="I109" s="114">
        <f>+'Prepared_Debt Original Currency'!I109</f>
        <v>0.13309505886900933</v>
      </c>
      <c r="J109" s="35">
        <f t="shared" ref="J109:K109" si="105">+J66</f>
        <v>5481112.9116457161</v>
      </c>
      <c r="K109" s="35">
        <f t="shared" si="105"/>
        <v>1285244.945320291</v>
      </c>
      <c r="L109" s="16">
        <v>0</v>
      </c>
      <c r="M109" s="16">
        <v>0</v>
      </c>
      <c r="N109" s="121">
        <v>41357</v>
      </c>
      <c r="O109" s="121">
        <v>55944</v>
      </c>
      <c r="P109" s="14">
        <v>10</v>
      </c>
      <c r="Q109" s="17">
        <v>50</v>
      </c>
      <c r="R109" s="50">
        <v>0</v>
      </c>
      <c r="S109" s="50">
        <v>36</v>
      </c>
      <c r="T109" s="14" t="s">
        <v>29</v>
      </c>
      <c r="U109" s="46">
        <v>7.4999999999999997E-3</v>
      </c>
      <c r="V109" s="14"/>
      <c r="W109" s="24"/>
      <c r="X109" s="16">
        <v>41181941.375</v>
      </c>
      <c r="Y109" s="19"/>
      <c r="Z109" s="16">
        <f t="shared" si="81"/>
        <v>9639.3370899021811</v>
      </c>
      <c r="AA109" s="16">
        <f t="shared" si="103"/>
        <v>9030.4883189804823</v>
      </c>
      <c r="AB109" s="16">
        <f t="shared" si="103"/>
        <v>8457.5567492311893</v>
      </c>
      <c r="AC109" s="16">
        <f t="shared" si="103"/>
        <v>8112.1671698121081</v>
      </c>
      <c r="AD109" s="16">
        <f t="shared" si="103"/>
        <v>7871.1837425645535</v>
      </c>
      <c r="AE109" s="16">
        <f t="shared" si="103"/>
        <v>7630.200315316999</v>
      </c>
      <c r="AF109" s="16">
        <f t="shared" si="103"/>
        <v>7389.2168880694444</v>
      </c>
      <c r="AG109" s="16">
        <f t="shared" si="103"/>
        <v>7148.2334608218898</v>
      </c>
      <c r="AH109" s="16">
        <f t="shared" si="103"/>
        <v>6907.2500335743352</v>
      </c>
      <c r="AI109" s="16">
        <f t="shared" si="103"/>
        <v>6666.2666063267807</v>
      </c>
      <c r="AJ109" s="16">
        <f t="shared" si="103"/>
        <v>6405.3189202488738</v>
      </c>
      <c r="AK109" s="16">
        <f t="shared" si="103"/>
        <v>6144.3712341709679</v>
      </c>
      <c r="AL109" s="16">
        <f t="shared" si="103"/>
        <v>5883.4235480930611</v>
      </c>
      <c r="AM109" s="16">
        <f t="shared" si="103"/>
        <v>5622.4758620151551</v>
      </c>
      <c r="AN109" s="16">
        <f t="shared" si="103"/>
        <v>5361.5281759372483</v>
      </c>
      <c r="AO109" s="16">
        <f t="shared" si="103"/>
        <v>5100.5804898593424</v>
      </c>
      <c r="AP109" s="16">
        <f t="shared" si="103"/>
        <v>4839.6328037814355</v>
      </c>
      <c r="AQ109" s="16">
        <f t="shared" si="103"/>
        <v>4578.6851177035296</v>
      </c>
      <c r="AR109" s="16">
        <f t="shared" si="103"/>
        <v>4337.701690455975</v>
      </c>
      <c r="AS109" s="16">
        <f t="shared" si="103"/>
        <v>4096.7182632084205</v>
      </c>
      <c r="AT109" s="16">
        <f t="shared" si="103"/>
        <v>3855.7348359608654</v>
      </c>
      <c r="AU109" s="16">
        <f t="shared" si="103"/>
        <v>3614.7514087133109</v>
      </c>
      <c r="AV109" s="16">
        <f t="shared" si="103"/>
        <v>3373.7679814657563</v>
      </c>
      <c r="AW109" s="16">
        <f t="shared" si="103"/>
        <v>3132.7845542182017</v>
      </c>
      <c r="AX109" s="16">
        <f t="shared" si="103"/>
        <v>2891.8011269706467</v>
      </c>
      <c r="AY109" s="16">
        <f t="shared" si="103"/>
        <v>2650.8176997230921</v>
      </c>
      <c r="AZ109" s="16">
        <f t="shared" si="103"/>
        <v>2409.8342724755375</v>
      </c>
      <c r="BA109" s="16">
        <f t="shared" si="103"/>
        <v>2168.850845227983</v>
      </c>
      <c r="BB109" s="16">
        <f t="shared" si="103"/>
        <v>1927.8674179804284</v>
      </c>
      <c r="BC109" s="16">
        <f t="shared" si="103"/>
        <v>1686.8839907328738</v>
      </c>
      <c r="BD109" s="16">
        <f t="shared" si="103"/>
        <v>1445.900563485319</v>
      </c>
      <c r="BE109" s="16">
        <f t="shared" si="103"/>
        <v>1204.9171362377645</v>
      </c>
      <c r="BF109" s="16">
        <f t="shared" si="103"/>
        <v>963.93370899020988</v>
      </c>
      <c r="BG109" s="16">
        <f t="shared" si="103"/>
        <v>722.95028174265542</v>
      </c>
      <c r="BH109" s="16">
        <f t="shared" si="103"/>
        <v>481.96685449510085</v>
      </c>
      <c r="BI109" s="16">
        <f t="shared" si="103"/>
        <v>240.98342724754633</v>
      </c>
      <c r="BJ109" s="16">
        <f t="shared" si="103"/>
        <v>-8.1854523159563541E-12</v>
      </c>
      <c r="BK109" s="16">
        <f t="shared" si="103"/>
        <v>-8.1854523159563541E-12</v>
      </c>
      <c r="BL109" s="16">
        <f t="shared" si="103"/>
        <v>-8.1854523159563541E-12</v>
      </c>
      <c r="BM109" s="16">
        <f t="shared" si="103"/>
        <v>-8.1854523159563541E-12</v>
      </c>
      <c r="BN109" s="16">
        <f t="shared" si="103"/>
        <v>-8.1854523159563541E-12</v>
      </c>
      <c r="BO109" s="16">
        <f t="shared" si="103"/>
        <v>-8.1854523159563541E-12</v>
      </c>
      <c r="BP109" s="16">
        <f t="shared" si="103"/>
        <v>-8.1854523159563541E-12</v>
      </c>
      <c r="BQ109" s="16">
        <f t="shared" si="103"/>
        <v>-8.1854523159563541E-12</v>
      </c>
      <c r="BR109" s="16">
        <f t="shared" si="103"/>
        <v>-8.1854523159563541E-12</v>
      </c>
      <c r="BS109" s="16">
        <f t="shared" si="103"/>
        <v>-8.1854523159563541E-12</v>
      </c>
      <c r="BT109" s="16">
        <f t="shared" si="103"/>
        <v>-8.1854523159563541E-12</v>
      </c>
      <c r="BU109" s="16">
        <f t="shared" si="103"/>
        <v>-8.1854523159563541E-12</v>
      </c>
      <c r="BV109" s="16">
        <f t="shared" si="103"/>
        <v>-8.1854523159563541E-12</v>
      </c>
      <c r="BW109" s="16">
        <f t="shared" si="85"/>
        <v>-8.1854523159563541E-12</v>
      </c>
    </row>
    <row r="110" spans="1:75" x14ac:dyDescent="0.35">
      <c r="A110" s="14">
        <v>20</v>
      </c>
      <c r="B110" s="15" t="s">
        <v>25</v>
      </c>
      <c r="C110" s="15" t="s">
        <v>42</v>
      </c>
      <c r="D110" s="14" t="s">
        <v>43</v>
      </c>
      <c r="E110" s="50" t="s">
        <v>43</v>
      </c>
      <c r="F110" s="50" t="s">
        <v>78</v>
      </c>
      <c r="G110" s="50">
        <f>VLOOKUP(F110,'Represenative Instruments_FX'!$E$5:$F$14,2,FALSE)</f>
        <v>5</v>
      </c>
      <c r="H110" s="14" t="s">
        <v>118</v>
      </c>
      <c r="I110" s="114">
        <f>+'Prepared_Debt Original Currency'!I110</f>
        <v>1.4040983027194193E-2</v>
      </c>
      <c r="J110" s="35">
        <f t="shared" ref="J110:K110" si="106">+J67</f>
        <v>153467.81797797547</v>
      </c>
      <c r="K110" s="35">
        <f t="shared" si="106"/>
        <v>20462.247508139724</v>
      </c>
      <c r="L110" s="16">
        <v>0</v>
      </c>
      <c r="M110" s="16">
        <v>0</v>
      </c>
      <c r="N110" s="121">
        <v>40653</v>
      </c>
      <c r="O110" s="121">
        <v>46315</v>
      </c>
      <c r="P110" s="14">
        <v>5</v>
      </c>
      <c r="Q110" s="17">
        <v>20</v>
      </c>
      <c r="R110" s="50">
        <v>0</v>
      </c>
      <c r="S110" s="50">
        <v>9</v>
      </c>
      <c r="T110" s="14" t="s">
        <v>29</v>
      </c>
      <c r="U110" s="46">
        <v>3.5000000000000003E-2</v>
      </c>
      <c r="V110" s="14"/>
      <c r="W110" s="46"/>
      <c r="X110" s="16">
        <v>10929990.99</v>
      </c>
      <c r="Y110" s="19"/>
      <c r="Z110" s="16">
        <f t="shared" si="81"/>
        <v>716.17866278489043</v>
      </c>
      <c r="AA110" s="16">
        <f t="shared" si="103"/>
        <v>636.60325580879146</v>
      </c>
      <c r="AB110" s="16">
        <f t="shared" si="103"/>
        <v>557.02784883269248</v>
      </c>
      <c r="AC110" s="16">
        <f t="shared" si="103"/>
        <v>477.45244185659357</v>
      </c>
      <c r="AD110" s="16">
        <f t="shared" si="103"/>
        <v>397.87703488049465</v>
      </c>
      <c r="AE110" s="16">
        <f t="shared" si="103"/>
        <v>318.30162790439573</v>
      </c>
      <c r="AF110" s="16">
        <f t="shared" si="103"/>
        <v>238.72622092829678</v>
      </c>
      <c r="AG110" s="16">
        <f t="shared" si="103"/>
        <v>159.15081395219786</v>
      </c>
      <c r="AH110" s="16">
        <f t="shared" si="103"/>
        <v>79.575406976098932</v>
      </c>
      <c r="AI110" s="16">
        <f t="shared" si="103"/>
        <v>0</v>
      </c>
      <c r="AJ110" s="16">
        <f t="shared" si="103"/>
        <v>0</v>
      </c>
      <c r="AK110" s="16">
        <f t="shared" si="103"/>
        <v>0</v>
      </c>
      <c r="AL110" s="16">
        <f t="shared" si="103"/>
        <v>0</v>
      </c>
      <c r="AM110" s="16">
        <f t="shared" si="103"/>
        <v>0</v>
      </c>
      <c r="AN110" s="16">
        <f t="shared" si="103"/>
        <v>0</v>
      </c>
      <c r="AO110" s="16">
        <f t="shared" si="103"/>
        <v>0</v>
      </c>
      <c r="AP110" s="16">
        <f t="shared" si="103"/>
        <v>0</v>
      </c>
      <c r="AQ110" s="16">
        <f t="shared" si="103"/>
        <v>0</v>
      </c>
      <c r="AR110" s="16">
        <f t="shared" si="103"/>
        <v>0</v>
      </c>
      <c r="AS110" s="16">
        <f t="shared" si="103"/>
        <v>0</v>
      </c>
      <c r="AT110" s="16">
        <f t="shared" si="103"/>
        <v>0</v>
      </c>
      <c r="AU110" s="16">
        <f t="shared" si="103"/>
        <v>0</v>
      </c>
      <c r="AV110" s="16">
        <f t="shared" si="103"/>
        <v>0</v>
      </c>
      <c r="AW110" s="16">
        <f t="shared" si="103"/>
        <v>0</v>
      </c>
      <c r="AX110" s="16">
        <f t="shared" si="103"/>
        <v>0</v>
      </c>
      <c r="AY110" s="16">
        <f t="shared" si="103"/>
        <v>0</v>
      </c>
      <c r="AZ110" s="16">
        <f t="shared" si="103"/>
        <v>0</v>
      </c>
      <c r="BA110" s="16">
        <f t="shared" si="103"/>
        <v>0</v>
      </c>
      <c r="BB110" s="16">
        <f t="shared" si="103"/>
        <v>0</v>
      </c>
      <c r="BC110" s="16">
        <f t="shared" si="103"/>
        <v>0</v>
      </c>
      <c r="BD110" s="16">
        <f t="shared" si="103"/>
        <v>0</v>
      </c>
      <c r="BE110" s="16">
        <f t="shared" si="103"/>
        <v>0</v>
      </c>
      <c r="BF110" s="16">
        <f t="shared" si="103"/>
        <v>0</v>
      </c>
      <c r="BG110" s="16">
        <f t="shared" si="103"/>
        <v>0</v>
      </c>
      <c r="BH110" s="16">
        <f t="shared" si="103"/>
        <v>0</v>
      </c>
      <c r="BI110" s="16">
        <f t="shared" si="103"/>
        <v>0</v>
      </c>
      <c r="BJ110" s="16">
        <f t="shared" si="103"/>
        <v>0</v>
      </c>
      <c r="BK110" s="16">
        <f t="shared" si="103"/>
        <v>0</v>
      </c>
      <c r="BL110" s="16">
        <f t="shared" si="103"/>
        <v>0</v>
      </c>
      <c r="BM110" s="16">
        <f t="shared" si="103"/>
        <v>0</v>
      </c>
      <c r="BN110" s="16">
        <f t="shared" si="103"/>
        <v>0</v>
      </c>
      <c r="BO110" s="16">
        <f t="shared" si="103"/>
        <v>0</v>
      </c>
      <c r="BP110" s="16">
        <f t="shared" si="103"/>
        <v>0</v>
      </c>
      <c r="BQ110" s="16">
        <f t="shared" si="103"/>
        <v>0</v>
      </c>
      <c r="BR110" s="16">
        <f t="shared" si="103"/>
        <v>0</v>
      </c>
      <c r="BS110" s="16">
        <f t="shared" si="103"/>
        <v>0</v>
      </c>
      <c r="BT110" s="16">
        <f t="shared" si="103"/>
        <v>0</v>
      </c>
      <c r="BU110" s="16">
        <f t="shared" si="103"/>
        <v>0</v>
      </c>
      <c r="BV110" s="16">
        <f t="shared" si="103"/>
        <v>0</v>
      </c>
      <c r="BW110" s="16">
        <f t="shared" si="85"/>
        <v>0</v>
      </c>
    </row>
    <row r="111" spans="1:75" x14ac:dyDescent="0.35">
      <c r="A111" s="14">
        <v>21</v>
      </c>
      <c r="B111" s="15" t="s">
        <v>34</v>
      </c>
      <c r="C111" s="17" t="s">
        <v>44</v>
      </c>
      <c r="D111" s="14" t="s">
        <v>27</v>
      </c>
      <c r="E111" s="50" t="s">
        <v>62</v>
      </c>
      <c r="F111" s="50" t="s">
        <v>74</v>
      </c>
      <c r="G111" s="50">
        <f>VLOOKUP(F111,'Represenative Instruments_FX'!$E$5:$F$14,2,FALSE)</f>
        <v>2</v>
      </c>
      <c r="H111" s="14" t="s">
        <v>30</v>
      </c>
      <c r="I111" s="114">
        <f>+'Prepared_Debt Original Currency'!I111</f>
        <v>21.371550000000003</v>
      </c>
      <c r="J111" s="35">
        <f t="shared" ref="J111:K111" si="107">+J68</f>
        <v>4932873425.1338692</v>
      </c>
      <c r="K111" s="35">
        <f t="shared" si="107"/>
        <v>1289514959.6622002</v>
      </c>
      <c r="L111" s="16">
        <v>0</v>
      </c>
      <c r="M111" s="16">
        <v>0</v>
      </c>
      <c r="N111" s="122">
        <v>43083</v>
      </c>
      <c r="O111" s="122">
        <v>53571</v>
      </c>
      <c r="P111" s="14">
        <v>10</v>
      </c>
      <c r="Q111" s="17">
        <v>40</v>
      </c>
      <c r="R111" s="50">
        <v>0</v>
      </c>
      <c r="S111" s="50">
        <v>29</v>
      </c>
      <c r="T111" s="14" t="s">
        <v>29</v>
      </c>
      <c r="U111" s="46">
        <v>7.4999999999999997E-3</v>
      </c>
      <c r="V111" s="14"/>
      <c r="W111" s="24"/>
      <c r="X111" s="16">
        <v>68005739.549366191</v>
      </c>
      <c r="Y111" s="19"/>
      <c r="Z111" s="16">
        <f t="shared" si="81"/>
        <v>9671362.197466502</v>
      </c>
      <c r="AA111" s="16">
        <f t="shared" si="103"/>
        <v>9040830.6792071275</v>
      </c>
      <c r="AB111" s="16">
        <f t="shared" si="103"/>
        <v>8650729.0984477531</v>
      </c>
      <c r="AC111" s="16">
        <f t="shared" si="103"/>
        <v>8328350.3799037524</v>
      </c>
      <c r="AD111" s="16">
        <f t="shared" si="103"/>
        <v>8005971.6613597525</v>
      </c>
      <c r="AE111" s="16">
        <f t="shared" si="103"/>
        <v>7683592.9428157527</v>
      </c>
      <c r="AF111" s="16">
        <f t="shared" si="103"/>
        <v>7361214.2242717529</v>
      </c>
      <c r="AG111" s="16">
        <f t="shared" si="103"/>
        <v>7038835.505727753</v>
      </c>
      <c r="AH111" s="16">
        <f t="shared" si="103"/>
        <v>6716456.7871837532</v>
      </c>
      <c r="AI111" s="16">
        <f t="shared" si="103"/>
        <v>6394078.0686397534</v>
      </c>
      <c r="AJ111" s="16">
        <f t="shared" si="103"/>
        <v>6071699.3500957545</v>
      </c>
      <c r="AK111" s="16">
        <f t="shared" si="103"/>
        <v>5749320.6315517547</v>
      </c>
      <c r="AL111" s="16">
        <f t="shared" si="103"/>
        <v>5426941.9130077548</v>
      </c>
      <c r="AM111" s="16">
        <f t="shared" si="103"/>
        <v>5104563.194463755</v>
      </c>
      <c r="AN111" s="16">
        <f t="shared" si="103"/>
        <v>4782184.4759197552</v>
      </c>
      <c r="AO111" s="16">
        <f t="shared" si="103"/>
        <v>4459805.7573757553</v>
      </c>
      <c r="AP111" s="16">
        <f t="shared" si="103"/>
        <v>4137427.0388317555</v>
      </c>
      <c r="AQ111" s="16">
        <f t="shared" si="103"/>
        <v>3815048.3202877557</v>
      </c>
      <c r="AR111" s="16">
        <f t="shared" si="103"/>
        <v>3492669.6017437559</v>
      </c>
      <c r="AS111" s="16">
        <f t="shared" si="103"/>
        <v>3170290.883199756</v>
      </c>
      <c r="AT111" s="16">
        <f t="shared" si="103"/>
        <v>2847912.1646557562</v>
      </c>
      <c r="AU111" s="16">
        <f t="shared" si="103"/>
        <v>2525533.4461117564</v>
      </c>
      <c r="AV111" s="16">
        <f t="shared" si="103"/>
        <v>2203154.7275677565</v>
      </c>
      <c r="AW111" s="16">
        <f t="shared" si="103"/>
        <v>1880776.0090237567</v>
      </c>
      <c r="AX111" s="16">
        <f t="shared" si="103"/>
        <v>1558397.2904797567</v>
      </c>
      <c r="AY111" s="16">
        <f t="shared" si="103"/>
        <v>1131533.4914167565</v>
      </c>
      <c r="AZ111" s="16">
        <f t="shared" si="103"/>
        <v>828921.15918113163</v>
      </c>
      <c r="BA111" s="16">
        <f t="shared" si="103"/>
        <v>526308.8269455065</v>
      </c>
      <c r="BB111" s="16">
        <f t="shared" si="103"/>
        <v>223696.49470988149</v>
      </c>
      <c r="BC111" s="16">
        <f t="shared" si="103"/>
        <v>6.4820051193237304E-9</v>
      </c>
      <c r="BD111" s="16">
        <f t="shared" si="103"/>
        <v>6.4820051193237304E-9</v>
      </c>
      <c r="BE111" s="16">
        <f t="shared" si="103"/>
        <v>6.4820051193237304E-9</v>
      </c>
      <c r="BF111" s="16">
        <f t="shared" si="103"/>
        <v>6.4820051193237304E-9</v>
      </c>
      <c r="BG111" s="16">
        <f t="shared" si="103"/>
        <v>6.4820051193237304E-9</v>
      </c>
      <c r="BH111" s="16">
        <f t="shared" si="103"/>
        <v>6.4820051193237304E-9</v>
      </c>
      <c r="BI111" s="16">
        <f t="shared" si="103"/>
        <v>6.4820051193237304E-9</v>
      </c>
      <c r="BJ111" s="16">
        <f t="shared" si="103"/>
        <v>6.4820051193237304E-9</v>
      </c>
      <c r="BK111" s="16">
        <f t="shared" si="103"/>
        <v>6.4820051193237304E-9</v>
      </c>
      <c r="BL111" s="16">
        <f t="shared" si="103"/>
        <v>6.4820051193237304E-9</v>
      </c>
      <c r="BM111" s="16">
        <f t="shared" si="103"/>
        <v>6.4820051193237304E-9</v>
      </c>
      <c r="BN111" s="16">
        <f t="shared" si="103"/>
        <v>6.4820051193237304E-9</v>
      </c>
      <c r="BO111" s="16">
        <f t="shared" si="103"/>
        <v>6.4820051193237304E-9</v>
      </c>
      <c r="BP111" s="16">
        <f t="shared" si="103"/>
        <v>6.4820051193237304E-9</v>
      </c>
      <c r="BQ111" s="16">
        <f t="shared" si="103"/>
        <v>6.4820051193237304E-9</v>
      </c>
      <c r="BR111" s="16">
        <f t="shared" si="103"/>
        <v>6.4820051193237304E-9</v>
      </c>
      <c r="BS111" s="16">
        <f t="shared" si="103"/>
        <v>6.4820051193237304E-9</v>
      </c>
      <c r="BT111" s="16">
        <f t="shared" si="103"/>
        <v>6.4820051193237304E-9</v>
      </c>
      <c r="BU111" s="16">
        <f t="shared" si="103"/>
        <v>6.4820051193237304E-9</v>
      </c>
      <c r="BV111" s="16">
        <f t="shared" si="103"/>
        <v>6.4820051193237304E-9</v>
      </c>
      <c r="BW111" s="16">
        <f t="shared" si="85"/>
        <v>6.4820051193237304E-9</v>
      </c>
    </row>
    <row r="112" spans="1:75" x14ac:dyDescent="0.35">
      <c r="A112" s="14">
        <v>22</v>
      </c>
      <c r="B112" s="15" t="s">
        <v>25</v>
      </c>
      <c r="C112" s="15" t="s">
        <v>41</v>
      </c>
      <c r="D112" s="14" t="s">
        <v>27</v>
      </c>
      <c r="E112" s="50" t="s">
        <v>35</v>
      </c>
      <c r="F112" s="50" t="s">
        <v>76</v>
      </c>
      <c r="G112" s="50">
        <f>VLOOKUP(F112,'Represenative Instruments_FX'!$E$5:$F$14,2,FALSE)</f>
        <v>1</v>
      </c>
      <c r="H112" s="14" t="s">
        <v>36</v>
      </c>
      <c r="I112" s="114">
        <f>+'Prepared_Debt Original Currency'!I112</f>
        <v>15.39495</v>
      </c>
      <c r="J112" s="35">
        <f t="shared" ref="J112:K112" si="108">+J69</f>
        <v>60945977.592540003</v>
      </c>
      <c r="K112" s="35">
        <f t="shared" si="108"/>
        <v>56391443.522738926</v>
      </c>
      <c r="L112" s="16">
        <v>0</v>
      </c>
      <c r="M112" s="16">
        <v>0</v>
      </c>
      <c r="N112" s="121">
        <v>40795</v>
      </c>
      <c r="O112" s="121">
        <v>55402</v>
      </c>
      <c r="P112" s="14">
        <v>10</v>
      </c>
      <c r="Q112" s="17">
        <v>50</v>
      </c>
      <c r="R112" s="50">
        <v>0</v>
      </c>
      <c r="S112" s="50">
        <v>34</v>
      </c>
      <c r="T112" s="14" t="s">
        <v>29</v>
      </c>
      <c r="U112" s="46">
        <v>7.4999999999999997E-3</v>
      </c>
      <c r="V112" s="14"/>
      <c r="W112" s="24"/>
      <c r="X112" s="16">
        <v>3852146.25</v>
      </c>
      <c r="Y112" s="19"/>
      <c r="Z112" s="16">
        <f t="shared" si="81"/>
        <v>422935.82642054191</v>
      </c>
      <c r="AA112" s="16">
        <f t="shared" si="103"/>
        <v>418364.87948664691</v>
      </c>
      <c r="AB112" s="16">
        <f t="shared" si="103"/>
        <v>413793.93255275191</v>
      </c>
      <c r="AC112" s="16">
        <f t="shared" si="103"/>
        <v>404775.21598915441</v>
      </c>
      <c r="AD112" s="16">
        <f t="shared" si="103"/>
        <v>391185.55133704061</v>
      </c>
      <c r="AE112" s="16">
        <f t="shared" si="103"/>
        <v>377472.70822611317</v>
      </c>
      <c r="AF112" s="16">
        <f t="shared" si="103"/>
        <v>363759.86511518568</v>
      </c>
      <c r="AG112" s="16">
        <f t="shared" si="103"/>
        <v>350047.02200425824</v>
      </c>
      <c r="AH112" s="16">
        <f t="shared" si="103"/>
        <v>336334.17889333074</v>
      </c>
      <c r="AI112" s="16">
        <f t="shared" si="103"/>
        <v>322621.33578240324</v>
      </c>
      <c r="AJ112" s="16">
        <f t="shared" si="103"/>
        <v>308908.4926714758</v>
      </c>
      <c r="AK112" s="16">
        <f t="shared" si="103"/>
        <v>295195.64956054831</v>
      </c>
      <c r="AL112" s="16">
        <f t="shared" si="103"/>
        <v>281482.80644962087</v>
      </c>
      <c r="AM112" s="16">
        <f t="shared" si="103"/>
        <v>267769.96333869337</v>
      </c>
      <c r="AN112" s="16">
        <f t="shared" si="103"/>
        <v>254057.1202277659</v>
      </c>
      <c r="AO112" s="16">
        <f t="shared" si="103"/>
        <v>240344.27711683841</v>
      </c>
      <c r="AP112" s="16">
        <f t="shared" si="103"/>
        <v>226631.43400591091</v>
      </c>
      <c r="AQ112" s="16">
        <f t="shared" si="103"/>
        <v>212918.59089498338</v>
      </c>
      <c r="AR112" s="16">
        <f t="shared" si="103"/>
        <v>199205.74778405589</v>
      </c>
      <c r="AS112" s="16">
        <f t="shared" si="103"/>
        <v>185492.90467312839</v>
      </c>
      <c r="AT112" s="16">
        <f t="shared" si="103"/>
        <v>171780.06156220089</v>
      </c>
      <c r="AU112" s="16">
        <f t="shared" si="103"/>
        <v>158067.21845127339</v>
      </c>
      <c r="AV112" s="16">
        <f t="shared" si="103"/>
        <v>144354.3753403459</v>
      </c>
      <c r="AW112" s="16">
        <f t="shared" si="103"/>
        <v>130641.53222941839</v>
      </c>
      <c r="AX112" s="16">
        <f t="shared" si="103"/>
        <v>116928.68911849089</v>
      </c>
      <c r="AY112" s="16">
        <f t="shared" si="103"/>
        <v>103215.84600756338</v>
      </c>
      <c r="AZ112" s="16">
        <f t="shared" si="103"/>
        <v>89503.00289663588</v>
      </c>
      <c r="BA112" s="16">
        <f t="shared" si="103"/>
        <v>75790.159785708383</v>
      </c>
      <c r="BB112" s="16">
        <f t="shared" ref="AA112:BV117" si="109">IF($T112="Fixed",$U112,$W112)*BA69</f>
        <v>62077.316674780879</v>
      </c>
      <c r="BC112" s="16">
        <f t="shared" si="109"/>
        <v>48364.473563853382</v>
      </c>
      <c r="BD112" s="16">
        <f t="shared" si="109"/>
        <v>34651.630452925878</v>
      </c>
      <c r="BE112" s="16">
        <f t="shared" si="109"/>
        <v>20938.787341998377</v>
      </c>
      <c r="BF112" s="16">
        <f t="shared" si="109"/>
        <v>7225.9442310708773</v>
      </c>
      <c r="BG112" s="16">
        <f t="shared" si="109"/>
        <v>184.72669916614308</v>
      </c>
      <c r="BH112" s="16">
        <f t="shared" si="109"/>
        <v>-1.0578332876320929E-10</v>
      </c>
      <c r="BI112" s="16">
        <f t="shared" si="109"/>
        <v>-1.0578332876320929E-10</v>
      </c>
      <c r="BJ112" s="16">
        <f t="shared" si="109"/>
        <v>-1.0578332876320929E-10</v>
      </c>
      <c r="BK112" s="16">
        <f t="shared" si="109"/>
        <v>-1.0578332876320929E-10</v>
      </c>
      <c r="BL112" s="16">
        <f t="shared" si="109"/>
        <v>-1.0578332876320929E-10</v>
      </c>
      <c r="BM112" s="16">
        <f t="shared" si="109"/>
        <v>-1.0578332876320929E-10</v>
      </c>
      <c r="BN112" s="16">
        <f t="shared" si="109"/>
        <v>-1.0578332876320929E-10</v>
      </c>
      <c r="BO112" s="16">
        <f t="shared" si="109"/>
        <v>-1.0578332876320929E-10</v>
      </c>
      <c r="BP112" s="16">
        <f t="shared" si="109"/>
        <v>-1.0578332876320929E-10</v>
      </c>
      <c r="BQ112" s="16">
        <f t="shared" si="109"/>
        <v>-1.0578332876320929E-10</v>
      </c>
      <c r="BR112" s="16">
        <f t="shared" si="109"/>
        <v>-1.0578332876320929E-10</v>
      </c>
      <c r="BS112" s="16">
        <f t="shared" si="109"/>
        <v>-1.0578332876320929E-10</v>
      </c>
      <c r="BT112" s="16">
        <f t="shared" si="109"/>
        <v>-1.0578332876320929E-10</v>
      </c>
      <c r="BU112" s="16">
        <f t="shared" si="109"/>
        <v>-1.0578332876320929E-10</v>
      </c>
      <c r="BV112" s="16">
        <f t="shared" si="109"/>
        <v>-1.0578332876320929E-10</v>
      </c>
      <c r="BW112" s="16">
        <f t="shared" si="85"/>
        <v>-1.0578332876320929E-10</v>
      </c>
    </row>
    <row r="113" spans="1:75" x14ac:dyDescent="0.35">
      <c r="A113" s="14">
        <v>23</v>
      </c>
      <c r="B113" s="15" t="s">
        <v>25</v>
      </c>
      <c r="C113" s="15" t="s">
        <v>41</v>
      </c>
      <c r="D113" s="14" t="s">
        <v>27</v>
      </c>
      <c r="E113" s="50" t="s">
        <v>35</v>
      </c>
      <c r="F113" s="50" t="s">
        <v>76</v>
      </c>
      <c r="G113" s="50">
        <f>VLOOKUP(F113,'Represenative Instruments_FX'!$E$5:$F$14,2,FALSE)</f>
        <v>1</v>
      </c>
      <c r="H113" s="14" t="s">
        <v>117</v>
      </c>
      <c r="I113" s="114">
        <f>+'Prepared_Debt Original Currency'!I113</f>
        <v>2.4213888053061345</v>
      </c>
      <c r="J113" s="35">
        <f t="shared" ref="J113:K113" si="110">+J70</f>
        <v>20817207.548633654</v>
      </c>
      <c r="K113" s="35">
        <f t="shared" si="110"/>
        <v>18168913.483455122</v>
      </c>
      <c r="L113" s="16">
        <v>0</v>
      </c>
      <c r="M113" s="16">
        <v>0</v>
      </c>
      <c r="N113" s="121">
        <v>40870</v>
      </c>
      <c r="O113" s="121">
        <v>55419</v>
      </c>
      <c r="P113" s="14">
        <v>10</v>
      </c>
      <c r="Q113" s="17">
        <v>50</v>
      </c>
      <c r="R113" s="50">
        <v>0</v>
      </c>
      <c r="S113" s="50">
        <v>34</v>
      </c>
      <c r="T113" s="14" t="s">
        <v>29</v>
      </c>
      <c r="U113" s="46">
        <v>7.4999999999999997E-3</v>
      </c>
      <c r="V113" s="14"/>
      <c r="W113" s="24"/>
      <c r="X113" s="16">
        <v>8597218.0523076914</v>
      </c>
      <c r="Y113" s="19"/>
      <c r="Z113" s="16">
        <f t="shared" si="81"/>
        <v>136266.85112591341</v>
      </c>
      <c r="AA113" s="16">
        <f t="shared" si="109"/>
        <v>134798.59782983825</v>
      </c>
      <c r="AB113" s="16">
        <f t="shared" si="109"/>
        <v>133330.34453376307</v>
      </c>
      <c r="AC113" s="16">
        <f t="shared" si="109"/>
        <v>130847.25232320136</v>
      </c>
      <c r="AD113" s="16">
        <f t="shared" si="109"/>
        <v>126895.90664040846</v>
      </c>
      <c r="AE113" s="16">
        <f t="shared" si="109"/>
        <v>122491.14639987092</v>
      </c>
      <c r="AF113" s="16">
        <f t="shared" si="109"/>
        <v>118086.3861593334</v>
      </c>
      <c r="AG113" s="16">
        <f t="shared" si="109"/>
        <v>113681.62591879586</v>
      </c>
      <c r="AH113" s="16">
        <f t="shared" si="109"/>
        <v>109276.86567825833</v>
      </c>
      <c r="AI113" s="16">
        <f t="shared" si="109"/>
        <v>104872.10543772079</v>
      </c>
      <c r="AJ113" s="16">
        <f t="shared" si="109"/>
        <v>100467.34519718327</v>
      </c>
      <c r="AK113" s="16">
        <f t="shared" si="109"/>
        <v>96062.584956645733</v>
      </c>
      <c r="AL113" s="16">
        <f t="shared" si="109"/>
        <v>91657.824716108196</v>
      </c>
      <c r="AM113" s="16">
        <f t="shared" si="109"/>
        <v>87253.06447557066</v>
      </c>
      <c r="AN113" s="16">
        <f t="shared" si="109"/>
        <v>82848.304235033123</v>
      </c>
      <c r="AO113" s="16">
        <f t="shared" si="109"/>
        <v>78443.543994495602</v>
      </c>
      <c r="AP113" s="16">
        <f t="shared" si="109"/>
        <v>74038.783753958065</v>
      </c>
      <c r="AQ113" s="16">
        <f t="shared" si="109"/>
        <v>69634.023513420529</v>
      </c>
      <c r="AR113" s="16">
        <f t="shared" si="109"/>
        <v>65229.263272882992</v>
      </c>
      <c r="AS113" s="16">
        <f t="shared" si="109"/>
        <v>60824.503032345463</v>
      </c>
      <c r="AT113" s="16">
        <f t="shared" si="109"/>
        <v>56419.742791807927</v>
      </c>
      <c r="AU113" s="16">
        <f t="shared" si="109"/>
        <v>52014.982551270397</v>
      </c>
      <c r="AV113" s="16">
        <f t="shared" si="109"/>
        <v>47610.222310732861</v>
      </c>
      <c r="AW113" s="16">
        <f t="shared" si="109"/>
        <v>43205.462070195332</v>
      </c>
      <c r="AX113" s="16">
        <f t="shared" si="109"/>
        <v>38800.701829657795</v>
      </c>
      <c r="AY113" s="16">
        <f t="shared" si="109"/>
        <v>34395.941589120259</v>
      </c>
      <c r="AZ113" s="16">
        <f t="shared" si="109"/>
        <v>29991.18134858273</v>
      </c>
      <c r="BA113" s="16">
        <f t="shared" si="109"/>
        <v>25586.421108045197</v>
      </c>
      <c r="BB113" s="16">
        <f t="shared" si="109"/>
        <v>21181.66086750766</v>
      </c>
      <c r="BC113" s="16">
        <f t="shared" si="109"/>
        <v>16776.900626970128</v>
      </c>
      <c r="BD113" s="16">
        <f t="shared" si="109"/>
        <v>12372.140386432593</v>
      </c>
      <c r="BE113" s="16">
        <f t="shared" si="109"/>
        <v>7967.3801458950584</v>
      </c>
      <c r="BF113" s="16">
        <f t="shared" si="109"/>
        <v>3562.6199053575233</v>
      </c>
      <c r="BG113" s="16">
        <f t="shared" si="109"/>
        <v>680.12298072315923</v>
      </c>
      <c r="BH113" s="16">
        <f t="shared" si="109"/>
        <v>-3.0231603886932136E-11</v>
      </c>
      <c r="BI113" s="16">
        <f t="shared" si="109"/>
        <v>-3.0231603886932136E-11</v>
      </c>
      <c r="BJ113" s="16">
        <f t="shared" si="109"/>
        <v>-3.0231603886932136E-11</v>
      </c>
      <c r="BK113" s="16">
        <f t="shared" si="109"/>
        <v>-3.0231603886932136E-11</v>
      </c>
      <c r="BL113" s="16">
        <f t="shared" si="109"/>
        <v>-3.0231603886932136E-11</v>
      </c>
      <c r="BM113" s="16">
        <f t="shared" si="109"/>
        <v>-3.0231603886932136E-11</v>
      </c>
      <c r="BN113" s="16">
        <f t="shared" si="109"/>
        <v>-3.0231603886932136E-11</v>
      </c>
      <c r="BO113" s="16">
        <f t="shared" si="109"/>
        <v>-3.0231603886932136E-11</v>
      </c>
      <c r="BP113" s="16">
        <f t="shared" si="109"/>
        <v>-3.0231603886932136E-11</v>
      </c>
      <c r="BQ113" s="16">
        <f t="shared" si="109"/>
        <v>-3.0231603886932136E-11</v>
      </c>
      <c r="BR113" s="16">
        <f t="shared" si="109"/>
        <v>-3.0231603886932136E-11</v>
      </c>
      <c r="BS113" s="16">
        <f t="shared" si="109"/>
        <v>-3.0231603886932136E-11</v>
      </c>
      <c r="BT113" s="16">
        <f t="shared" si="109"/>
        <v>-3.0231603886932136E-11</v>
      </c>
      <c r="BU113" s="16">
        <f t="shared" si="109"/>
        <v>-3.0231603886932136E-11</v>
      </c>
      <c r="BV113" s="16">
        <f t="shared" si="109"/>
        <v>-3.0231603886932136E-11</v>
      </c>
      <c r="BW113" s="16">
        <f t="shared" si="85"/>
        <v>-3.0231603886932136E-11</v>
      </c>
    </row>
    <row r="114" spans="1:75" x14ac:dyDescent="0.35">
      <c r="A114" s="14">
        <v>24</v>
      </c>
      <c r="B114" s="15" t="s">
        <v>25</v>
      </c>
      <c r="C114" s="15" t="s">
        <v>41</v>
      </c>
      <c r="D114" s="14" t="s">
        <v>27</v>
      </c>
      <c r="E114" s="50" t="s">
        <v>35</v>
      </c>
      <c r="F114" s="50" t="s">
        <v>76</v>
      </c>
      <c r="G114" s="50">
        <f>VLOOKUP(F114,'Represenative Instruments_FX'!$E$5:$F$14,2,FALSE)</f>
        <v>1</v>
      </c>
      <c r="H114" s="14" t="s">
        <v>32</v>
      </c>
      <c r="I114" s="114">
        <f>+'Prepared_Debt Original Currency'!I114</f>
        <v>18.031499999999998</v>
      </c>
      <c r="J114" s="35">
        <f t="shared" ref="J114:K114" si="111">+J71</f>
        <v>49743839.567942299</v>
      </c>
      <c r="K114" s="35">
        <f t="shared" si="111"/>
        <v>9910216.5679754987</v>
      </c>
      <c r="L114" s="16">
        <v>0</v>
      </c>
      <c r="M114" s="16">
        <v>0</v>
      </c>
      <c r="N114" s="121">
        <v>40802</v>
      </c>
      <c r="O114" s="121">
        <v>55412</v>
      </c>
      <c r="P114" s="14">
        <v>10</v>
      </c>
      <c r="Q114" s="17">
        <v>50</v>
      </c>
      <c r="R114" s="50">
        <v>0</v>
      </c>
      <c r="S114" s="50">
        <v>34</v>
      </c>
      <c r="T114" s="14" t="s">
        <v>29</v>
      </c>
      <c r="U114" s="46">
        <v>7.4999999999999997E-3</v>
      </c>
      <c r="V114" s="14"/>
      <c r="W114" s="24"/>
      <c r="X114" s="16">
        <v>2758718.8846153845</v>
      </c>
      <c r="Y114" s="19"/>
      <c r="Z114" s="16">
        <f t="shared" si="81"/>
        <v>74326.624259816235</v>
      </c>
      <c r="AA114" s="16">
        <f t="shared" si="109"/>
        <v>73526.520624491241</v>
      </c>
      <c r="AB114" s="16">
        <f t="shared" si="109"/>
        <v>72726.416989166231</v>
      </c>
      <c r="AC114" s="16">
        <f t="shared" si="109"/>
        <v>71441.311533378728</v>
      </c>
      <c r="AD114" s="16">
        <f t="shared" si="109"/>
        <v>69356.065928478725</v>
      </c>
      <c r="AE114" s="16">
        <f t="shared" si="109"/>
        <v>66955.681994928731</v>
      </c>
      <c r="AF114" s="16">
        <f t="shared" si="109"/>
        <v>64555.298061378729</v>
      </c>
      <c r="AG114" s="16">
        <f t="shared" si="109"/>
        <v>62154.914127828735</v>
      </c>
      <c r="AH114" s="16">
        <f t="shared" si="109"/>
        <v>59754.530194278734</v>
      </c>
      <c r="AI114" s="16">
        <f t="shared" si="109"/>
        <v>57354.146260728739</v>
      </c>
      <c r="AJ114" s="16">
        <f t="shared" si="109"/>
        <v>54953.762327178738</v>
      </c>
      <c r="AK114" s="16">
        <f t="shared" si="109"/>
        <v>52553.378393628736</v>
      </c>
      <c r="AL114" s="16">
        <f t="shared" si="109"/>
        <v>50152.994460078742</v>
      </c>
      <c r="AM114" s="16">
        <f t="shared" si="109"/>
        <v>47752.610526528741</v>
      </c>
      <c r="AN114" s="16">
        <f t="shared" si="109"/>
        <v>45352.226592978746</v>
      </c>
      <c r="AO114" s="16">
        <f t="shared" si="109"/>
        <v>42951.842659428745</v>
      </c>
      <c r="AP114" s="16">
        <f t="shared" si="109"/>
        <v>40551.458725878751</v>
      </c>
      <c r="AQ114" s="16">
        <f t="shared" si="109"/>
        <v>38151.074792328749</v>
      </c>
      <c r="AR114" s="16">
        <f t="shared" si="109"/>
        <v>35750.690858778755</v>
      </c>
      <c r="AS114" s="16">
        <f t="shared" si="109"/>
        <v>33350.306925228753</v>
      </c>
      <c r="AT114" s="16">
        <f t="shared" si="109"/>
        <v>30949.922991678755</v>
      </c>
      <c r="AU114" s="16">
        <f t="shared" si="109"/>
        <v>28549.539058128757</v>
      </c>
      <c r="AV114" s="16">
        <f t="shared" si="109"/>
        <v>26149.15512457876</v>
      </c>
      <c r="AW114" s="16">
        <f t="shared" si="109"/>
        <v>23748.771191028762</v>
      </c>
      <c r="AX114" s="16">
        <f t="shared" si="109"/>
        <v>21348.387257478764</v>
      </c>
      <c r="AY114" s="16">
        <f t="shared" si="109"/>
        <v>18948.003323928766</v>
      </c>
      <c r="AZ114" s="16">
        <f t="shared" si="109"/>
        <v>16547.619390378764</v>
      </c>
      <c r="BA114" s="16">
        <f t="shared" si="109"/>
        <v>14147.235456828766</v>
      </c>
      <c r="BB114" s="16">
        <f t="shared" si="109"/>
        <v>11746.851523278767</v>
      </c>
      <c r="BC114" s="16">
        <f t="shared" si="109"/>
        <v>9346.4675897287652</v>
      </c>
      <c r="BD114" s="16">
        <f t="shared" si="109"/>
        <v>6946.0836561787664</v>
      </c>
      <c r="BE114" s="16">
        <f t="shared" si="109"/>
        <v>4545.6997226287658</v>
      </c>
      <c r="BF114" s="16">
        <f t="shared" si="109"/>
        <v>2145.3157890787661</v>
      </c>
      <c r="BG114" s="16">
        <f t="shared" si="109"/>
        <v>472.43269291501497</v>
      </c>
      <c r="BH114" s="16">
        <f t="shared" si="109"/>
        <v>1.7789716366678475E-11</v>
      </c>
      <c r="BI114" s="16">
        <f t="shared" si="109"/>
        <v>1.7789716366678475E-11</v>
      </c>
      <c r="BJ114" s="16">
        <f t="shared" si="109"/>
        <v>1.7789716366678475E-11</v>
      </c>
      <c r="BK114" s="16">
        <f t="shared" si="109"/>
        <v>1.7789716366678475E-11</v>
      </c>
      <c r="BL114" s="16">
        <f t="shared" si="109"/>
        <v>1.7789716366678475E-11</v>
      </c>
      <c r="BM114" s="16">
        <f t="shared" si="109"/>
        <v>1.7789716366678475E-11</v>
      </c>
      <c r="BN114" s="16">
        <f t="shared" si="109"/>
        <v>1.7789716366678475E-11</v>
      </c>
      <c r="BO114" s="16">
        <f t="shared" si="109"/>
        <v>1.7789716366678475E-11</v>
      </c>
      <c r="BP114" s="16">
        <f t="shared" si="109"/>
        <v>1.7789716366678475E-11</v>
      </c>
      <c r="BQ114" s="16">
        <f t="shared" si="109"/>
        <v>1.7789716366678475E-11</v>
      </c>
      <c r="BR114" s="16">
        <f t="shared" si="109"/>
        <v>1.7789716366678475E-11</v>
      </c>
      <c r="BS114" s="16">
        <f t="shared" si="109"/>
        <v>1.7789716366678475E-11</v>
      </c>
      <c r="BT114" s="16">
        <f t="shared" si="109"/>
        <v>1.7789716366678475E-11</v>
      </c>
      <c r="BU114" s="16">
        <f t="shared" si="109"/>
        <v>1.7789716366678475E-11</v>
      </c>
      <c r="BV114" s="16">
        <f t="shared" si="109"/>
        <v>1.7789716366678475E-11</v>
      </c>
      <c r="BW114" s="16">
        <f t="shared" si="85"/>
        <v>1.7789716366678475E-11</v>
      </c>
    </row>
    <row r="115" spans="1:75" x14ac:dyDescent="0.35">
      <c r="A115" s="14">
        <v>25</v>
      </c>
      <c r="B115" s="15" t="s">
        <v>25</v>
      </c>
      <c r="C115" s="15" t="s">
        <v>41</v>
      </c>
      <c r="D115" s="14" t="s">
        <v>27</v>
      </c>
      <c r="E115" s="50" t="s">
        <v>35</v>
      </c>
      <c r="F115" s="50" t="s">
        <v>76</v>
      </c>
      <c r="G115" s="50">
        <f>VLOOKUP(F115,'Represenative Instruments_FX'!$E$5:$F$14,2,FALSE)</f>
        <v>1</v>
      </c>
      <c r="H115" s="14" t="s">
        <v>28</v>
      </c>
      <c r="I115" s="114">
        <f>+'Prepared_Debt Original Currency'!I115</f>
        <v>15</v>
      </c>
      <c r="J115" s="35">
        <f t="shared" ref="J115:K115" si="112">+J72</f>
        <v>1864467249</v>
      </c>
      <c r="K115" s="35">
        <f t="shared" si="112"/>
        <v>1040470891.0531206</v>
      </c>
      <c r="L115" s="16">
        <v>0</v>
      </c>
      <c r="M115" s="16">
        <v>0</v>
      </c>
      <c r="N115" s="121">
        <v>42446</v>
      </c>
      <c r="O115" s="121">
        <v>57058</v>
      </c>
      <c r="P115" s="14">
        <v>10</v>
      </c>
      <c r="Q115" s="17">
        <v>50</v>
      </c>
      <c r="R115" s="50">
        <v>0</v>
      </c>
      <c r="S115" s="50">
        <v>39</v>
      </c>
      <c r="T115" s="14" t="s">
        <v>29</v>
      </c>
      <c r="U115" s="46">
        <v>7.4999999999999997E-3</v>
      </c>
      <c r="V115" s="14"/>
      <c r="W115" s="24"/>
      <c r="X115" s="16">
        <v>124297816.59999999</v>
      </c>
      <c r="Y115" s="19"/>
      <c r="Z115" s="16">
        <f t="shared" si="81"/>
        <v>7803531.6828984041</v>
      </c>
      <c r="AA115" s="16">
        <f t="shared" si="109"/>
        <v>7764578.806298404</v>
      </c>
      <c r="AB115" s="16">
        <f t="shared" si="109"/>
        <v>7688427.7428459041</v>
      </c>
      <c r="AC115" s="16">
        <f t="shared" si="109"/>
        <v>7567098.1939809043</v>
      </c>
      <c r="AD115" s="16">
        <f t="shared" si="109"/>
        <v>7414189.4842771543</v>
      </c>
      <c r="AE115" s="16">
        <f t="shared" si="109"/>
        <v>7253720.5339021543</v>
      </c>
      <c r="AF115" s="16">
        <f t="shared" si="109"/>
        <v>7093251.5835271552</v>
      </c>
      <c r="AG115" s="16">
        <f t="shared" si="109"/>
        <v>6841019.2661557579</v>
      </c>
      <c r="AH115" s="16">
        <f t="shared" si="109"/>
        <v>6665554.4520379659</v>
      </c>
      <c r="AI115" s="16">
        <f t="shared" si="109"/>
        <v>6479289.5712076733</v>
      </c>
      <c r="AJ115" s="16">
        <f t="shared" si="109"/>
        <v>6282224.6236648811</v>
      </c>
      <c r="AK115" s="16">
        <f t="shared" si="109"/>
        <v>6069064.649264588</v>
      </c>
      <c r="AL115" s="16">
        <f t="shared" si="109"/>
        <v>5855904.6748642949</v>
      </c>
      <c r="AM115" s="16">
        <f t="shared" si="109"/>
        <v>5642744.7004640019</v>
      </c>
      <c r="AN115" s="16">
        <f t="shared" si="109"/>
        <v>5429584.7260637097</v>
      </c>
      <c r="AO115" s="16">
        <f t="shared" si="109"/>
        <v>5216424.7516634166</v>
      </c>
      <c r="AP115" s="16">
        <f t="shared" si="109"/>
        <v>5003264.7772631235</v>
      </c>
      <c r="AQ115" s="16">
        <f t="shared" si="109"/>
        <v>4760862.6393878302</v>
      </c>
      <c r="AR115" s="16">
        <f t="shared" si="109"/>
        <v>4518460.5015125377</v>
      </c>
      <c r="AS115" s="16">
        <f t="shared" si="109"/>
        <v>4276058.3636372453</v>
      </c>
      <c r="AT115" s="16">
        <f t="shared" si="109"/>
        <v>4033656.2257619519</v>
      </c>
      <c r="AU115" s="16">
        <f t="shared" si="109"/>
        <v>3791254.0878866594</v>
      </c>
      <c r="AV115" s="16">
        <f t="shared" si="109"/>
        <v>3578094.1134863668</v>
      </c>
      <c r="AW115" s="16">
        <f t="shared" si="109"/>
        <v>3364934.1390860747</v>
      </c>
      <c r="AX115" s="16">
        <f t="shared" si="109"/>
        <v>3151774.164685782</v>
      </c>
      <c r="AY115" s="16">
        <f t="shared" si="109"/>
        <v>2938614.1902854894</v>
      </c>
      <c r="AZ115" s="16">
        <f t="shared" si="109"/>
        <v>2725454.2158851973</v>
      </c>
      <c r="BA115" s="16">
        <f t="shared" si="109"/>
        <v>2512294.2414849047</v>
      </c>
      <c r="BB115" s="16">
        <f t="shared" si="109"/>
        <v>2299134.267084612</v>
      </c>
      <c r="BC115" s="16">
        <f t="shared" si="109"/>
        <v>2085974.2926843197</v>
      </c>
      <c r="BD115" s="16">
        <f t="shared" si="109"/>
        <v>1872814.3182840273</v>
      </c>
      <c r="BE115" s="16">
        <f t="shared" si="109"/>
        <v>1659654.3438837347</v>
      </c>
      <c r="BF115" s="16">
        <f t="shared" si="109"/>
        <v>1446494.3694834423</v>
      </c>
      <c r="BG115" s="16">
        <f t="shared" si="109"/>
        <v>1239852.316700093</v>
      </c>
      <c r="BH115" s="16">
        <f t="shared" si="109"/>
        <v>1033210.2639167435</v>
      </c>
      <c r="BI115" s="16">
        <f t="shared" si="109"/>
        <v>826568.21113339416</v>
      </c>
      <c r="BJ115" s="16">
        <f t="shared" si="109"/>
        <v>619926.15835004475</v>
      </c>
      <c r="BK115" s="16">
        <f t="shared" si="109"/>
        <v>413284.10556669539</v>
      </c>
      <c r="BL115" s="16">
        <f t="shared" si="109"/>
        <v>206642.05278334604</v>
      </c>
      <c r="BM115" s="16">
        <f t="shared" si="109"/>
        <v>-3.296881914138794E-9</v>
      </c>
      <c r="BN115" s="16">
        <f t="shared" si="109"/>
        <v>-3.296881914138794E-9</v>
      </c>
      <c r="BO115" s="16">
        <f t="shared" si="109"/>
        <v>-3.296881914138794E-9</v>
      </c>
      <c r="BP115" s="16">
        <f t="shared" si="109"/>
        <v>-3.296881914138794E-9</v>
      </c>
      <c r="BQ115" s="16">
        <f t="shared" si="109"/>
        <v>-3.296881914138794E-9</v>
      </c>
      <c r="BR115" s="16">
        <f t="shared" si="109"/>
        <v>-3.296881914138794E-9</v>
      </c>
      <c r="BS115" s="16">
        <f t="shared" si="109"/>
        <v>-3.296881914138794E-9</v>
      </c>
      <c r="BT115" s="16">
        <f t="shared" si="109"/>
        <v>-3.296881914138794E-9</v>
      </c>
      <c r="BU115" s="16">
        <f t="shared" si="109"/>
        <v>-3.296881914138794E-9</v>
      </c>
      <c r="BV115" s="16">
        <f t="shared" si="109"/>
        <v>-3.296881914138794E-9</v>
      </c>
      <c r="BW115" s="16">
        <f t="shared" si="85"/>
        <v>-3.296881914138794E-9</v>
      </c>
    </row>
    <row r="116" spans="1:75" x14ac:dyDescent="0.35">
      <c r="A116" s="14">
        <v>26</v>
      </c>
      <c r="B116" s="15" t="s">
        <v>25</v>
      </c>
      <c r="C116" s="15" t="s">
        <v>40</v>
      </c>
      <c r="D116" s="14" t="s">
        <v>27</v>
      </c>
      <c r="E116" s="50" t="s">
        <v>63</v>
      </c>
      <c r="F116" s="50" t="s">
        <v>77</v>
      </c>
      <c r="G116" s="50">
        <f>VLOOKUP(F116,'Represenative Instruments_FX'!$E$5:$F$14,2,FALSE)</f>
        <v>4</v>
      </c>
      <c r="H116" s="14" t="s">
        <v>32</v>
      </c>
      <c r="I116" s="114">
        <f>+'Prepared_Debt Original Currency'!I116</f>
        <v>18.031499999999998</v>
      </c>
      <c r="J116" s="35">
        <f t="shared" ref="J116:K116" si="113">+J73</f>
        <v>175996310.09154299</v>
      </c>
      <c r="K116" s="35">
        <f t="shared" si="113"/>
        <v>46572106.638902821</v>
      </c>
      <c r="L116" s="18">
        <v>0</v>
      </c>
      <c r="M116" s="18">
        <v>0</v>
      </c>
      <c r="N116" s="121">
        <v>38991</v>
      </c>
      <c r="O116" s="121">
        <v>44256</v>
      </c>
      <c r="P116" s="14">
        <v>5</v>
      </c>
      <c r="Q116" s="17">
        <v>20</v>
      </c>
      <c r="R116" s="50">
        <v>0</v>
      </c>
      <c r="S116" s="50">
        <v>4</v>
      </c>
      <c r="T116" s="14" t="s">
        <v>38</v>
      </c>
      <c r="U116" s="46">
        <v>6.4199999999999993E-2</v>
      </c>
      <c r="V116" s="14" t="s">
        <v>39</v>
      </c>
      <c r="W116" s="46">
        <v>5.0000000000000001E-3</v>
      </c>
      <c r="X116" s="16">
        <v>9760491.9220000003</v>
      </c>
      <c r="Y116" s="19"/>
      <c r="Z116" s="16">
        <f t="shared" si="81"/>
        <v>232860.53319451411</v>
      </c>
      <c r="AA116" s="16">
        <f t="shared" si="109"/>
        <v>166328.94848230112</v>
      </c>
      <c r="AB116" s="16">
        <f t="shared" si="109"/>
        <v>99797.363770088152</v>
      </c>
      <c r="AC116" s="16">
        <f t="shared" si="109"/>
        <v>33265.779057875152</v>
      </c>
      <c r="AD116" s="16">
        <f t="shared" si="109"/>
        <v>0</v>
      </c>
      <c r="AE116" s="16">
        <f t="shared" si="109"/>
        <v>0</v>
      </c>
      <c r="AF116" s="16">
        <f t="shared" si="109"/>
        <v>0</v>
      </c>
      <c r="AG116" s="16">
        <f t="shared" si="109"/>
        <v>0</v>
      </c>
      <c r="AH116" s="16">
        <f t="shared" si="109"/>
        <v>0</v>
      </c>
      <c r="AI116" s="16">
        <f t="shared" si="109"/>
        <v>0</v>
      </c>
      <c r="AJ116" s="16">
        <f t="shared" si="109"/>
        <v>0</v>
      </c>
      <c r="AK116" s="16">
        <f t="shared" si="109"/>
        <v>0</v>
      </c>
      <c r="AL116" s="16">
        <f t="shared" si="109"/>
        <v>0</v>
      </c>
      <c r="AM116" s="16">
        <f t="shared" si="109"/>
        <v>0</v>
      </c>
      <c r="AN116" s="16">
        <f t="shared" si="109"/>
        <v>0</v>
      </c>
      <c r="AO116" s="16">
        <f t="shared" si="109"/>
        <v>0</v>
      </c>
      <c r="AP116" s="16">
        <f t="shared" si="109"/>
        <v>0</v>
      </c>
      <c r="AQ116" s="16">
        <f t="shared" si="109"/>
        <v>0</v>
      </c>
      <c r="AR116" s="16">
        <f t="shared" si="109"/>
        <v>0</v>
      </c>
      <c r="AS116" s="16">
        <f t="shared" si="109"/>
        <v>0</v>
      </c>
      <c r="AT116" s="16">
        <f t="shared" si="109"/>
        <v>0</v>
      </c>
      <c r="AU116" s="16">
        <f t="shared" si="109"/>
        <v>0</v>
      </c>
      <c r="AV116" s="16">
        <f t="shared" si="109"/>
        <v>0</v>
      </c>
      <c r="AW116" s="16">
        <f t="shared" si="109"/>
        <v>0</v>
      </c>
      <c r="AX116" s="16">
        <f t="shared" si="109"/>
        <v>0</v>
      </c>
      <c r="AY116" s="16">
        <f t="shared" si="109"/>
        <v>0</v>
      </c>
      <c r="AZ116" s="16">
        <f t="shared" si="109"/>
        <v>0</v>
      </c>
      <c r="BA116" s="16">
        <f t="shared" si="109"/>
        <v>0</v>
      </c>
      <c r="BB116" s="16">
        <f t="shared" si="109"/>
        <v>0</v>
      </c>
      <c r="BC116" s="16">
        <f t="shared" si="109"/>
        <v>0</v>
      </c>
      <c r="BD116" s="16">
        <f t="shared" si="109"/>
        <v>0</v>
      </c>
      <c r="BE116" s="16">
        <f t="shared" si="109"/>
        <v>0</v>
      </c>
      <c r="BF116" s="16">
        <f t="shared" si="109"/>
        <v>0</v>
      </c>
      <c r="BG116" s="16">
        <f t="shared" si="109"/>
        <v>0</v>
      </c>
      <c r="BH116" s="16">
        <f t="shared" si="109"/>
        <v>0</v>
      </c>
      <c r="BI116" s="16">
        <f t="shared" si="109"/>
        <v>0</v>
      </c>
      <c r="BJ116" s="16">
        <f t="shared" si="109"/>
        <v>0</v>
      </c>
      <c r="BK116" s="16">
        <f t="shared" si="109"/>
        <v>0</v>
      </c>
      <c r="BL116" s="16">
        <f t="shared" si="109"/>
        <v>0</v>
      </c>
      <c r="BM116" s="16">
        <f t="shared" si="109"/>
        <v>0</v>
      </c>
      <c r="BN116" s="16">
        <f t="shared" si="109"/>
        <v>0</v>
      </c>
      <c r="BO116" s="16">
        <f t="shared" si="109"/>
        <v>0</v>
      </c>
      <c r="BP116" s="16">
        <f t="shared" si="109"/>
        <v>0</v>
      </c>
      <c r="BQ116" s="16">
        <f t="shared" si="109"/>
        <v>0</v>
      </c>
      <c r="BR116" s="16">
        <f t="shared" si="109"/>
        <v>0</v>
      </c>
      <c r="BS116" s="16">
        <f t="shared" si="109"/>
        <v>0</v>
      </c>
      <c r="BT116" s="16">
        <f t="shared" si="109"/>
        <v>0</v>
      </c>
      <c r="BU116" s="16">
        <f t="shared" si="109"/>
        <v>0</v>
      </c>
      <c r="BV116" s="16">
        <f t="shared" si="109"/>
        <v>0</v>
      </c>
      <c r="BW116" s="16">
        <f t="shared" si="85"/>
        <v>0</v>
      </c>
    </row>
    <row r="117" spans="1:75" x14ac:dyDescent="0.35">
      <c r="A117" s="14">
        <v>27</v>
      </c>
      <c r="B117" s="15" t="s">
        <v>25</v>
      </c>
      <c r="C117" s="15" t="s">
        <v>41</v>
      </c>
      <c r="D117" s="14" t="s">
        <v>27</v>
      </c>
      <c r="E117" s="50" t="s">
        <v>35</v>
      </c>
      <c r="F117" s="50" t="s">
        <v>76</v>
      </c>
      <c r="G117" s="50">
        <f>VLOOKUP(F117,'Represenative Instruments_FX'!$E$5:$F$14,2,FALSE)</f>
        <v>1</v>
      </c>
      <c r="H117" s="14" t="s">
        <v>32</v>
      </c>
      <c r="I117" s="114">
        <f>+'Prepared_Debt Original Currency'!I117</f>
        <v>18.031499999999998</v>
      </c>
      <c r="J117" s="35">
        <f t="shared" ref="J117:K117" si="114">+J74</f>
        <v>1863722622.9104998</v>
      </c>
      <c r="K117" s="35">
        <f t="shared" si="114"/>
        <v>1201690780.4734068</v>
      </c>
      <c r="L117" s="16">
        <v>0</v>
      </c>
      <c r="M117" s="16">
        <v>0</v>
      </c>
      <c r="N117" s="121">
        <v>44032</v>
      </c>
      <c r="O117" s="121">
        <v>58705</v>
      </c>
      <c r="P117" s="14">
        <v>10</v>
      </c>
      <c r="Q117" s="17">
        <v>50</v>
      </c>
      <c r="R117" s="50">
        <v>3</v>
      </c>
      <c r="S117" s="50">
        <v>43</v>
      </c>
      <c r="T117" s="14" t="s">
        <v>29</v>
      </c>
      <c r="U117" s="46">
        <v>7.4999999999999997E-3</v>
      </c>
      <c r="V117" s="14"/>
      <c r="W117" s="24"/>
      <c r="X117" s="16">
        <v>103359267</v>
      </c>
      <c r="Y117" s="19"/>
      <c r="Z117" s="16">
        <f t="shared" si="81"/>
        <v>9012680.8535505515</v>
      </c>
      <c r="AA117" s="16">
        <f t="shared" si="109"/>
        <v>9012680.8535505515</v>
      </c>
      <c r="AB117" s="16">
        <f t="shared" si="109"/>
        <v>9012680.8535505515</v>
      </c>
      <c r="AC117" s="16">
        <f t="shared" si="109"/>
        <v>8787878.8335715812</v>
      </c>
      <c r="AD117" s="16">
        <f t="shared" si="109"/>
        <v>8512918.6309254281</v>
      </c>
      <c r="AE117" s="16">
        <f t="shared" si="109"/>
        <v>8286009.1536899665</v>
      </c>
      <c r="AF117" s="16">
        <f t="shared" si="109"/>
        <v>8059099.6764545059</v>
      </c>
      <c r="AG117" s="16">
        <f t="shared" si="109"/>
        <v>7824585.1799775567</v>
      </c>
      <c r="AH117" s="16">
        <f t="shared" si="109"/>
        <v>7590070.6835006075</v>
      </c>
      <c r="AI117" s="16">
        <f t="shared" si="109"/>
        <v>7355556.1870236592</v>
      </c>
      <c r="AJ117" s="16">
        <f t="shared" si="109"/>
        <v>7121041.69054671</v>
      </c>
      <c r="AK117" s="16">
        <f t="shared" si="109"/>
        <v>6855906.0555557748</v>
      </c>
      <c r="AL117" s="16">
        <f t="shared" si="109"/>
        <v>6590770.4205648405</v>
      </c>
      <c r="AM117" s="16">
        <f t="shared" si="109"/>
        <v>6325634.7855739053</v>
      </c>
      <c r="AN117" s="16">
        <f t="shared" si="109"/>
        <v>6069361.2635897771</v>
      </c>
      <c r="AO117" s="16">
        <f t="shared" si="109"/>
        <v>5812556.9297480555</v>
      </c>
      <c r="AP117" s="16">
        <f t="shared" si="109"/>
        <v>5555752.5959063331</v>
      </c>
      <c r="AQ117" s="16">
        <f t="shared" si="109"/>
        <v>5298948.2620646115</v>
      </c>
      <c r="AR117" s="16">
        <f t="shared" si="109"/>
        <v>5042143.9282228891</v>
      </c>
      <c r="AS117" s="16">
        <f t="shared" si="109"/>
        <v>4785339.5943811676</v>
      </c>
      <c r="AT117" s="16">
        <f t="shared" si="109"/>
        <v>4528535.2605394451</v>
      </c>
      <c r="AU117" s="16">
        <f t="shared" si="109"/>
        <v>4271730.9266977236</v>
      </c>
      <c r="AV117" s="16">
        <f t="shared" si="109"/>
        <v>4014926.5928560011</v>
      </c>
      <c r="AW117" s="16">
        <f t="shared" si="109"/>
        <v>3758122.2590142791</v>
      </c>
      <c r="AX117" s="16">
        <f t="shared" si="109"/>
        <v>3501317.9251725571</v>
      </c>
      <c r="AY117" s="16">
        <f t="shared" si="109"/>
        <v>3244513.5913308351</v>
      </c>
      <c r="AZ117" s="16">
        <f t="shared" si="109"/>
        <v>2987709.2574891131</v>
      </c>
      <c r="BA117" s="16">
        <f t="shared" si="109"/>
        <v>2730904.9236473911</v>
      </c>
      <c r="BB117" s="16">
        <f t="shared" si="109"/>
        <v>2474100.5898056692</v>
      </c>
      <c r="BC117" s="16">
        <f t="shared" si="109"/>
        <v>2217296.2559639472</v>
      </c>
      <c r="BD117" s="16">
        <f t="shared" si="109"/>
        <v>1960491.9221222252</v>
      </c>
      <c r="BE117" s="16">
        <f t="shared" si="109"/>
        <v>1703687.5882805032</v>
      </c>
      <c r="BF117" s="16">
        <f t="shared" si="109"/>
        <v>1446883.2544387812</v>
      </c>
      <c r="BG117" s="16">
        <f t="shared" si="109"/>
        <v>1286526.566021634</v>
      </c>
      <c r="BH117" s="16">
        <f t="shared" si="109"/>
        <v>1086655.6648635648</v>
      </c>
      <c r="BI117" s="16">
        <f t="shared" si="109"/>
        <v>943718.19855292933</v>
      </c>
      <c r="BJ117" s="16">
        <f t="shared" si="109"/>
        <v>800780.73224229389</v>
      </c>
      <c r="BK117" s="16">
        <f t="shared" si="109"/>
        <v>657843.26593165845</v>
      </c>
      <c r="BL117" s="16">
        <f t="shared" si="109"/>
        <v>514905.799621023</v>
      </c>
      <c r="BM117" s="16">
        <f t="shared" si="109"/>
        <v>371968.33331038756</v>
      </c>
      <c r="BN117" s="16">
        <f t="shared" si="109"/>
        <v>229030.86699975134</v>
      </c>
      <c r="BO117" s="16">
        <f t="shared" si="109"/>
        <v>132025.1085277134</v>
      </c>
      <c r="BP117" s="16">
        <f t="shared" si="109"/>
        <v>35019.35005567209</v>
      </c>
      <c r="BQ117" s="16">
        <f t="shared" ref="AA117:BV123" si="115">IF($T117="Fixed",$U117,$W117)*BP74</f>
        <v>5.4364978484809395E-2</v>
      </c>
      <c r="BR117" s="16">
        <f t="shared" si="115"/>
        <v>5.4364978484809395E-2</v>
      </c>
      <c r="BS117" s="16">
        <f t="shared" si="115"/>
        <v>5.4364978484809395E-2</v>
      </c>
      <c r="BT117" s="16">
        <f t="shared" si="115"/>
        <v>5.4364978484809395E-2</v>
      </c>
      <c r="BU117" s="16">
        <f t="shared" si="115"/>
        <v>5.4364978484809395E-2</v>
      </c>
      <c r="BV117" s="16">
        <f t="shared" si="115"/>
        <v>5.4364978484809395E-2</v>
      </c>
      <c r="BW117" s="16">
        <f t="shared" si="85"/>
        <v>5.4364978484809395E-2</v>
      </c>
    </row>
    <row r="118" spans="1:75" x14ac:dyDescent="0.35">
      <c r="A118" s="14">
        <v>28</v>
      </c>
      <c r="B118" s="15" t="s">
        <v>25</v>
      </c>
      <c r="C118" s="15" t="s">
        <v>40</v>
      </c>
      <c r="D118" s="14" t="s">
        <v>27</v>
      </c>
      <c r="E118" s="50" t="s">
        <v>63</v>
      </c>
      <c r="F118" s="50" t="s">
        <v>77</v>
      </c>
      <c r="G118" s="50">
        <f>VLOOKUP(F118,'Represenative Instruments_FX'!$E$5:$F$14,2,FALSE)</f>
        <v>4</v>
      </c>
      <c r="H118" s="14" t="s">
        <v>32</v>
      </c>
      <c r="I118" s="114">
        <f>+'Prepared_Debt Original Currency'!I118</f>
        <v>18.031499999999998</v>
      </c>
      <c r="J118" s="35">
        <f t="shared" ref="J118:K118" si="116">+J75</f>
        <v>2320423653.4103246</v>
      </c>
      <c r="K118" s="35">
        <f t="shared" si="116"/>
        <v>675443464.48547041</v>
      </c>
      <c r="L118" s="18">
        <v>0</v>
      </c>
      <c r="M118" s="18">
        <v>0</v>
      </c>
      <c r="N118" s="121">
        <v>41198</v>
      </c>
      <c r="O118" s="121">
        <v>46462</v>
      </c>
      <c r="P118" s="14">
        <v>5</v>
      </c>
      <c r="Q118" s="17">
        <v>20</v>
      </c>
      <c r="R118" s="50">
        <v>0</v>
      </c>
      <c r="S118" s="50">
        <v>10</v>
      </c>
      <c r="T118" s="14" t="s">
        <v>38</v>
      </c>
      <c r="U118" s="46">
        <v>6.4199999999999993E-2</v>
      </c>
      <c r="V118" s="14" t="s">
        <v>39</v>
      </c>
      <c r="W118" s="46">
        <v>5.0000000000000001E-3</v>
      </c>
      <c r="X118" s="16">
        <v>128687222.55</v>
      </c>
      <c r="Y118" s="19"/>
      <c r="Z118" s="16">
        <f t="shared" si="81"/>
        <v>3377217.322427352</v>
      </c>
      <c r="AA118" s="16">
        <f t="shared" si="115"/>
        <v>2682770.5874429564</v>
      </c>
      <c r="AB118" s="16">
        <f t="shared" si="115"/>
        <v>1988323.8524585611</v>
      </c>
      <c r="AC118" s="16">
        <f t="shared" si="115"/>
        <v>1293877.1174741655</v>
      </c>
      <c r="AD118" s="16">
        <f t="shared" si="115"/>
        <v>811417.49999999942</v>
      </c>
      <c r="AE118" s="16">
        <f t="shared" si="115"/>
        <v>676181.24999999942</v>
      </c>
      <c r="AF118" s="16">
        <f t="shared" si="115"/>
        <v>540944.99999999942</v>
      </c>
      <c r="AG118" s="16">
        <f t="shared" si="115"/>
        <v>405708.74999999942</v>
      </c>
      <c r="AH118" s="16">
        <f t="shared" si="115"/>
        <v>270472.49999999942</v>
      </c>
      <c r="AI118" s="16">
        <f t="shared" si="115"/>
        <v>135236.24999999942</v>
      </c>
      <c r="AJ118" s="16">
        <f t="shared" si="115"/>
        <v>-5.5879354476928709E-10</v>
      </c>
      <c r="AK118" s="16">
        <f t="shared" si="115"/>
        <v>-5.5879354476928709E-10</v>
      </c>
      <c r="AL118" s="16">
        <f t="shared" si="115"/>
        <v>-5.5879354476928709E-10</v>
      </c>
      <c r="AM118" s="16">
        <f t="shared" si="115"/>
        <v>-5.5879354476928709E-10</v>
      </c>
      <c r="AN118" s="16">
        <f t="shared" si="115"/>
        <v>-5.5879354476928709E-10</v>
      </c>
      <c r="AO118" s="16">
        <f t="shared" si="115"/>
        <v>-5.5879354476928709E-10</v>
      </c>
      <c r="AP118" s="16">
        <f t="shared" si="115"/>
        <v>-5.5879354476928709E-10</v>
      </c>
      <c r="AQ118" s="16">
        <f t="shared" si="115"/>
        <v>-5.5879354476928709E-10</v>
      </c>
      <c r="AR118" s="16">
        <f t="shared" si="115"/>
        <v>-5.5879354476928709E-10</v>
      </c>
      <c r="AS118" s="16">
        <f t="shared" si="115"/>
        <v>-5.5879354476928709E-10</v>
      </c>
      <c r="AT118" s="16">
        <f t="shared" si="115"/>
        <v>-5.5879354476928709E-10</v>
      </c>
      <c r="AU118" s="16">
        <f t="shared" si="115"/>
        <v>-5.5879354476928709E-10</v>
      </c>
      <c r="AV118" s="16">
        <f t="shared" si="115"/>
        <v>-5.5879354476928709E-10</v>
      </c>
      <c r="AW118" s="16">
        <f t="shared" si="115"/>
        <v>-5.5879354476928709E-10</v>
      </c>
      <c r="AX118" s="16">
        <f t="shared" si="115"/>
        <v>-5.5879354476928709E-10</v>
      </c>
      <c r="AY118" s="16">
        <f t="shared" si="115"/>
        <v>-5.5879354476928709E-10</v>
      </c>
      <c r="AZ118" s="16">
        <f t="shared" si="115"/>
        <v>-5.5879354476928709E-10</v>
      </c>
      <c r="BA118" s="16">
        <f t="shared" si="115"/>
        <v>-5.5879354476928709E-10</v>
      </c>
      <c r="BB118" s="16">
        <f t="shared" si="115"/>
        <v>-5.5879354476928709E-10</v>
      </c>
      <c r="BC118" s="16">
        <f t="shared" si="115"/>
        <v>-5.5879354476928709E-10</v>
      </c>
      <c r="BD118" s="16">
        <f t="shared" si="115"/>
        <v>-5.5879354476928709E-10</v>
      </c>
      <c r="BE118" s="16">
        <f t="shared" si="115"/>
        <v>-5.5879354476928709E-10</v>
      </c>
      <c r="BF118" s="16">
        <f t="shared" si="115"/>
        <v>-5.5879354476928709E-10</v>
      </c>
      <c r="BG118" s="16">
        <f t="shared" si="115"/>
        <v>-5.5879354476928709E-10</v>
      </c>
      <c r="BH118" s="16">
        <f t="shared" si="115"/>
        <v>-5.5879354476928709E-10</v>
      </c>
      <c r="BI118" s="16">
        <f t="shared" si="115"/>
        <v>-5.5879354476928709E-10</v>
      </c>
      <c r="BJ118" s="16">
        <f t="shared" si="115"/>
        <v>-5.5879354476928709E-10</v>
      </c>
      <c r="BK118" s="16">
        <f t="shared" si="115"/>
        <v>-5.5879354476928709E-10</v>
      </c>
      <c r="BL118" s="16">
        <f t="shared" si="115"/>
        <v>-5.5879354476928709E-10</v>
      </c>
      <c r="BM118" s="16">
        <f t="shared" si="115"/>
        <v>-5.5879354476928709E-10</v>
      </c>
      <c r="BN118" s="16">
        <f t="shared" si="115"/>
        <v>-5.5879354476928709E-10</v>
      </c>
      <c r="BO118" s="16">
        <f t="shared" si="115"/>
        <v>-5.5879354476928709E-10</v>
      </c>
      <c r="BP118" s="16">
        <f t="shared" si="115"/>
        <v>-5.5879354476928709E-10</v>
      </c>
      <c r="BQ118" s="16">
        <f t="shared" si="115"/>
        <v>-5.5879354476928709E-10</v>
      </c>
      <c r="BR118" s="16">
        <f t="shared" si="115"/>
        <v>-5.5879354476928709E-10</v>
      </c>
      <c r="BS118" s="16">
        <f t="shared" si="115"/>
        <v>-5.5879354476928709E-10</v>
      </c>
      <c r="BT118" s="16">
        <f t="shared" si="115"/>
        <v>-5.5879354476928709E-10</v>
      </c>
      <c r="BU118" s="16">
        <f t="shared" si="115"/>
        <v>-5.5879354476928709E-10</v>
      </c>
      <c r="BV118" s="16">
        <f t="shared" si="115"/>
        <v>-5.5879354476928709E-10</v>
      </c>
      <c r="BW118" s="16">
        <f t="shared" si="85"/>
        <v>-5.5879354476928709E-10</v>
      </c>
    </row>
    <row r="119" spans="1:75" x14ac:dyDescent="0.35">
      <c r="A119" s="14">
        <v>29</v>
      </c>
      <c r="B119" s="15" t="s">
        <v>34</v>
      </c>
      <c r="C119" s="17" t="s">
        <v>35</v>
      </c>
      <c r="D119" s="14" t="s">
        <v>27</v>
      </c>
      <c r="E119" s="50" t="s">
        <v>35</v>
      </c>
      <c r="F119" s="50" t="s">
        <v>76</v>
      </c>
      <c r="G119" s="50">
        <f>VLOOKUP(F119,'Represenative Instruments_FX'!$E$5:$F$14,2,FALSE)</f>
        <v>1</v>
      </c>
      <c r="H119" s="14" t="s">
        <v>32</v>
      </c>
      <c r="I119" s="114">
        <f>+'Prepared_Debt Original Currency'!I119</f>
        <v>18.031499999999998</v>
      </c>
      <c r="J119" s="35">
        <f t="shared" ref="J119:K119" si="117">+J76</f>
        <v>202650528.8023425</v>
      </c>
      <c r="K119" s="35">
        <f t="shared" si="117"/>
        <v>162719469.50180402</v>
      </c>
      <c r="L119" s="16">
        <v>0</v>
      </c>
      <c r="M119" s="16">
        <v>0</v>
      </c>
      <c r="N119" s="121">
        <v>43326</v>
      </c>
      <c r="O119" s="122">
        <v>57569</v>
      </c>
      <c r="P119" s="14">
        <v>10</v>
      </c>
      <c r="Q119" s="17">
        <v>50</v>
      </c>
      <c r="R119" s="50">
        <v>1</v>
      </c>
      <c r="S119" s="50">
        <v>40</v>
      </c>
      <c r="T119" s="14" t="s">
        <v>29</v>
      </c>
      <c r="U119" s="46">
        <v>7.4999999999999997E-3</v>
      </c>
      <c r="V119" s="14"/>
      <c r="W119" s="24"/>
      <c r="X119" s="16">
        <v>11238694.995000001</v>
      </c>
      <c r="Y119" s="19"/>
      <c r="Z119" s="16">
        <f t="shared" si="81"/>
        <v>1220396.0212635302</v>
      </c>
      <c r="AA119" s="16">
        <f t="shared" si="115"/>
        <v>1195988.1008382596</v>
      </c>
      <c r="AB119" s="16">
        <f t="shared" si="115"/>
        <v>1171580.1804129889</v>
      </c>
      <c r="AC119" s="16">
        <f t="shared" si="115"/>
        <v>1147172.2599877184</v>
      </c>
      <c r="AD119" s="16">
        <f t="shared" si="115"/>
        <v>1122764.3395624477</v>
      </c>
      <c r="AE119" s="16">
        <f t="shared" si="115"/>
        <v>1098356.4191371773</v>
      </c>
      <c r="AF119" s="16">
        <f t="shared" si="115"/>
        <v>1073948.4987119066</v>
      </c>
      <c r="AG119" s="16">
        <f t="shared" si="115"/>
        <v>1049540.5782866362</v>
      </c>
      <c r="AH119" s="16">
        <f t="shared" si="115"/>
        <v>1025132.6578613656</v>
      </c>
      <c r="AI119" s="16">
        <f t="shared" si="115"/>
        <v>1000724.737436095</v>
      </c>
      <c r="AJ119" s="16">
        <f t="shared" si="115"/>
        <v>976316.81701082445</v>
      </c>
      <c r="AK119" s="16">
        <f t="shared" si="115"/>
        <v>951908.89658555388</v>
      </c>
      <c r="AL119" s="16">
        <f t="shared" si="115"/>
        <v>927500.97616028332</v>
      </c>
      <c r="AM119" s="16">
        <f t="shared" si="115"/>
        <v>903093.05573501275</v>
      </c>
      <c r="AN119" s="16">
        <f t="shared" si="115"/>
        <v>878685.13530974218</v>
      </c>
      <c r="AO119" s="16">
        <f t="shared" si="115"/>
        <v>854277.21488447161</v>
      </c>
      <c r="AP119" s="16">
        <f t="shared" si="115"/>
        <v>829869.29445920105</v>
      </c>
      <c r="AQ119" s="16">
        <f t="shared" si="115"/>
        <v>805461.37403393048</v>
      </c>
      <c r="AR119" s="16">
        <f t="shared" si="115"/>
        <v>781053.45360865979</v>
      </c>
      <c r="AS119" s="16">
        <f t="shared" si="115"/>
        <v>756645.53318338923</v>
      </c>
      <c r="AT119" s="16">
        <f t="shared" si="115"/>
        <v>732237.61275811866</v>
      </c>
      <c r="AU119" s="16">
        <f t="shared" si="115"/>
        <v>707829.69233284809</v>
      </c>
      <c r="AV119" s="16">
        <f t="shared" si="115"/>
        <v>683421.77190757752</v>
      </c>
      <c r="AW119" s="16">
        <f t="shared" si="115"/>
        <v>659013.85148230696</v>
      </c>
      <c r="AX119" s="16">
        <f t="shared" si="115"/>
        <v>634605.93105703639</v>
      </c>
      <c r="AY119" s="16">
        <f t="shared" si="115"/>
        <v>610198.01063176582</v>
      </c>
      <c r="AZ119" s="16">
        <f t="shared" si="115"/>
        <v>585790.09020649525</v>
      </c>
      <c r="BA119" s="16">
        <f t="shared" si="115"/>
        <v>561382.16978122469</v>
      </c>
      <c r="BB119" s="16">
        <f t="shared" si="115"/>
        <v>536974.24935595412</v>
      </c>
      <c r="BC119" s="16">
        <f t="shared" si="115"/>
        <v>512566.32893068355</v>
      </c>
      <c r="BD119" s="16">
        <f t="shared" si="115"/>
        <v>488158.40850541298</v>
      </c>
      <c r="BE119" s="16">
        <f t="shared" si="115"/>
        <v>439342.56765487179</v>
      </c>
      <c r="BF119" s="16">
        <f t="shared" si="115"/>
        <v>390526.7268043306</v>
      </c>
      <c r="BG119" s="16">
        <f t="shared" si="115"/>
        <v>341710.8859537894</v>
      </c>
      <c r="BH119" s="16">
        <f t="shared" si="115"/>
        <v>292895.04510324821</v>
      </c>
      <c r="BI119" s="16">
        <f t="shared" si="115"/>
        <v>244079.20425270699</v>
      </c>
      <c r="BJ119" s="16">
        <f t="shared" si="115"/>
        <v>195263.36340216579</v>
      </c>
      <c r="BK119" s="16">
        <f t="shared" si="115"/>
        <v>146447.5225516246</v>
      </c>
      <c r="BL119" s="16">
        <f t="shared" si="115"/>
        <v>97631.681701083406</v>
      </c>
      <c r="BM119" s="16">
        <f t="shared" si="115"/>
        <v>48815.840850542205</v>
      </c>
      <c r="BN119" s="16">
        <f t="shared" si="115"/>
        <v>1.0058283805847169E-9</v>
      </c>
      <c r="BO119" s="16">
        <f t="shared" si="115"/>
        <v>1.0058283805847169E-9</v>
      </c>
      <c r="BP119" s="16">
        <f t="shared" si="115"/>
        <v>1.0058283805847169E-9</v>
      </c>
      <c r="BQ119" s="16">
        <f t="shared" si="115"/>
        <v>1.0058283805847169E-9</v>
      </c>
      <c r="BR119" s="16">
        <f t="shared" si="115"/>
        <v>1.0058283805847169E-9</v>
      </c>
      <c r="BS119" s="16">
        <f t="shared" si="115"/>
        <v>1.0058283805847169E-9</v>
      </c>
      <c r="BT119" s="16">
        <f t="shared" si="115"/>
        <v>1.0058283805847169E-9</v>
      </c>
      <c r="BU119" s="16">
        <f t="shared" si="115"/>
        <v>1.0058283805847169E-9</v>
      </c>
      <c r="BV119" s="16">
        <f t="shared" si="115"/>
        <v>1.0058283805847169E-9</v>
      </c>
      <c r="BW119" s="16">
        <f t="shared" si="85"/>
        <v>1.0058283805847169E-9</v>
      </c>
    </row>
    <row r="120" spans="1:75" x14ac:dyDescent="0.35">
      <c r="A120" s="14">
        <v>30</v>
      </c>
      <c r="B120" s="15" t="s">
        <v>45</v>
      </c>
      <c r="C120" s="17" t="s">
        <v>37</v>
      </c>
      <c r="D120" s="14" t="s">
        <v>27</v>
      </c>
      <c r="E120" s="50" t="s">
        <v>63</v>
      </c>
      <c r="F120" s="50" t="s">
        <v>77</v>
      </c>
      <c r="G120" s="50">
        <f>VLOOKUP(F120,'Represenative Instruments_FX'!$E$5:$F$14,2,FALSE)</f>
        <v>4</v>
      </c>
      <c r="H120" s="14" t="s">
        <v>32</v>
      </c>
      <c r="I120" s="114">
        <f>+'Prepared_Debt Original Currency'!I120</f>
        <v>18.031499999999998</v>
      </c>
      <c r="J120" s="35">
        <f t="shared" ref="J120:K120" si="118">+J77</f>
        <v>475814557.71953994</v>
      </c>
      <c r="K120" s="35">
        <f t="shared" si="118"/>
        <v>77406998.28218998</v>
      </c>
      <c r="L120" s="16">
        <v>0</v>
      </c>
      <c r="M120" s="16">
        <v>0</v>
      </c>
      <c r="N120" s="122">
        <v>38818</v>
      </c>
      <c r="O120" s="122">
        <v>44256</v>
      </c>
      <c r="P120" s="14">
        <v>5</v>
      </c>
      <c r="Q120" s="17">
        <v>20</v>
      </c>
      <c r="R120" s="50">
        <v>0</v>
      </c>
      <c r="S120" s="50">
        <v>4</v>
      </c>
      <c r="T120" s="14" t="s">
        <v>38</v>
      </c>
      <c r="U120" s="46">
        <v>6.4199999999999993E-2</v>
      </c>
      <c r="V120" s="14" t="s">
        <v>39</v>
      </c>
      <c r="W120" s="46">
        <v>5.0000000000000001E-3</v>
      </c>
      <c r="X120" s="16">
        <v>11824772.42</v>
      </c>
      <c r="Y120" s="19"/>
      <c r="Z120" s="16">
        <f t="shared" si="81"/>
        <v>387034.99141094991</v>
      </c>
      <c r="AA120" s="16">
        <f t="shared" si="115"/>
        <v>189456.06802342494</v>
      </c>
      <c r="AB120" s="16">
        <f t="shared" si="115"/>
        <v>113673.64225657494</v>
      </c>
      <c r="AC120" s="16">
        <f t="shared" si="115"/>
        <v>37891.216489724939</v>
      </c>
      <c r="AD120" s="16">
        <f t="shared" si="115"/>
        <v>-6.0535967350006106E-11</v>
      </c>
      <c r="AE120" s="16">
        <f t="shared" si="115"/>
        <v>-6.0535967350006106E-11</v>
      </c>
      <c r="AF120" s="16">
        <f t="shared" si="115"/>
        <v>-6.0535967350006106E-11</v>
      </c>
      <c r="AG120" s="16">
        <f t="shared" si="115"/>
        <v>-6.0535967350006106E-11</v>
      </c>
      <c r="AH120" s="16">
        <f t="shared" si="115"/>
        <v>-6.0535967350006106E-11</v>
      </c>
      <c r="AI120" s="16">
        <f t="shared" si="115"/>
        <v>-6.0535967350006106E-11</v>
      </c>
      <c r="AJ120" s="16">
        <f t="shared" si="115"/>
        <v>-6.0535967350006106E-11</v>
      </c>
      <c r="AK120" s="16">
        <f t="shared" si="115"/>
        <v>-6.0535967350006106E-11</v>
      </c>
      <c r="AL120" s="16">
        <f t="shared" si="115"/>
        <v>-6.0535967350006106E-11</v>
      </c>
      <c r="AM120" s="16">
        <f t="shared" si="115"/>
        <v>-6.0535967350006106E-11</v>
      </c>
      <c r="AN120" s="16">
        <f t="shared" si="115"/>
        <v>-6.0535967350006106E-11</v>
      </c>
      <c r="AO120" s="16">
        <f t="shared" si="115"/>
        <v>-6.0535967350006106E-11</v>
      </c>
      <c r="AP120" s="16">
        <f t="shared" si="115"/>
        <v>-6.0535967350006106E-11</v>
      </c>
      <c r="AQ120" s="16">
        <f t="shared" si="115"/>
        <v>-6.0535967350006106E-11</v>
      </c>
      <c r="AR120" s="16">
        <f t="shared" si="115"/>
        <v>-6.0535967350006106E-11</v>
      </c>
      <c r="AS120" s="16">
        <f t="shared" si="115"/>
        <v>-6.0535967350006106E-11</v>
      </c>
      <c r="AT120" s="16">
        <f t="shared" si="115"/>
        <v>-6.0535967350006106E-11</v>
      </c>
      <c r="AU120" s="16">
        <f t="shared" si="115"/>
        <v>-6.0535967350006106E-11</v>
      </c>
      <c r="AV120" s="16">
        <f t="shared" si="115"/>
        <v>-6.0535967350006106E-11</v>
      </c>
      <c r="AW120" s="16">
        <f t="shared" si="115"/>
        <v>-6.0535967350006106E-11</v>
      </c>
      <c r="AX120" s="16">
        <f t="shared" si="115"/>
        <v>-6.0535967350006106E-11</v>
      </c>
      <c r="AY120" s="16">
        <f t="shared" si="115"/>
        <v>-6.0535967350006106E-11</v>
      </c>
      <c r="AZ120" s="16">
        <f t="shared" si="115"/>
        <v>-6.0535967350006106E-11</v>
      </c>
      <c r="BA120" s="16">
        <f t="shared" si="115"/>
        <v>-6.0535967350006106E-11</v>
      </c>
      <c r="BB120" s="16">
        <f t="shared" si="115"/>
        <v>-6.0535967350006106E-11</v>
      </c>
      <c r="BC120" s="16">
        <f t="shared" si="115"/>
        <v>-6.0535967350006106E-11</v>
      </c>
      <c r="BD120" s="16">
        <f t="shared" si="115"/>
        <v>-6.0535967350006106E-11</v>
      </c>
      <c r="BE120" s="16">
        <f t="shared" si="115"/>
        <v>-6.0535967350006106E-11</v>
      </c>
      <c r="BF120" s="16">
        <f t="shared" si="115"/>
        <v>-6.0535967350006106E-11</v>
      </c>
      <c r="BG120" s="16">
        <f t="shared" si="115"/>
        <v>-6.0535967350006106E-11</v>
      </c>
      <c r="BH120" s="16">
        <f t="shared" si="115"/>
        <v>-6.0535967350006106E-11</v>
      </c>
      <c r="BI120" s="16">
        <f t="shared" si="115"/>
        <v>-6.0535967350006106E-11</v>
      </c>
      <c r="BJ120" s="16">
        <f t="shared" si="115"/>
        <v>-6.0535967350006106E-11</v>
      </c>
      <c r="BK120" s="16">
        <f t="shared" si="115"/>
        <v>-6.0535967350006106E-11</v>
      </c>
      <c r="BL120" s="16">
        <f t="shared" si="115"/>
        <v>-6.0535967350006106E-11</v>
      </c>
      <c r="BM120" s="16">
        <f t="shared" si="115"/>
        <v>-6.0535967350006106E-11</v>
      </c>
      <c r="BN120" s="16">
        <f t="shared" si="115"/>
        <v>-6.0535967350006106E-11</v>
      </c>
      <c r="BO120" s="16">
        <f t="shared" si="115"/>
        <v>-6.0535967350006106E-11</v>
      </c>
      <c r="BP120" s="16">
        <f t="shared" si="115"/>
        <v>-6.0535967350006106E-11</v>
      </c>
      <c r="BQ120" s="16">
        <f t="shared" si="115"/>
        <v>-6.0535967350006106E-11</v>
      </c>
      <c r="BR120" s="16">
        <f t="shared" si="115"/>
        <v>-6.0535967350006106E-11</v>
      </c>
      <c r="BS120" s="16">
        <f t="shared" si="115"/>
        <v>-6.0535967350006106E-11</v>
      </c>
      <c r="BT120" s="16">
        <f t="shared" si="115"/>
        <v>-6.0535967350006106E-11</v>
      </c>
      <c r="BU120" s="16">
        <f t="shared" si="115"/>
        <v>-6.0535967350006106E-11</v>
      </c>
      <c r="BV120" s="16">
        <f t="shared" si="115"/>
        <v>-6.0535967350006106E-11</v>
      </c>
      <c r="BW120" s="16">
        <f t="shared" si="85"/>
        <v>-6.0535967350006106E-11</v>
      </c>
    </row>
    <row r="121" spans="1:75" x14ac:dyDescent="0.35">
      <c r="A121" s="14">
        <v>31</v>
      </c>
      <c r="B121" s="15" t="s">
        <v>25</v>
      </c>
      <c r="C121" s="15" t="s">
        <v>46</v>
      </c>
      <c r="D121" s="14" t="s">
        <v>27</v>
      </c>
      <c r="E121" s="50" t="s">
        <v>62</v>
      </c>
      <c r="F121" s="50" t="s">
        <v>74</v>
      </c>
      <c r="G121" s="50">
        <f>VLOOKUP(F121,'Represenative Instruments_FX'!$E$5:$F$14,2,FALSE)</f>
        <v>2</v>
      </c>
      <c r="H121" s="14" t="s">
        <v>30</v>
      </c>
      <c r="I121" s="114">
        <f>+'Prepared_Debt Original Currency'!I121</f>
        <v>21.371550000000003</v>
      </c>
      <c r="J121" s="35">
        <f t="shared" ref="J121:K121" si="119">+J78</f>
        <v>592747265.58831239</v>
      </c>
      <c r="K121" s="35">
        <f t="shared" si="119"/>
        <v>82542201.219404534</v>
      </c>
      <c r="L121" s="16">
        <v>0</v>
      </c>
      <c r="M121" s="16">
        <v>0</v>
      </c>
      <c r="N121" s="121">
        <v>41356</v>
      </c>
      <c r="O121" s="121">
        <v>52495</v>
      </c>
      <c r="P121" s="14">
        <v>10</v>
      </c>
      <c r="Q121" s="17">
        <v>40</v>
      </c>
      <c r="R121" s="50">
        <v>0</v>
      </c>
      <c r="S121" s="50">
        <v>26</v>
      </c>
      <c r="T121" s="14" t="s">
        <v>29</v>
      </c>
      <c r="U121" s="46">
        <v>7.4999999999999997E-3</v>
      </c>
      <c r="V121" s="14"/>
      <c r="W121" s="24"/>
      <c r="X121" s="16">
        <v>5060606.0606060605</v>
      </c>
      <c r="Y121" s="19"/>
      <c r="Z121" s="16">
        <f t="shared" si="81"/>
        <v>619066.50914553402</v>
      </c>
      <c r="AA121" s="16">
        <f t="shared" si="115"/>
        <v>612182.33196305437</v>
      </c>
      <c r="AB121" s="16">
        <f t="shared" si="115"/>
        <v>594055.97289650119</v>
      </c>
      <c r="AC121" s="16">
        <f t="shared" si="115"/>
        <v>573231.0654697055</v>
      </c>
      <c r="AD121" s="16">
        <f t="shared" si="115"/>
        <v>552406.15804290993</v>
      </c>
      <c r="AE121" s="16">
        <f t="shared" si="115"/>
        <v>531581.25061611424</v>
      </c>
      <c r="AF121" s="16">
        <f t="shared" si="115"/>
        <v>510756.34318931855</v>
      </c>
      <c r="AG121" s="16">
        <f t="shared" si="115"/>
        <v>485218.52602985263</v>
      </c>
      <c r="AH121" s="16">
        <f t="shared" si="115"/>
        <v>459680.7088703867</v>
      </c>
      <c r="AI121" s="16">
        <f t="shared" si="115"/>
        <v>434142.89171092078</v>
      </c>
      <c r="AJ121" s="16">
        <f t="shared" si="115"/>
        <v>408605.07455145486</v>
      </c>
      <c r="AK121" s="16">
        <f t="shared" si="115"/>
        <v>383067.25739198894</v>
      </c>
      <c r="AL121" s="16">
        <f t="shared" si="115"/>
        <v>357529.44023252302</v>
      </c>
      <c r="AM121" s="16">
        <f t="shared" si="115"/>
        <v>331991.6230730571</v>
      </c>
      <c r="AN121" s="16">
        <f t="shared" si="115"/>
        <v>306453.80591359118</v>
      </c>
      <c r="AO121" s="16">
        <f t="shared" si="115"/>
        <v>280915.98875412525</v>
      </c>
      <c r="AP121" s="16">
        <f t="shared" si="115"/>
        <v>255378.17159465933</v>
      </c>
      <c r="AQ121" s="16">
        <f t="shared" si="115"/>
        <v>229840.35443519341</v>
      </c>
      <c r="AR121" s="16">
        <f t="shared" si="115"/>
        <v>204302.53727572749</v>
      </c>
      <c r="AS121" s="16">
        <f t="shared" si="115"/>
        <v>178764.72011626157</v>
      </c>
      <c r="AT121" s="16">
        <f t="shared" si="115"/>
        <v>153226.90295679565</v>
      </c>
      <c r="AU121" s="16">
        <f t="shared" si="115"/>
        <v>127689.08579732972</v>
      </c>
      <c r="AV121" s="16">
        <f t="shared" si="115"/>
        <v>102151.26863786379</v>
      </c>
      <c r="AW121" s="16">
        <f t="shared" si="115"/>
        <v>76613.451478397852</v>
      </c>
      <c r="AX121" s="16">
        <f t="shared" si="115"/>
        <v>51075.634318931916</v>
      </c>
      <c r="AY121" s="16">
        <f t="shared" si="115"/>
        <v>25537.81715946598</v>
      </c>
      <c r="AZ121" s="16">
        <f t="shared" si="115"/>
        <v>4.1909515857696532E-11</v>
      </c>
      <c r="BA121" s="16">
        <f t="shared" si="115"/>
        <v>4.1909515857696532E-11</v>
      </c>
      <c r="BB121" s="16">
        <f t="shared" si="115"/>
        <v>4.1909515857696532E-11</v>
      </c>
      <c r="BC121" s="16">
        <f t="shared" si="115"/>
        <v>4.1909515857696532E-11</v>
      </c>
      <c r="BD121" s="16">
        <f t="shared" si="115"/>
        <v>4.1909515857696532E-11</v>
      </c>
      <c r="BE121" s="16">
        <f t="shared" si="115"/>
        <v>4.1909515857696532E-11</v>
      </c>
      <c r="BF121" s="16">
        <f t="shared" si="115"/>
        <v>4.1909515857696532E-11</v>
      </c>
      <c r="BG121" s="16">
        <f t="shared" si="115"/>
        <v>4.1909515857696532E-11</v>
      </c>
      <c r="BH121" s="16">
        <f t="shared" si="115"/>
        <v>4.1909515857696532E-11</v>
      </c>
      <c r="BI121" s="16">
        <f t="shared" si="115"/>
        <v>4.1909515857696532E-11</v>
      </c>
      <c r="BJ121" s="16">
        <f t="shared" si="115"/>
        <v>4.1909515857696532E-11</v>
      </c>
      <c r="BK121" s="16">
        <f t="shared" si="115"/>
        <v>4.1909515857696532E-11</v>
      </c>
      <c r="BL121" s="16">
        <f t="shared" si="115"/>
        <v>4.1909515857696532E-11</v>
      </c>
      <c r="BM121" s="16">
        <f t="shared" si="115"/>
        <v>4.1909515857696532E-11</v>
      </c>
      <c r="BN121" s="16">
        <f t="shared" si="115"/>
        <v>4.1909515857696532E-11</v>
      </c>
      <c r="BO121" s="16">
        <f t="shared" si="115"/>
        <v>4.1909515857696532E-11</v>
      </c>
      <c r="BP121" s="16">
        <f t="shared" si="115"/>
        <v>4.1909515857696532E-11</v>
      </c>
      <c r="BQ121" s="16">
        <f t="shared" si="115"/>
        <v>4.1909515857696532E-11</v>
      </c>
      <c r="BR121" s="16">
        <f t="shared" si="115"/>
        <v>4.1909515857696532E-11</v>
      </c>
      <c r="BS121" s="16">
        <f t="shared" si="115"/>
        <v>4.1909515857696532E-11</v>
      </c>
      <c r="BT121" s="16">
        <f t="shared" si="115"/>
        <v>4.1909515857696532E-11</v>
      </c>
      <c r="BU121" s="16">
        <f t="shared" si="115"/>
        <v>4.1909515857696532E-11</v>
      </c>
      <c r="BV121" s="16">
        <f t="shared" si="115"/>
        <v>4.1909515857696532E-11</v>
      </c>
      <c r="BW121" s="16">
        <f t="shared" si="85"/>
        <v>4.1909515857696532E-11</v>
      </c>
    </row>
    <row r="122" spans="1:75" x14ac:dyDescent="0.35">
      <c r="A122" s="14">
        <v>32</v>
      </c>
      <c r="B122" s="15" t="s">
        <v>25</v>
      </c>
      <c r="C122" s="17" t="s">
        <v>47</v>
      </c>
      <c r="D122" s="14" t="s">
        <v>48</v>
      </c>
      <c r="E122" s="50" t="s">
        <v>48</v>
      </c>
      <c r="F122" s="50" t="s">
        <v>79</v>
      </c>
      <c r="G122" s="50">
        <f>VLOOKUP(F122,'Represenative Instruments_FX'!$E$5:$F$14,2,FALSE)</f>
        <v>6</v>
      </c>
      <c r="H122" s="14" t="s">
        <v>28</v>
      </c>
      <c r="I122" s="114">
        <f>+'Prepared_Debt Original Currency'!I122</f>
        <v>15</v>
      </c>
      <c r="J122" s="35">
        <f t="shared" ref="J122:K122" si="120">+J79</f>
        <v>1233779250</v>
      </c>
      <c r="K122" s="35">
        <f t="shared" si="120"/>
        <v>705016713.89999998</v>
      </c>
      <c r="L122" s="16">
        <v>0</v>
      </c>
      <c r="M122" s="16">
        <v>0</v>
      </c>
      <c r="N122" s="122">
        <v>43646</v>
      </c>
      <c r="O122" s="122">
        <v>44561</v>
      </c>
      <c r="P122" s="14">
        <v>5</v>
      </c>
      <c r="Q122" s="17">
        <v>7</v>
      </c>
      <c r="R122" s="50">
        <v>2</v>
      </c>
      <c r="S122" s="50">
        <v>4</v>
      </c>
      <c r="T122" s="14" t="s">
        <v>29</v>
      </c>
      <c r="U122" s="46">
        <v>3.5000000000000003E-2</v>
      </c>
      <c r="V122" s="14"/>
      <c r="W122" s="24"/>
      <c r="X122" s="16">
        <v>76626905</v>
      </c>
      <c r="Y122" s="19"/>
      <c r="Z122" s="16">
        <f t="shared" si="81"/>
        <v>24675584.986500002</v>
      </c>
      <c r="AA122" s="16">
        <f t="shared" si="115"/>
        <v>24675584.986500002</v>
      </c>
      <c r="AB122" s="16">
        <f t="shared" si="115"/>
        <v>12337792.493250001</v>
      </c>
      <c r="AC122" s="16">
        <f t="shared" si="115"/>
        <v>6168896.2466250006</v>
      </c>
      <c r="AD122" s="16">
        <f t="shared" si="115"/>
        <v>0</v>
      </c>
      <c r="AE122" s="16">
        <f t="shared" si="115"/>
        <v>0</v>
      </c>
      <c r="AF122" s="16">
        <f t="shared" si="115"/>
        <v>0</v>
      </c>
      <c r="AG122" s="16">
        <f t="shared" si="115"/>
        <v>0</v>
      </c>
      <c r="AH122" s="16">
        <f t="shared" si="115"/>
        <v>0</v>
      </c>
      <c r="AI122" s="16">
        <f t="shared" si="115"/>
        <v>0</v>
      </c>
      <c r="AJ122" s="16">
        <f t="shared" si="115"/>
        <v>0</v>
      </c>
      <c r="AK122" s="16">
        <f t="shared" si="115"/>
        <v>0</v>
      </c>
      <c r="AL122" s="16">
        <f t="shared" si="115"/>
        <v>0</v>
      </c>
      <c r="AM122" s="16">
        <f t="shared" si="115"/>
        <v>0</v>
      </c>
      <c r="AN122" s="16">
        <f t="shared" si="115"/>
        <v>0</v>
      </c>
      <c r="AO122" s="16">
        <f t="shared" si="115"/>
        <v>0</v>
      </c>
      <c r="AP122" s="16">
        <f t="shared" si="115"/>
        <v>0</v>
      </c>
      <c r="AQ122" s="16">
        <f t="shared" si="115"/>
        <v>0</v>
      </c>
      <c r="AR122" s="16">
        <f t="shared" si="115"/>
        <v>0</v>
      </c>
      <c r="AS122" s="16">
        <f t="shared" si="115"/>
        <v>0</v>
      </c>
      <c r="AT122" s="16">
        <f t="shared" si="115"/>
        <v>0</v>
      </c>
      <c r="AU122" s="16">
        <f t="shared" si="115"/>
        <v>0</v>
      </c>
      <c r="AV122" s="16">
        <f t="shared" si="115"/>
        <v>0</v>
      </c>
      <c r="AW122" s="16">
        <f t="shared" si="115"/>
        <v>0</v>
      </c>
      <c r="AX122" s="16">
        <f t="shared" si="115"/>
        <v>0</v>
      </c>
      <c r="AY122" s="16">
        <f t="shared" si="115"/>
        <v>0</v>
      </c>
      <c r="AZ122" s="16">
        <f t="shared" si="115"/>
        <v>0</v>
      </c>
      <c r="BA122" s="16">
        <f t="shared" si="115"/>
        <v>0</v>
      </c>
      <c r="BB122" s="16">
        <f t="shared" si="115"/>
        <v>0</v>
      </c>
      <c r="BC122" s="16">
        <f t="shared" si="115"/>
        <v>0</v>
      </c>
      <c r="BD122" s="16">
        <f t="shared" si="115"/>
        <v>0</v>
      </c>
      <c r="BE122" s="16">
        <f t="shared" si="115"/>
        <v>0</v>
      </c>
      <c r="BF122" s="16">
        <f t="shared" si="115"/>
        <v>0</v>
      </c>
      <c r="BG122" s="16">
        <f t="shared" si="115"/>
        <v>0</v>
      </c>
      <c r="BH122" s="16">
        <f t="shared" si="115"/>
        <v>0</v>
      </c>
      <c r="BI122" s="16">
        <f t="shared" si="115"/>
        <v>0</v>
      </c>
      <c r="BJ122" s="16">
        <f t="shared" si="115"/>
        <v>0</v>
      </c>
      <c r="BK122" s="16">
        <f t="shared" si="115"/>
        <v>0</v>
      </c>
      <c r="BL122" s="16">
        <f t="shared" si="115"/>
        <v>0</v>
      </c>
      <c r="BM122" s="16">
        <f t="shared" si="115"/>
        <v>0</v>
      </c>
      <c r="BN122" s="16">
        <f t="shared" si="115"/>
        <v>0</v>
      </c>
      <c r="BO122" s="16">
        <f t="shared" si="115"/>
        <v>0</v>
      </c>
      <c r="BP122" s="16">
        <f t="shared" si="115"/>
        <v>0</v>
      </c>
      <c r="BQ122" s="16">
        <f t="shared" si="115"/>
        <v>0</v>
      </c>
      <c r="BR122" s="16">
        <f t="shared" si="115"/>
        <v>0</v>
      </c>
      <c r="BS122" s="16">
        <f t="shared" si="115"/>
        <v>0</v>
      </c>
      <c r="BT122" s="16">
        <f t="shared" si="115"/>
        <v>0</v>
      </c>
      <c r="BU122" s="16">
        <f t="shared" si="115"/>
        <v>0</v>
      </c>
      <c r="BV122" s="16">
        <f t="shared" si="115"/>
        <v>0</v>
      </c>
      <c r="BW122" s="16">
        <f t="shared" si="85"/>
        <v>0</v>
      </c>
    </row>
    <row r="123" spans="1:75" x14ac:dyDescent="0.35">
      <c r="A123" s="14">
        <v>33</v>
      </c>
      <c r="B123" s="15" t="s">
        <v>25</v>
      </c>
      <c r="C123" s="15" t="s">
        <v>49</v>
      </c>
      <c r="D123" s="14" t="s">
        <v>48</v>
      </c>
      <c r="E123" s="50" t="s">
        <v>48</v>
      </c>
      <c r="F123" s="50" t="s">
        <v>79</v>
      </c>
      <c r="G123" s="50">
        <f>VLOOKUP(F123,'Represenative Instruments_FX'!$E$5:$F$14,2,FALSE)</f>
        <v>6</v>
      </c>
      <c r="H123" s="14" t="s">
        <v>28</v>
      </c>
      <c r="I123" s="114">
        <f>+'Prepared_Debt Original Currency'!I123</f>
        <v>15</v>
      </c>
      <c r="J123" s="35">
        <f t="shared" ref="J123:K123" si="121">+J80</f>
        <v>4610363740.8000002</v>
      </c>
      <c r="K123" s="35">
        <f t="shared" si="121"/>
        <v>2346501609.2490001</v>
      </c>
      <c r="L123" s="16">
        <v>0</v>
      </c>
      <c r="M123" s="16">
        <v>0</v>
      </c>
      <c r="N123" s="121">
        <v>43465</v>
      </c>
      <c r="O123" s="122">
        <v>45453</v>
      </c>
      <c r="P123" s="14">
        <v>6</v>
      </c>
      <c r="Q123" s="17">
        <v>12</v>
      </c>
      <c r="R123" s="50">
        <v>1</v>
      </c>
      <c r="S123" s="50">
        <v>7</v>
      </c>
      <c r="T123" s="14" t="s">
        <v>29</v>
      </c>
      <c r="U123" s="46">
        <v>0.06</v>
      </c>
      <c r="V123" s="14"/>
      <c r="W123" s="24"/>
      <c r="X123" s="16">
        <v>229778548.31999999</v>
      </c>
      <c r="Y123" s="19"/>
      <c r="Z123" s="16">
        <f t="shared" si="81"/>
        <v>140790096.55493999</v>
      </c>
      <c r="AA123" s="16">
        <f t="shared" si="115"/>
        <v>106714513.74851999</v>
      </c>
      <c r="AB123" s="16">
        <f t="shared" si="115"/>
        <v>81638930.519999996</v>
      </c>
      <c r="AC123" s="16">
        <f t="shared" si="115"/>
        <v>64188359.675999999</v>
      </c>
      <c r="AD123" s="16">
        <f t="shared" si="115"/>
        <v>47187788.832000002</v>
      </c>
      <c r="AE123" s="16">
        <f t="shared" si="115"/>
        <v>31841141.688000005</v>
      </c>
      <c r="AF123" s="16">
        <f t="shared" si="115"/>
        <v>15290570.844000004</v>
      </c>
      <c r="AG123" s="16">
        <f t="shared" si="115"/>
        <v>0</v>
      </c>
      <c r="AH123" s="16">
        <f t="shared" si="115"/>
        <v>0</v>
      </c>
      <c r="AI123" s="16">
        <f t="shared" si="115"/>
        <v>0</v>
      </c>
      <c r="AJ123" s="16">
        <f t="shared" ref="AA123:BV128" si="122">IF($T123="Fixed",$U123,$W123)*AI80</f>
        <v>0</v>
      </c>
      <c r="AK123" s="16">
        <f t="shared" si="122"/>
        <v>0</v>
      </c>
      <c r="AL123" s="16">
        <f t="shared" si="122"/>
        <v>0</v>
      </c>
      <c r="AM123" s="16">
        <f t="shared" si="122"/>
        <v>0</v>
      </c>
      <c r="AN123" s="16">
        <f t="shared" si="122"/>
        <v>0</v>
      </c>
      <c r="AO123" s="16">
        <f t="shared" si="122"/>
        <v>0</v>
      </c>
      <c r="AP123" s="16">
        <f t="shared" si="122"/>
        <v>0</v>
      </c>
      <c r="AQ123" s="16">
        <f t="shared" si="122"/>
        <v>0</v>
      </c>
      <c r="AR123" s="16">
        <f t="shared" si="122"/>
        <v>0</v>
      </c>
      <c r="AS123" s="16">
        <f t="shared" si="122"/>
        <v>0</v>
      </c>
      <c r="AT123" s="16">
        <f t="shared" si="122"/>
        <v>0</v>
      </c>
      <c r="AU123" s="16">
        <f t="shared" si="122"/>
        <v>0</v>
      </c>
      <c r="AV123" s="16">
        <f t="shared" si="122"/>
        <v>0</v>
      </c>
      <c r="AW123" s="16">
        <f t="shared" si="122"/>
        <v>0</v>
      </c>
      <c r="AX123" s="16">
        <f t="shared" si="122"/>
        <v>0</v>
      </c>
      <c r="AY123" s="16">
        <f t="shared" si="122"/>
        <v>0</v>
      </c>
      <c r="AZ123" s="16">
        <f t="shared" si="122"/>
        <v>0</v>
      </c>
      <c r="BA123" s="16">
        <f t="shared" si="122"/>
        <v>0</v>
      </c>
      <c r="BB123" s="16">
        <f t="shared" si="122"/>
        <v>0</v>
      </c>
      <c r="BC123" s="16">
        <f t="shared" si="122"/>
        <v>0</v>
      </c>
      <c r="BD123" s="16">
        <f t="shared" si="122"/>
        <v>0</v>
      </c>
      <c r="BE123" s="16">
        <f t="shared" si="122"/>
        <v>0</v>
      </c>
      <c r="BF123" s="16">
        <f t="shared" si="122"/>
        <v>0</v>
      </c>
      <c r="BG123" s="16">
        <f t="shared" si="122"/>
        <v>0</v>
      </c>
      <c r="BH123" s="16">
        <f t="shared" si="122"/>
        <v>0</v>
      </c>
      <c r="BI123" s="16">
        <f t="shared" si="122"/>
        <v>0</v>
      </c>
      <c r="BJ123" s="16">
        <f t="shared" si="122"/>
        <v>0</v>
      </c>
      <c r="BK123" s="16">
        <f t="shared" si="122"/>
        <v>0</v>
      </c>
      <c r="BL123" s="16">
        <f t="shared" si="122"/>
        <v>0</v>
      </c>
      <c r="BM123" s="16">
        <f t="shared" si="122"/>
        <v>0</v>
      </c>
      <c r="BN123" s="16">
        <f t="shared" si="122"/>
        <v>0</v>
      </c>
      <c r="BO123" s="16">
        <f t="shared" si="122"/>
        <v>0</v>
      </c>
      <c r="BP123" s="16">
        <f t="shared" si="122"/>
        <v>0</v>
      </c>
      <c r="BQ123" s="16">
        <f t="shared" si="122"/>
        <v>0</v>
      </c>
      <c r="BR123" s="16">
        <f t="shared" si="122"/>
        <v>0</v>
      </c>
      <c r="BS123" s="16">
        <f t="shared" si="122"/>
        <v>0</v>
      </c>
      <c r="BT123" s="16">
        <f t="shared" si="122"/>
        <v>0</v>
      </c>
      <c r="BU123" s="16">
        <f t="shared" si="122"/>
        <v>0</v>
      </c>
      <c r="BV123" s="16">
        <f t="shared" si="122"/>
        <v>0</v>
      </c>
      <c r="BW123" s="16">
        <f t="shared" si="85"/>
        <v>0</v>
      </c>
    </row>
    <row r="124" spans="1:75" x14ac:dyDescent="0.35">
      <c r="A124" s="14">
        <v>34</v>
      </c>
      <c r="B124" s="15" t="s">
        <v>25</v>
      </c>
      <c r="C124" s="15" t="s">
        <v>50</v>
      </c>
      <c r="D124" s="14" t="s">
        <v>43</v>
      </c>
      <c r="E124" s="50" t="s">
        <v>43</v>
      </c>
      <c r="F124" s="50" t="s">
        <v>78</v>
      </c>
      <c r="G124" s="50">
        <f>VLOOKUP(F124,'Represenative Instruments_FX'!$E$5:$F$14,2,FALSE)</f>
        <v>5</v>
      </c>
      <c r="H124" s="14" t="s">
        <v>28</v>
      </c>
      <c r="I124" s="114">
        <f>+'Prepared_Debt Original Currency'!I124</f>
        <v>15</v>
      </c>
      <c r="J124" s="35">
        <f t="shared" ref="J124:K124" si="123">+J81</f>
        <v>3000000000</v>
      </c>
      <c r="K124" s="35">
        <f t="shared" si="123"/>
        <v>2730163692.75</v>
      </c>
      <c r="L124" s="18">
        <v>0</v>
      </c>
      <c r="M124" s="18">
        <v>0</v>
      </c>
      <c r="N124" s="121">
        <v>42999</v>
      </c>
      <c r="O124" s="121">
        <v>44641</v>
      </c>
      <c r="P124" s="14">
        <v>4</v>
      </c>
      <c r="Q124" s="17">
        <v>9</v>
      </c>
      <c r="R124" s="50">
        <v>0</v>
      </c>
      <c r="S124" s="50">
        <v>5</v>
      </c>
      <c r="T124" s="14" t="s">
        <v>29</v>
      </c>
      <c r="U124" s="46">
        <v>0.03</v>
      </c>
      <c r="V124" s="14"/>
      <c r="W124" s="24"/>
      <c r="X124" s="16">
        <v>200000000</v>
      </c>
      <c r="Y124" s="19"/>
      <c r="Z124" s="16">
        <f t="shared" si="81"/>
        <v>81904910.782499999</v>
      </c>
      <c r="AA124" s="16">
        <f t="shared" si="122"/>
        <v>63000000</v>
      </c>
      <c r="AB124" s="16">
        <f t="shared" si="122"/>
        <v>45000000</v>
      </c>
      <c r="AC124" s="16">
        <f t="shared" si="122"/>
        <v>27000000</v>
      </c>
      <c r="AD124" s="16">
        <f t="shared" si="122"/>
        <v>9000000</v>
      </c>
      <c r="AE124" s="16">
        <f t="shared" si="122"/>
        <v>0</v>
      </c>
      <c r="AF124" s="16">
        <f t="shared" si="122"/>
        <v>0</v>
      </c>
      <c r="AG124" s="16">
        <f t="shared" si="122"/>
        <v>0</v>
      </c>
      <c r="AH124" s="16">
        <f t="shared" si="122"/>
        <v>0</v>
      </c>
      <c r="AI124" s="16">
        <f t="shared" si="122"/>
        <v>0</v>
      </c>
      <c r="AJ124" s="16">
        <f t="shared" si="122"/>
        <v>0</v>
      </c>
      <c r="AK124" s="16">
        <f t="shared" si="122"/>
        <v>0</v>
      </c>
      <c r="AL124" s="16">
        <f t="shared" si="122"/>
        <v>0</v>
      </c>
      <c r="AM124" s="16">
        <f t="shared" si="122"/>
        <v>0</v>
      </c>
      <c r="AN124" s="16">
        <f t="shared" si="122"/>
        <v>0</v>
      </c>
      <c r="AO124" s="16">
        <f t="shared" si="122"/>
        <v>0</v>
      </c>
      <c r="AP124" s="16">
        <f t="shared" si="122"/>
        <v>0</v>
      </c>
      <c r="AQ124" s="16">
        <f t="shared" si="122"/>
        <v>0</v>
      </c>
      <c r="AR124" s="16">
        <f t="shared" si="122"/>
        <v>0</v>
      </c>
      <c r="AS124" s="16">
        <f t="shared" si="122"/>
        <v>0</v>
      </c>
      <c r="AT124" s="16">
        <f t="shared" si="122"/>
        <v>0</v>
      </c>
      <c r="AU124" s="16">
        <f t="shared" si="122"/>
        <v>0</v>
      </c>
      <c r="AV124" s="16">
        <f t="shared" si="122"/>
        <v>0</v>
      </c>
      <c r="AW124" s="16">
        <f t="shared" si="122"/>
        <v>0</v>
      </c>
      <c r="AX124" s="16">
        <f t="shared" si="122"/>
        <v>0</v>
      </c>
      <c r="AY124" s="16">
        <f t="shared" si="122"/>
        <v>0</v>
      </c>
      <c r="AZ124" s="16">
        <f t="shared" si="122"/>
        <v>0</v>
      </c>
      <c r="BA124" s="16">
        <f t="shared" si="122"/>
        <v>0</v>
      </c>
      <c r="BB124" s="16">
        <f t="shared" si="122"/>
        <v>0</v>
      </c>
      <c r="BC124" s="16">
        <f t="shared" si="122"/>
        <v>0</v>
      </c>
      <c r="BD124" s="16">
        <f t="shared" si="122"/>
        <v>0</v>
      </c>
      <c r="BE124" s="16">
        <f t="shared" si="122"/>
        <v>0</v>
      </c>
      <c r="BF124" s="16">
        <f t="shared" si="122"/>
        <v>0</v>
      </c>
      <c r="BG124" s="16">
        <f t="shared" si="122"/>
        <v>0</v>
      </c>
      <c r="BH124" s="16">
        <f t="shared" si="122"/>
        <v>0</v>
      </c>
      <c r="BI124" s="16">
        <f t="shared" si="122"/>
        <v>0</v>
      </c>
      <c r="BJ124" s="16">
        <f t="shared" si="122"/>
        <v>0</v>
      </c>
      <c r="BK124" s="16">
        <f t="shared" si="122"/>
        <v>0</v>
      </c>
      <c r="BL124" s="16">
        <f t="shared" si="122"/>
        <v>0</v>
      </c>
      <c r="BM124" s="16">
        <f t="shared" si="122"/>
        <v>0</v>
      </c>
      <c r="BN124" s="16">
        <f t="shared" si="122"/>
        <v>0</v>
      </c>
      <c r="BO124" s="16">
        <f t="shared" si="122"/>
        <v>0</v>
      </c>
      <c r="BP124" s="16">
        <f t="shared" si="122"/>
        <v>0</v>
      </c>
      <c r="BQ124" s="16">
        <f t="shared" si="122"/>
        <v>0</v>
      </c>
      <c r="BR124" s="16">
        <f t="shared" si="122"/>
        <v>0</v>
      </c>
      <c r="BS124" s="16">
        <f t="shared" si="122"/>
        <v>0</v>
      </c>
      <c r="BT124" s="16">
        <f t="shared" si="122"/>
        <v>0</v>
      </c>
      <c r="BU124" s="16">
        <f t="shared" si="122"/>
        <v>0</v>
      </c>
      <c r="BV124" s="16">
        <f t="shared" si="122"/>
        <v>0</v>
      </c>
      <c r="BW124" s="16">
        <f t="shared" si="85"/>
        <v>0</v>
      </c>
    </row>
    <row r="125" spans="1:75" x14ac:dyDescent="0.35">
      <c r="A125" s="14">
        <v>35</v>
      </c>
      <c r="B125" s="15" t="s">
        <v>25</v>
      </c>
      <c r="C125" s="15" t="s">
        <v>51</v>
      </c>
      <c r="D125" s="14" t="s">
        <v>27</v>
      </c>
      <c r="E125" s="50" t="s">
        <v>63</v>
      </c>
      <c r="F125" s="50" t="s">
        <v>75</v>
      </c>
      <c r="G125" s="50">
        <f>VLOOKUP(F125,'Represenative Instruments_FX'!$E$5:$F$14,2,FALSE)</f>
        <v>3</v>
      </c>
      <c r="H125" s="14" t="s">
        <v>52</v>
      </c>
      <c r="I125" s="114">
        <f>+'Prepared_Debt Original Currency'!I125</f>
        <v>21.371550000000003</v>
      </c>
      <c r="J125" s="35">
        <f t="shared" ref="J125:K125" si="124">+J82</f>
        <v>442391085.00000006</v>
      </c>
      <c r="K125" s="35">
        <f t="shared" si="124"/>
        <v>54817096.515005656</v>
      </c>
      <c r="L125" s="18">
        <v>0</v>
      </c>
      <c r="M125" s="18">
        <v>0</v>
      </c>
      <c r="N125" s="121">
        <v>44377</v>
      </c>
      <c r="O125" s="121">
        <v>50770</v>
      </c>
      <c r="P125" s="14">
        <v>7</v>
      </c>
      <c r="Q125" s="17">
        <v>21</v>
      </c>
      <c r="R125" s="50">
        <v>4</v>
      </c>
      <c r="S125" s="50">
        <v>21</v>
      </c>
      <c r="T125" s="14" t="s">
        <v>29</v>
      </c>
      <c r="U125" s="46">
        <v>7.4900000000000008E-2</v>
      </c>
      <c r="V125" s="14"/>
      <c r="W125" s="24"/>
      <c r="X125" s="16">
        <v>20700000</v>
      </c>
      <c r="Y125" s="19"/>
      <c r="Z125" s="16">
        <f t="shared" si="81"/>
        <v>4105800.528973924</v>
      </c>
      <c r="AA125" s="16">
        <f t="shared" si="122"/>
        <v>4105800.528973924</v>
      </c>
      <c r="AB125" s="16">
        <f t="shared" si="122"/>
        <v>4105800.528973924</v>
      </c>
      <c r="AC125" s="16">
        <f t="shared" si="122"/>
        <v>4105800.528973924</v>
      </c>
      <c r="AD125" s="16">
        <f t="shared" si="122"/>
        <v>3877700.499586483</v>
      </c>
      <c r="AE125" s="16">
        <f t="shared" si="122"/>
        <v>3649600.4701990415</v>
      </c>
      <c r="AF125" s="16">
        <f t="shared" si="122"/>
        <v>3421500.4408116005</v>
      </c>
      <c r="AG125" s="16">
        <f t="shared" si="122"/>
        <v>3193400.4114241595</v>
      </c>
      <c r="AH125" s="16">
        <f t="shared" si="122"/>
        <v>2965300.3820367181</v>
      </c>
      <c r="AI125" s="16">
        <f t="shared" si="122"/>
        <v>2737200.3526492771</v>
      </c>
      <c r="AJ125" s="16">
        <f t="shared" si="122"/>
        <v>2509100.3232618361</v>
      </c>
      <c r="AK125" s="16">
        <f t="shared" si="122"/>
        <v>2281000.2938743951</v>
      </c>
      <c r="AL125" s="16">
        <f t="shared" si="122"/>
        <v>2052900.2644869543</v>
      </c>
      <c r="AM125" s="16">
        <f t="shared" si="122"/>
        <v>1824800.2350995133</v>
      </c>
      <c r="AN125" s="16">
        <f t="shared" si="122"/>
        <v>1596700.2057120723</v>
      </c>
      <c r="AO125" s="16">
        <f t="shared" si="122"/>
        <v>1368600.1763246316</v>
      </c>
      <c r="AP125" s="16">
        <f t="shared" si="122"/>
        <v>1140500.1469371906</v>
      </c>
      <c r="AQ125" s="16">
        <f t="shared" si="122"/>
        <v>912400.11754974967</v>
      </c>
      <c r="AR125" s="16">
        <f t="shared" si="122"/>
        <v>684300.08816230879</v>
      </c>
      <c r="AS125" s="16">
        <f t="shared" si="122"/>
        <v>456200.05877486785</v>
      </c>
      <c r="AT125" s="16">
        <f t="shared" si="122"/>
        <v>228100.02938742691</v>
      </c>
      <c r="AU125" s="16">
        <f t="shared" si="122"/>
        <v>-1.2556090950965882E-9</v>
      </c>
      <c r="AV125" s="16">
        <f t="shared" si="122"/>
        <v>-1.2556090950965882E-9</v>
      </c>
      <c r="AW125" s="16">
        <f t="shared" si="122"/>
        <v>-1.2556090950965882E-9</v>
      </c>
      <c r="AX125" s="16">
        <f t="shared" si="122"/>
        <v>-1.2556090950965882E-9</v>
      </c>
      <c r="AY125" s="16">
        <f t="shared" si="122"/>
        <v>-1.2556090950965882E-9</v>
      </c>
      <c r="AZ125" s="16">
        <f t="shared" si="122"/>
        <v>-1.2556090950965882E-9</v>
      </c>
      <c r="BA125" s="16">
        <f t="shared" si="122"/>
        <v>-1.2556090950965882E-9</v>
      </c>
      <c r="BB125" s="16">
        <f t="shared" si="122"/>
        <v>-1.2556090950965882E-9</v>
      </c>
      <c r="BC125" s="16">
        <f t="shared" si="122"/>
        <v>-1.2556090950965882E-9</v>
      </c>
      <c r="BD125" s="16">
        <f t="shared" si="122"/>
        <v>-1.2556090950965882E-9</v>
      </c>
      <c r="BE125" s="16">
        <f t="shared" si="122"/>
        <v>-1.2556090950965882E-9</v>
      </c>
      <c r="BF125" s="16">
        <f t="shared" si="122"/>
        <v>-1.2556090950965882E-9</v>
      </c>
      <c r="BG125" s="16">
        <f t="shared" si="122"/>
        <v>-1.2556090950965882E-9</v>
      </c>
      <c r="BH125" s="16">
        <f t="shared" si="122"/>
        <v>-1.2556090950965882E-9</v>
      </c>
      <c r="BI125" s="16">
        <f t="shared" si="122"/>
        <v>-1.2556090950965882E-9</v>
      </c>
      <c r="BJ125" s="16">
        <f t="shared" si="122"/>
        <v>-1.2556090950965882E-9</v>
      </c>
      <c r="BK125" s="16">
        <f t="shared" si="122"/>
        <v>-1.2556090950965882E-9</v>
      </c>
      <c r="BL125" s="16">
        <f t="shared" si="122"/>
        <v>-1.2556090950965882E-9</v>
      </c>
      <c r="BM125" s="16">
        <f t="shared" si="122"/>
        <v>-1.2556090950965882E-9</v>
      </c>
      <c r="BN125" s="16">
        <f t="shared" si="122"/>
        <v>-1.2556090950965882E-9</v>
      </c>
      <c r="BO125" s="16">
        <f t="shared" si="122"/>
        <v>-1.2556090950965882E-9</v>
      </c>
      <c r="BP125" s="16">
        <f t="shared" si="122"/>
        <v>-1.2556090950965882E-9</v>
      </c>
      <c r="BQ125" s="16">
        <f t="shared" si="122"/>
        <v>-1.2556090950965882E-9</v>
      </c>
      <c r="BR125" s="16">
        <f t="shared" si="122"/>
        <v>-1.2556090950965882E-9</v>
      </c>
      <c r="BS125" s="16">
        <f t="shared" si="122"/>
        <v>-1.2556090950965882E-9</v>
      </c>
      <c r="BT125" s="16">
        <f t="shared" si="122"/>
        <v>-1.2556090950965882E-9</v>
      </c>
      <c r="BU125" s="16">
        <f t="shared" si="122"/>
        <v>-1.2556090950965882E-9</v>
      </c>
      <c r="BV125" s="16">
        <f t="shared" si="122"/>
        <v>-1.2556090950965882E-9</v>
      </c>
      <c r="BW125" s="16">
        <f t="shared" si="85"/>
        <v>-1.2556090950965882E-9</v>
      </c>
    </row>
    <row r="126" spans="1:75" x14ac:dyDescent="0.35">
      <c r="A126" s="14">
        <v>36</v>
      </c>
      <c r="B126" s="27" t="s">
        <v>53</v>
      </c>
      <c r="C126" s="28" t="s">
        <v>53</v>
      </c>
      <c r="D126" s="29" t="s">
        <v>54</v>
      </c>
      <c r="E126" s="50" t="s">
        <v>102</v>
      </c>
      <c r="F126" s="50" t="s">
        <v>105</v>
      </c>
      <c r="G126" s="50">
        <f>VLOOKUP(F126,'Represenative Instruments_FX'!$E$5:$F$14,2,FALSE)</f>
        <v>14</v>
      </c>
      <c r="H126" s="29" t="s">
        <v>55</v>
      </c>
      <c r="I126" s="114">
        <f>+'Prepared_Debt Original Currency'!I126</f>
        <v>1</v>
      </c>
      <c r="J126" s="35">
        <f>+J83</f>
        <v>0</v>
      </c>
      <c r="K126" s="35">
        <f>+K83</f>
        <v>591700000</v>
      </c>
      <c r="L126" s="31"/>
      <c r="M126" s="31"/>
      <c r="N126" s="121"/>
      <c r="O126" s="123">
        <v>46752</v>
      </c>
      <c r="P126" s="29">
        <v>9</v>
      </c>
      <c r="Q126" s="31">
        <v>10</v>
      </c>
      <c r="R126" s="50">
        <v>0</v>
      </c>
      <c r="S126" s="50">
        <v>10</v>
      </c>
      <c r="T126" s="29" t="s">
        <v>29</v>
      </c>
      <c r="U126" s="47">
        <v>0.16500000000000001</v>
      </c>
      <c r="V126" s="29"/>
      <c r="W126" s="44"/>
      <c r="X126" s="31"/>
      <c r="Y126" s="19"/>
      <c r="Z126" s="16">
        <f t="shared" si="81"/>
        <v>97630500</v>
      </c>
      <c r="AA126" s="16">
        <f t="shared" si="122"/>
        <v>97630500</v>
      </c>
      <c r="AB126" s="16">
        <f t="shared" si="122"/>
        <v>97630500</v>
      </c>
      <c r="AC126" s="16">
        <f t="shared" si="122"/>
        <v>97630500</v>
      </c>
      <c r="AD126" s="16">
        <f t="shared" si="122"/>
        <v>97630500</v>
      </c>
      <c r="AE126" s="16">
        <f t="shared" si="122"/>
        <v>97630500</v>
      </c>
      <c r="AF126" s="16">
        <f t="shared" si="122"/>
        <v>97630500</v>
      </c>
      <c r="AG126" s="16">
        <f t="shared" si="122"/>
        <v>97630500</v>
      </c>
      <c r="AH126" s="16">
        <f t="shared" si="122"/>
        <v>97630500</v>
      </c>
      <c r="AI126" s="16">
        <f t="shared" si="122"/>
        <v>97630500</v>
      </c>
      <c r="AJ126" s="16">
        <f t="shared" si="122"/>
        <v>0</v>
      </c>
      <c r="AK126" s="16">
        <f t="shared" si="122"/>
        <v>0</v>
      </c>
      <c r="AL126" s="16">
        <f t="shared" si="122"/>
        <v>0</v>
      </c>
      <c r="AM126" s="16">
        <f t="shared" si="122"/>
        <v>0</v>
      </c>
      <c r="AN126" s="16">
        <f t="shared" si="122"/>
        <v>0</v>
      </c>
      <c r="AO126" s="16">
        <f t="shared" si="122"/>
        <v>0</v>
      </c>
      <c r="AP126" s="16">
        <f t="shared" si="122"/>
        <v>0</v>
      </c>
      <c r="AQ126" s="16">
        <f t="shared" si="122"/>
        <v>0</v>
      </c>
      <c r="AR126" s="16">
        <f t="shared" si="122"/>
        <v>0</v>
      </c>
      <c r="AS126" s="16">
        <f t="shared" si="122"/>
        <v>0</v>
      </c>
      <c r="AT126" s="16">
        <f t="shared" si="122"/>
        <v>0</v>
      </c>
      <c r="AU126" s="16">
        <f t="shared" si="122"/>
        <v>0</v>
      </c>
      <c r="AV126" s="16">
        <f t="shared" si="122"/>
        <v>0</v>
      </c>
      <c r="AW126" s="16">
        <f t="shared" si="122"/>
        <v>0</v>
      </c>
      <c r="AX126" s="16">
        <f t="shared" si="122"/>
        <v>0</v>
      </c>
      <c r="AY126" s="16">
        <f t="shared" si="122"/>
        <v>0</v>
      </c>
      <c r="AZ126" s="16">
        <f t="shared" si="122"/>
        <v>0</v>
      </c>
      <c r="BA126" s="16">
        <f t="shared" si="122"/>
        <v>0</v>
      </c>
      <c r="BB126" s="16">
        <f t="shared" si="122"/>
        <v>0</v>
      </c>
      <c r="BC126" s="16">
        <f t="shared" si="122"/>
        <v>0</v>
      </c>
      <c r="BD126" s="16">
        <f t="shared" si="122"/>
        <v>0</v>
      </c>
      <c r="BE126" s="16">
        <f t="shared" si="122"/>
        <v>0</v>
      </c>
      <c r="BF126" s="16">
        <f t="shared" si="122"/>
        <v>0</v>
      </c>
      <c r="BG126" s="16">
        <f t="shared" si="122"/>
        <v>0</v>
      </c>
      <c r="BH126" s="16">
        <f t="shared" si="122"/>
        <v>0</v>
      </c>
      <c r="BI126" s="16">
        <f t="shared" si="122"/>
        <v>0</v>
      </c>
      <c r="BJ126" s="16">
        <f t="shared" si="122"/>
        <v>0</v>
      </c>
      <c r="BK126" s="16">
        <f t="shared" si="122"/>
        <v>0</v>
      </c>
      <c r="BL126" s="16">
        <f t="shared" si="122"/>
        <v>0</v>
      </c>
      <c r="BM126" s="16">
        <f t="shared" si="122"/>
        <v>0</v>
      </c>
      <c r="BN126" s="16">
        <f t="shared" si="122"/>
        <v>0</v>
      </c>
      <c r="BO126" s="16">
        <f t="shared" si="122"/>
        <v>0</v>
      </c>
      <c r="BP126" s="16">
        <f t="shared" si="122"/>
        <v>0</v>
      </c>
      <c r="BQ126" s="16">
        <f t="shared" si="122"/>
        <v>0</v>
      </c>
      <c r="BR126" s="16">
        <f t="shared" si="122"/>
        <v>0</v>
      </c>
      <c r="BS126" s="16">
        <f t="shared" si="122"/>
        <v>0</v>
      </c>
      <c r="BT126" s="16">
        <f t="shared" si="122"/>
        <v>0</v>
      </c>
      <c r="BU126" s="16">
        <f t="shared" si="122"/>
        <v>0</v>
      </c>
      <c r="BV126" s="16">
        <f t="shared" si="122"/>
        <v>0</v>
      </c>
      <c r="BW126" s="16">
        <f t="shared" si="85"/>
        <v>0</v>
      </c>
    </row>
    <row r="127" spans="1:75" x14ac:dyDescent="0.35">
      <c r="A127" s="14">
        <v>37</v>
      </c>
      <c r="B127" s="27" t="s">
        <v>56</v>
      </c>
      <c r="C127" s="28" t="s">
        <v>56</v>
      </c>
      <c r="D127" s="29" t="s">
        <v>54</v>
      </c>
      <c r="E127" s="50" t="s">
        <v>103</v>
      </c>
      <c r="F127" s="50" t="s">
        <v>106</v>
      </c>
      <c r="G127" s="50">
        <f>VLOOKUP(F127,'Represenative Instruments_FX'!$E$5:$F$14,2,FALSE)</f>
        <v>12</v>
      </c>
      <c r="H127" s="29" t="s">
        <v>55</v>
      </c>
      <c r="I127" s="114">
        <f>+'Prepared_Debt Original Currency'!I127</f>
        <v>1</v>
      </c>
      <c r="J127" s="35">
        <f t="shared" ref="J127:K127" si="125">+J84</f>
        <v>0</v>
      </c>
      <c r="K127" s="35">
        <f t="shared" si="125"/>
        <v>100370650</v>
      </c>
      <c r="L127" s="31"/>
      <c r="M127" s="31"/>
      <c r="N127" s="121"/>
      <c r="O127" s="123">
        <v>43830</v>
      </c>
      <c r="P127" s="29">
        <v>1</v>
      </c>
      <c r="Q127" s="31">
        <v>2</v>
      </c>
      <c r="R127" s="50">
        <v>0</v>
      </c>
      <c r="S127" s="50">
        <v>2</v>
      </c>
      <c r="T127" s="29" t="s">
        <v>29</v>
      </c>
      <c r="U127" s="47">
        <v>0.13600000000000001</v>
      </c>
      <c r="V127" s="29"/>
      <c r="W127" s="44"/>
      <c r="X127" s="31"/>
      <c r="Y127" s="19"/>
      <c r="Z127" s="16">
        <f t="shared" si="81"/>
        <v>13650408.4</v>
      </c>
      <c r="AA127" s="16">
        <f t="shared" si="122"/>
        <v>13650408.4</v>
      </c>
      <c r="AB127" s="16">
        <f t="shared" si="122"/>
        <v>0</v>
      </c>
      <c r="AC127" s="16">
        <f t="shared" si="122"/>
        <v>0</v>
      </c>
      <c r="AD127" s="16">
        <f t="shared" si="122"/>
        <v>0</v>
      </c>
      <c r="AE127" s="16">
        <f t="shared" si="122"/>
        <v>0</v>
      </c>
      <c r="AF127" s="16">
        <f t="shared" si="122"/>
        <v>0</v>
      </c>
      <c r="AG127" s="16">
        <f t="shared" si="122"/>
        <v>0</v>
      </c>
      <c r="AH127" s="16">
        <f t="shared" si="122"/>
        <v>0</v>
      </c>
      <c r="AI127" s="16">
        <f t="shared" si="122"/>
        <v>0</v>
      </c>
      <c r="AJ127" s="16">
        <f t="shared" si="122"/>
        <v>0</v>
      </c>
      <c r="AK127" s="16">
        <f t="shared" si="122"/>
        <v>0</v>
      </c>
      <c r="AL127" s="16">
        <f t="shared" si="122"/>
        <v>0</v>
      </c>
      <c r="AM127" s="16">
        <f t="shared" si="122"/>
        <v>0</v>
      </c>
      <c r="AN127" s="16">
        <f t="shared" si="122"/>
        <v>0</v>
      </c>
      <c r="AO127" s="16">
        <f t="shared" si="122"/>
        <v>0</v>
      </c>
      <c r="AP127" s="16">
        <f t="shared" si="122"/>
        <v>0</v>
      </c>
      <c r="AQ127" s="16">
        <f t="shared" si="122"/>
        <v>0</v>
      </c>
      <c r="AR127" s="16">
        <f t="shared" si="122"/>
        <v>0</v>
      </c>
      <c r="AS127" s="16">
        <f t="shared" si="122"/>
        <v>0</v>
      </c>
      <c r="AT127" s="16">
        <f t="shared" si="122"/>
        <v>0</v>
      </c>
      <c r="AU127" s="16">
        <f t="shared" si="122"/>
        <v>0</v>
      </c>
      <c r="AV127" s="16">
        <f t="shared" si="122"/>
        <v>0</v>
      </c>
      <c r="AW127" s="16">
        <f t="shared" si="122"/>
        <v>0</v>
      </c>
      <c r="AX127" s="16">
        <f t="shared" si="122"/>
        <v>0</v>
      </c>
      <c r="AY127" s="16">
        <f t="shared" si="122"/>
        <v>0</v>
      </c>
      <c r="AZ127" s="16">
        <f t="shared" si="122"/>
        <v>0</v>
      </c>
      <c r="BA127" s="16">
        <f t="shared" si="122"/>
        <v>0</v>
      </c>
      <c r="BB127" s="16">
        <f t="shared" si="122"/>
        <v>0</v>
      </c>
      <c r="BC127" s="16">
        <f t="shared" si="122"/>
        <v>0</v>
      </c>
      <c r="BD127" s="16">
        <f t="shared" si="122"/>
        <v>0</v>
      </c>
      <c r="BE127" s="16">
        <f t="shared" si="122"/>
        <v>0</v>
      </c>
      <c r="BF127" s="16">
        <f t="shared" si="122"/>
        <v>0</v>
      </c>
      <c r="BG127" s="16">
        <f t="shared" si="122"/>
        <v>0</v>
      </c>
      <c r="BH127" s="16">
        <f t="shared" si="122"/>
        <v>0</v>
      </c>
      <c r="BI127" s="16">
        <f t="shared" si="122"/>
        <v>0</v>
      </c>
      <c r="BJ127" s="16">
        <f t="shared" si="122"/>
        <v>0</v>
      </c>
      <c r="BK127" s="16">
        <f t="shared" si="122"/>
        <v>0</v>
      </c>
      <c r="BL127" s="16">
        <f t="shared" si="122"/>
        <v>0</v>
      </c>
      <c r="BM127" s="16">
        <f t="shared" si="122"/>
        <v>0</v>
      </c>
      <c r="BN127" s="16">
        <f t="shared" si="122"/>
        <v>0</v>
      </c>
      <c r="BO127" s="16">
        <f t="shared" si="122"/>
        <v>0</v>
      </c>
      <c r="BP127" s="16">
        <f t="shared" si="122"/>
        <v>0</v>
      </c>
      <c r="BQ127" s="16">
        <f t="shared" si="122"/>
        <v>0</v>
      </c>
      <c r="BR127" s="16">
        <f t="shared" si="122"/>
        <v>0</v>
      </c>
      <c r="BS127" s="16">
        <f t="shared" si="122"/>
        <v>0</v>
      </c>
      <c r="BT127" s="16">
        <f t="shared" si="122"/>
        <v>0</v>
      </c>
      <c r="BU127" s="16">
        <f t="shared" si="122"/>
        <v>0</v>
      </c>
      <c r="BV127" s="16">
        <f t="shared" si="122"/>
        <v>0</v>
      </c>
      <c r="BW127" s="16">
        <f t="shared" si="85"/>
        <v>0</v>
      </c>
    </row>
    <row r="128" spans="1:75" x14ac:dyDescent="0.35">
      <c r="A128" s="14">
        <v>38</v>
      </c>
      <c r="B128" s="27" t="s">
        <v>57</v>
      </c>
      <c r="C128" s="28" t="s">
        <v>57</v>
      </c>
      <c r="D128" s="29" t="s">
        <v>54</v>
      </c>
      <c r="E128" s="50" t="s">
        <v>103</v>
      </c>
      <c r="F128" s="50" t="s">
        <v>106</v>
      </c>
      <c r="G128" s="50">
        <f>VLOOKUP(F128,'Represenative Instruments_FX'!$E$5:$F$14,2,FALSE)</f>
        <v>12</v>
      </c>
      <c r="H128" s="29" t="s">
        <v>55</v>
      </c>
      <c r="I128" s="114">
        <f>+'Prepared_Debt Original Currency'!I128</f>
        <v>1</v>
      </c>
      <c r="J128" s="35">
        <f t="shared" ref="J128:K128" si="126">+J85</f>
        <v>0</v>
      </c>
      <c r="K128" s="35">
        <f t="shared" si="126"/>
        <v>125317630</v>
      </c>
      <c r="L128" s="31"/>
      <c r="M128" s="31"/>
      <c r="N128" s="121"/>
      <c r="O128" s="123">
        <v>44196</v>
      </c>
      <c r="P128" s="29">
        <v>2</v>
      </c>
      <c r="Q128" s="31">
        <v>3</v>
      </c>
      <c r="R128" s="50">
        <v>0</v>
      </c>
      <c r="S128" s="50">
        <v>3</v>
      </c>
      <c r="T128" s="29" t="s">
        <v>29</v>
      </c>
      <c r="U128" s="47">
        <v>0.14199999999999999</v>
      </c>
      <c r="V128" s="29"/>
      <c r="W128" s="44"/>
      <c r="X128" s="31"/>
      <c r="Y128" s="19"/>
      <c r="Z128" s="16">
        <f t="shared" si="81"/>
        <v>17795103.459999997</v>
      </c>
      <c r="AA128" s="16">
        <f t="shared" si="122"/>
        <v>17795103.459999997</v>
      </c>
      <c r="AB128" s="16">
        <f t="shared" si="122"/>
        <v>17795103.459999997</v>
      </c>
      <c r="AC128" s="16">
        <f t="shared" si="122"/>
        <v>0</v>
      </c>
      <c r="AD128" s="16">
        <f t="shared" si="122"/>
        <v>0</v>
      </c>
      <c r="AE128" s="16">
        <f t="shared" si="122"/>
        <v>0</v>
      </c>
      <c r="AF128" s="16">
        <f t="shared" si="122"/>
        <v>0</v>
      </c>
      <c r="AG128" s="16">
        <f t="shared" si="122"/>
        <v>0</v>
      </c>
      <c r="AH128" s="16">
        <f t="shared" si="122"/>
        <v>0</v>
      </c>
      <c r="AI128" s="16">
        <f t="shared" si="122"/>
        <v>0</v>
      </c>
      <c r="AJ128" s="16">
        <f t="shared" si="122"/>
        <v>0</v>
      </c>
      <c r="AK128" s="16">
        <f t="shared" si="122"/>
        <v>0</v>
      </c>
      <c r="AL128" s="16">
        <f t="shared" si="122"/>
        <v>0</v>
      </c>
      <c r="AM128" s="16">
        <f t="shared" si="122"/>
        <v>0</v>
      </c>
      <c r="AN128" s="16">
        <f t="shared" si="122"/>
        <v>0</v>
      </c>
      <c r="AO128" s="16">
        <f t="shared" si="122"/>
        <v>0</v>
      </c>
      <c r="AP128" s="16">
        <f t="shared" si="122"/>
        <v>0</v>
      </c>
      <c r="AQ128" s="16">
        <f t="shared" si="122"/>
        <v>0</v>
      </c>
      <c r="AR128" s="16">
        <f t="shared" si="122"/>
        <v>0</v>
      </c>
      <c r="AS128" s="16">
        <f t="shared" si="122"/>
        <v>0</v>
      </c>
      <c r="AT128" s="16">
        <f t="shared" si="122"/>
        <v>0</v>
      </c>
      <c r="AU128" s="16">
        <f t="shared" si="122"/>
        <v>0</v>
      </c>
      <c r="AV128" s="16">
        <f t="shared" si="122"/>
        <v>0</v>
      </c>
      <c r="AW128" s="16">
        <f t="shared" si="122"/>
        <v>0</v>
      </c>
      <c r="AX128" s="16">
        <f t="shared" si="122"/>
        <v>0</v>
      </c>
      <c r="AY128" s="16">
        <f t="shared" ref="AA128:BV131" si="127">IF($T128="Fixed",$U128,$W128)*AX85</f>
        <v>0</v>
      </c>
      <c r="AZ128" s="16">
        <f t="shared" si="127"/>
        <v>0</v>
      </c>
      <c r="BA128" s="16">
        <f t="shared" si="127"/>
        <v>0</v>
      </c>
      <c r="BB128" s="16">
        <f t="shared" si="127"/>
        <v>0</v>
      </c>
      <c r="BC128" s="16">
        <f t="shared" si="127"/>
        <v>0</v>
      </c>
      <c r="BD128" s="16">
        <f t="shared" si="127"/>
        <v>0</v>
      </c>
      <c r="BE128" s="16">
        <f t="shared" si="127"/>
        <v>0</v>
      </c>
      <c r="BF128" s="16">
        <f t="shared" si="127"/>
        <v>0</v>
      </c>
      <c r="BG128" s="16">
        <f t="shared" si="127"/>
        <v>0</v>
      </c>
      <c r="BH128" s="16">
        <f t="shared" si="127"/>
        <v>0</v>
      </c>
      <c r="BI128" s="16">
        <f t="shared" si="127"/>
        <v>0</v>
      </c>
      <c r="BJ128" s="16">
        <f t="shared" si="127"/>
        <v>0</v>
      </c>
      <c r="BK128" s="16">
        <f t="shared" si="127"/>
        <v>0</v>
      </c>
      <c r="BL128" s="16">
        <f t="shared" si="127"/>
        <v>0</v>
      </c>
      <c r="BM128" s="16">
        <f t="shared" si="127"/>
        <v>0</v>
      </c>
      <c r="BN128" s="16">
        <f t="shared" si="127"/>
        <v>0</v>
      </c>
      <c r="BO128" s="16">
        <f t="shared" si="127"/>
        <v>0</v>
      </c>
      <c r="BP128" s="16">
        <f t="shared" si="127"/>
        <v>0</v>
      </c>
      <c r="BQ128" s="16">
        <f t="shared" si="127"/>
        <v>0</v>
      </c>
      <c r="BR128" s="16">
        <f t="shared" si="127"/>
        <v>0</v>
      </c>
      <c r="BS128" s="16">
        <f t="shared" si="127"/>
        <v>0</v>
      </c>
      <c r="BT128" s="16">
        <f t="shared" si="127"/>
        <v>0</v>
      </c>
      <c r="BU128" s="16">
        <f t="shared" si="127"/>
        <v>0</v>
      </c>
      <c r="BV128" s="16">
        <f t="shared" si="127"/>
        <v>0</v>
      </c>
      <c r="BW128" s="16">
        <f t="shared" si="85"/>
        <v>0</v>
      </c>
    </row>
    <row r="129" spans="1:75" x14ac:dyDescent="0.35">
      <c r="A129" s="14">
        <v>39</v>
      </c>
      <c r="B129" s="27" t="s">
        <v>58</v>
      </c>
      <c r="C129" s="28" t="s">
        <v>58</v>
      </c>
      <c r="D129" s="29" t="s">
        <v>54</v>
      </c>
      <c r="E129" s="50" t="s">
        <v>104</v>
      </c>
      <c r="F129" s="50" t="s">
        <v>107</v>
      </c>
      <c r="G129" s="50">
        <f>VLOOKUP(F129,'Represenative Instruments_FX'!$E$5:$F$14,2,FALSE)</f>
        <v>13</v>
      </c>
      <c r="H129" s="29" t="s">
        <v>55</v>
      </c>
      <c r="I129" s="114">
        <f>+'Prepared_Debt Original Currency'!I129</f>
        <v>1</v>
      </c>
      <c r="J129" s="35">
        <f t="shared" ref="J129:K129" si="128">+J86</f>
        <v>0</v>
      </c>
      <c r="K129" s="35">
        <f t="shared" si="128"/>
        <v>2541526802</v>
      </c>
      <c r="L129" s="31"/>
      <c r="M129" s="31"/>
      <c r="N129" s="121"/>
      <c r="O129" s="123">
        <v>44926</v>
      </c>
      <c r="P129" s="29">
        <v>4</v>
      </c>
      <c r="Q129" s="31">
        <v>5</v>
      </c>
      <c r="R129" s="50">
        <v>0</v>
      </c>
      <c r="S129" s="50">
        <v>5</v>
      </c>
      <c r="T129" s="29" t="s">
        <v>29</v>
      </c>
      <c r="U129" s="47">
        <v>0.14799999999999999</v>
      </c>
      <c r="V129" s="29"/>
      <c r="W129" s="44"/>
      <c r="X129" s="31"/>
      <c r="Y129" s="19"/>
      <c r="Z129" s="16">
        <f t="shared" si="81"/>
        <v>376145966.69599998</v>
      </c>
      <c r="AA129" s="16">
        <f t="shared" si="127"/>
        <v>376145966.69599998</v>
      </c>
      <c r="AB129" s="16">
        <f t="shared" si="127"/>
        <v>376145966.69599998</v>
      </c>
      <c r="AC129" s="16">
        <f t="shared" si="127"/>
        <v>376145966.69599998</v>
      </c>
      <c r="AD129" s="16">
        <f t="shared" si="127"/>
        <v>376145966.69599998</v>
      </c>
      <c r="AE129" s="16">
        <f t="shared" si="127"/>
        <v>0</v>
      </c>
      <c r="AF129" s="16">
        <f t="shared" si="127"/>
        <v>0</v>
      </c>
      <c r="AG129" s="16">
        <f t="shared" si="127"/>
        <v>0</v>
      </c>
      <c r="AH129" s="16">
        <f t="shared" si="127"/>
        <v>0</v>
      </c>
      <c r="AI129" s="16">
        <f t="shared" si="127"/>
        <v>0</v>
      </c>
      <c r="AJ129" s="16">
        <f t="shared" si="127"/>
        <v>0</v>
      </c>
      <c r="AK129" s="16">
        <f t="shared" si="127"/>
        <v>0</v>
      </c>
      <c r="AL129" s="16">
        <f t="shared" si="127"/>
        <v>0</v>
      </c>
      <c r="AM129" s="16">
        <f t="shared" si="127"/>
        <v>0</v>
      </c>
      <c r="AN129" s="16">
        <f t="shared" si="127"/>
        <v>0</v>
      </c>
      <c r="AO129" s="16">
        <f t="shared" si="127"/>
        <v>0</v>
      </c>
      <c r="AP129" s="16">
        <f t="shared" si="127"/>
        <v>0</v>
      </c>
      <c r="AQ129" s="16">
        <f t="shared" si="127"/>
        <v>0</v>
      </c>
      <c r="AR129" s="16">
        <f t="shared" si="127"/>
        <v>0</v>
      </c>
      <c r="AS129" s="16">
        <f t="shared" si="127"/>
        <v>0</v>
      </c>
      <c r="AT129" s="16">
        <f t="shared" si="127"/>
        <v>0</v>
      </c>
      <c r="AU129" s="16">
        <f t="shared" si="127"/>
        <v>0</v>
      </c>
      <c r="AV129" s="16">
        <f t="shared" si="127"/>
        <v>0</v>
      </c>
      <c r="AW129" s="16">
        <f t="shared" si="127"/>
        <v>0</v>
      </c>
      <c r="AX129" s="16">
        <f t="shared" si="127"/>
        <v>0</v>
      </c>
      <c r="AY129" s="16">
        <f t="shared" si="127"/>
        <v>0</v>
      </c>
      <c r="AZ129" s="16">
        <f t="shared" si="127"/>
        <v>0</v>
      </c>
      <c r="BA129" s="16">
        <f t="shared" si="127"/>
        <v>0</v>
      </c>
      <c r="BB129" s="16">
        <f t="shared" si="127"/>
        <v>0</v>
      </c>
      <c r="BC129" s="16">
        <f t="shared" si="127"/>
        <v>0</v>
      </c>
      <c r="BD129" s="16">
        <f t="shared" si="127"/>
        <v>0</v>
      </c>
      <c r="BE129" s="16">
        <f t="shared" si="127"/>
        <v>0</v>
      </c>
      <c r="BF129" s="16">
        <f t="shared" si="127"/>
        <v>0</v>
      </c>
      <c r="BG129" s="16">
        <f t="shared" si="127"/>
        <v>0</v>
      </c>
      <c r="BH129" s="16">
        <f t="shared" si="127"/>
        <v>0</v>
      </c>
      <c r="BI129" s="16">
        <f t="shared" si="127"/>
        <v>0</v>
      </c>
      <c r="BJ129" s="16">
        <f t="shared" si="127"/>
        <v>0</v>
      </c>
      <c r="BK129" s="16">
        <f t="shared" si="127"/>
        <v>0</v>
      </c>
      <c r="BL129" s="16">
        <f t="shared" si="127"/>
        <v>0</v>
      </c>
      <c r="BM129" s="16">
        <f t="shared" si="127"/>
        <v>0</v>
      </c>
      <c r="BN129" s="16">
        <f t="shared" si="127"/>
        <v>0</v>
      </c>
      <c r="BO129" s="16">
        <f t="shared" si="127"/>
        <v>0</v>
      </c>
      <c r="BP129" s="16">
        <f t="shared" si="127"/>
        <v>0</v>
      </c>
      <c r="BQ129" s="16">
        <f t="shared" si="127"/>
        <v>0</v>
      </c>
      <c r="BR129" s="16">
        <f t="shared" si="127"/>
        <v>0</v>
      </c>
      <c r="BS129" s="16">
        <f t="shared" si="127"/>
        <v>0</v>
      </c>
      <c r="BT129" s="16">
        <f t="shared" si="127"/>
        <v>0</v>
      </c>
      <c r="BU129" s="16">
        <f t="shared" si="127"/>
        <v>0</v>
      </c>
      <c r="BV129" s="16">
        <f t="shared" si="127"/>
        <v>0</v>
      </c>
      <c r="BW129" s="16">
        <f t="shared" si="85"/>
        <v>0</v>
      </c>
    </row>
    <row r="130" spans="1:75" x14ac:dyDescent="0.35">
      <c r="A130" s="14">
        <v>40</v>
      </c>
      <c r="B130" s="27" t="s">
        <v>59</v>
      </c>
      <c r="C130" s="28" t="s">
        <v>59</v>
      </c>
      <c r="D130" s="29" t="s">
        <v>54</v>
      </c>
      <c r="E130" s="50" t="s">
        <v>104</v>
      </c>
      <c r="F130" s="50" t="s">
        <v>107</v>
      </c>
      <c r="G130" s="50">
        <f>VLOOKUP(F130,'Represenative Instruments_FX'!$E$5:$F$14,2,FALSE)</f>
        <v>13</v>
      </c>
      <c r="H130" s="29" t="s">
        <v>55</v>
      </c>
      <c r="I130" s="114">
        <f>+'Prepared_Debt Original Currency'!I130</f>
        <v>1</v>
      </c>
      <c r="J130" s="35">
        <f t="shared" ref="J130:K130" si="129">+J87</f>
        <v>0</v>
      </c>
      <c r="K130" s="35">
        <f t="shared" si="129"/>
        <v>2548629874</v>
      </c>
      <c r="L130" s="36"/>
      <c r="M130" s="36"/>
      <c r="N130" s="121"/>
      <c r="O130" s="123">
        <v>45657</v>
      </c>
      <c r="P130" s="29">
        <v>6</v>
      </c>
      <c r="Q130" s="31">
        <v>7</v>
      </c>
      <c r="R130" s="50">
        <v>0</v>
      </c>
      <c r="S130" s="50">
        <v>7</v>
      </c>
      <c r="T130" s="29" t="s">
        <v>29</v>
      </c>
      <c r="U130" s="47">
        <v>0.1535</v>
      </c>
      <c r="V130" s="29"/>
      <c r="W130" s="44"/>
      <c r="X130" s="36"/>
      <c r="Y130" s="19"/>
      <c r="Z130" s="16">
        <f t="shared" si="81"/>
        <v>391214685.65899998</v>
      </c>
      <c r="AA130" s="16">
        <f t="shared" si="127"/>
        <v>391214685.65899998</v>
      </c>
      <c r="AB130" s="16">
        <f t="shared" si="127"/>
        <v>391214685.65899998</v>
      </c>
      <c r="AC130" s="16">
        <f t="shared" si="127"/>
        <v>391214685.65899998</v>
      </c>
      <c r="AD130" s="16">
        <f t="shared" si="127"/>
        <v>391214685.65899998</v>
      </c>
      <c r="AE130" s="16">
        <f t="shared" si="127"/>
        <v>391214685.65899998</v>
      </c>
      <c r="AF130" s="16">
        <f t="shared" si="127"/>
        <v>391214685.65899998</v>
      </c>
      <c r="AG130" s="16">
        <f t="shared" si="127"/>
        <v>0</v>
      </c>
      <c r="AH130" s="16">
        <f t="shared" si="127"/>
        <v>0</v>
      </c>
      <c r="AI130" s="16">
        <f t="shared" si="127"/>
        <v>0</v>
      </c>
      <c r="AJ130" s="16">
        <f t="shared" si="127"/>
        <v>0</v>
      </c>
      <c r="AK130" s="16">
        <f t="shared" si="127"/>
        <v>0</v>
      </c>
      <c r="AL130" s="16">
        <f t="shared" si="127"/>
        <v>0</v>
      </c>
      <c r="AM130" s="16">
        <f t="shared" si="127"/>
        <v>0</v>
      </c>
      <c r="AN130" s="16">
        <f t="shared" si="127"/>
        <v>0</v>
      </c>
      <c r="AO130" s="16">
        <f t="shared" si="127"/>
        <v>0</v>
      </c>
      <c r="AP130" s="16">
        <f t="shared" si="127"/>
        <v>0</v>
      </c>
      <c r="AQ130" s="16">
        <f t="shared" si="127"/>
        <v>0</v>
      </c>
      <c r="AR130" s="16">
        <f t="shared" si="127"/>
        <v>0</v>
      </c>
      <c r="AS130" s="16">
        <f t="shared" si="127"/>
        <v>0</v>
      </c>
      <c r="AT130" s="16">
        <f t="shared" si="127"/>
        <v>0</v>
      </c>
      <c r="AU130" s="16">
        <f t="shared" si="127"/>
        <v>0</v>
      </c>
      <c r="AV130" s="16">
        <f t="shared" si="127"/>
        <v>0</v>
      </c>
      <c r="AW130" s="16">
        <f t="shared" si="127"/>
        <v>0</v>
      </c>
      <c r="AX130" s="16">
        <f t="shared" si="127"/>
        <v>0</v>
      </c>
      <c r="AY130" s="16">
        <f t="shared" si="127"/>
        <v>0</v>
      </c>
      <c r="AZ130" s="16">
        <f t="shared" si="127"/>
        <v>0</v>
      </c>
      <c r="BA130" s="16">
        <f t="shared" si="127"/>
        <v>0</v>
      </c>
      <c r="BB130" s="16">
        <f t="shared" si="127"/>
        <v>0</v>
      </c>
      <c r="BC130" s="16">
        <f t="shared" si="127"/>
        <v>0</v>
      </c>
      <c r="BD130" s="16">
        <f t="shared" si="127"/>
        <v>0</v>
      </c>
      <c r="BE130" s="16">
        <f t="shared" si="127"/>
        <v>0</v>
      </c>
      <c r="BF130" s="16">
        <f t="shared" si="127"/>
        <v>0</v>
      </c>
      <c r="BG130" s="16">
        <f t="shared" si="127"/>
        <v>0</v>
      </c>
      <c r="BH130" s="16">
        <f t="shared" si="127"/>
        <v>0</v>
      </c>
      <c r="BI130" s="16">
        <f t="shared" si="127"/>
        <v>0</v>
      </c>
      <c r="BJ130" s="16">
        <f t="shared" si="127"/>
        <v>0</v>
      </c>
      <c r="BK130" s="16">
        <f t="shared" si="127"/>
        <v>0</v>
      </c>
      <c r="BL130" s="16">
        <f t="shared" si="127"/>
        <v>0</v>
      </c>
      <c r="BM130" s="16">
        <f t="shared" si="127"/>
        <v>0</v>
      </c>
      <c r="BN130" s="16">
        <f t="shared" si="127"/>
        <v>0</v>
      </c>
      <c r="BO130" s="16">
        <f t="shared" si="127"/>
        <v>0</v>
      </c>
      <c r="BP130" s="16">
        <f t="shared" si="127"/>
        <v>0</v>
      </c>
      <c r="BQ130" s="16">
        <f t="shared" si="127"/>
        <v>0</v>
      </c>
      <c r="BR130" s="16">
        <f t="shared" si="127"/>
        <v>0</v>
      </c>
      <c r="BS130" s="16">
        <f t="shared" si="127"/>
        <v>0</v>
      </c>
      <c r="BT130" s="16">
        <f t="shared" si="127"/>
        <v>0</v>
      </c>
      <c r="BU130" s="16">
        <f t="shared" si="127"/>
        <v>0</v>
      </c>
      <c r="BV130" s="16">
        <f t="shared" si="127"/>
        <v>0</v>
      </c>
      <c r="BW130" s="16">
        <f t="shared" si="85"/>
        <v>0</v>
      </c>
    </row>
    <row r="131" spans="1:75" x14ac:dyDescent="0.35">
      <c r="A131" s="14">
        <v>41</v>
      </c>
      <c r="B131" s="39" t="s">
        <v>64</v>
      </c>
      <c r="C131" s="39" t="s">
        <v>64</v>
      </c>
      <c r="D131" s="29" t="s">
        <v>54</v>
      </c>
      <c r="E131" s="50" t="s">
        <v>101</v>
      </c>
      <c r="F131" s="50" t="s">
        <v>108</v>
      </c>
      <c r="G131" s="50">
        <f>VLOOKUP(F131,'Represenative Instruments_FX'!$E$5:$F$14,2,FALSE)</f>
        <v>11</v>
      </c>
      <c r="H131" s="29" t="s">
        <v>55</v>
      </c>
      <c r="I131" s="114">
        <f>+'Prepared_Debt Original Currency'!I131</f>
        <v>1</v>
      </c>
      <c r="J131" s="35">
        <f t="shared" ref="J131:K131" si="130">+J88</f>
        <v>0</v>
      </c>
      <c r="K131" s="35">
        <f t="shared" si="130"/>
        <v>3831304677</v>
      </c>
      <c r="L131" s="36"/>
      <c r="M131" s="36"/>
      <c r="N131" s="121"/>
      <c r="O131" s="123">
        <v>43465</v>
      </c>
      <c r="P131" s="29">
        <v>0</v>
      </c>
      <c r="Q131" s="31">
        <v>1</v>
      </c>
      <c r="R131" s="50">
        <v>0</v>
      </c>
      <c r="S131" s="50">
        <v>1</v>
      </c>
      <c r="T131" s="29" t="s">
        <v>29</v>
      </c>
      <c r="U131" s="47">
        <v>0.13</v>
      </c>
      <c r="V131" s="29"/>
      <c r="W131" s="29"/>
      <c r="X131" s="29"/>
      <c r="Y131" s="19"/>
      <c r="Z131" s="16">
        <f t="shared" si="81"/>
        <v>498069608.00999999</v>
      </c>
      <c r="AA131" s="16">
        <f t="shared" si="127"/>
        <v>0</v>
      </c>
      <c r="AB131" s="16">
        <f t="shared" si="127"/>
        <v>0</v>
      </c>
      <c r="AC131" s="16">
        <f t="shared" si="127"/>
        <v>0</v>
      </c>
      <c r="AD131" s="16">
        <f t="shared" si="127"/>
        <v>0</v>
      </c>
      <c r="AE131" s="16">
        <f t="shared" si="127"/>
        <v>0</v>
      </c>
      <c r="AF131" s="16">
        <f t="shared" si="127"/>
        <v>0</v>
      </c>
      <c r="AG131" s="16">
        <f t="shared" si="127"/>
        <v>0</v>
      </c>
      <c r="AH131" s="16">
        <f t="shared" si="127"/>
        <v>0</v>
      </c>
      <c r="AI131" s="16">
        <f t="shared" si="127"/>
        <v>0</v>
      </c>
      <c r="AJ131" s="16">
        <f t="shared" si="127"/>
        <v>0</v>
      </c>
      <c r="AK131" s="16">
        <f t="shared" si="127"/>
        <v>0</v>
      </c>
      <c r="AL131" s="16">
        <f t="shared" si="127"/>
        <v>0</v>
      </c>
      <c r="AM131" s="16">
        <f t="shared" si="127"/>
        <v>0</v>
      </c>
      <c r="AN131" s="16">
        <f t="shared" si="127"/>
        <v>0</v>
      </c>
      <c r="AO131" s="16">
        <f t="shared" si="127"/>
        <v>0</v>
      </c>
      <c r="AP131" s="16">
        <f t="shared" si="127"/>
        <v>0</v>
      </c>
      <c r="AQ131" s="16">
        <f t="shared" si="127"/>
        <v>0</v>
      </c>
      <c r="AR131" s="16">
        <f t="shared" si="127"/>
        <v>0</v>
      </c>
      <c r="AS131" s="16">
        <f t="shared" si="127"/>
        <v>0</v>
      </c>
      <c r="AT131" s="16">
        <f t="shared" si="127"/>
        <v>0</v>
      </c>
      <c r="AU131" s="16">
        <f t="shared" si="127"/>
        <v>0</v>
      </c>
      <c r="AV131" s="16">
        <f t="shared" si="127"/>
        <v>0</v>
      </c>
      <c r="AW131" s="16">
        <f t="shared" si="127"/>
        <v>0</v>
      </c>
      <c r="AX131" s="16">
        <f t="shared" si="127"/>
        <v>0</v>
      </c>
      <c r="AY131" s="16">
        <f t="shared" si="127"/>
        <v>0</v>
      </c>
      <c r="AZ131" s="16">
        <f t="shared" si="127"/>
        <v>0</v>
      </c>
      <c r="BA131" s="16">
        <f t="shared" si="127"/>
        <v>0</v>
      </c>
      <c r="BB131" s="16">
        <f t="shared" si="127"/>
        <v>0</v>
      </c>
      <c r="BC131" s="16">
        <f t="shared" si="127"/>
        <v>0</v>
      </c>
      <c r="BD131" s="16">
        <f t="shared" si="127"/>
        <v>0</v>
      </c>
      <c r="BE131" s="16">
        <f t="shared" si="127"/>
        <v>0</v>
      </c>
      <c r="BF131" s="16">
        <f t="shared" si="127"/>
        <v>0</v>
      </c>
      <c r="BG131" s="16">
        <f t="shared" si="127"/>
        <v>0</v>
      </c>
      <c r="BH131" s="16">
        <f t="shared" si="127"/>
        <v>0</v>
      </c>
      <c r="BI131" s="16">
        <f t="shared" si="127"/>
        <v>0</v>
      </c>
      <c r="BJ131" s="16">
        <f t="shared" si="127"/>
        <v>0</v>
      </c>
      <c r="BK131" s="16">
        <f t="shared" si="127"/>
        <v>0</v>
      </c>
      <c r="BL131" s="16">
        <f t="shared" si="127"/>
        <v>0</v>
      </c>
      <c r="BM131" s="16">
        <f t="shared" si="127"/>
        <v>0</v>
      </c>
      <c r="BN131" s="16">
        <f t="shared" si="127"/>
        <v>0</v>
      </c>
      <c r="BO131" s="16">
        <f t="shared" si="127"/>
        <v>0</v>
      </c>
      <c r="BP131" s="16">
        <f t="shared" si="127"/>
        <v>0</v>
      </c>
      <c r="BQ131" s="16">
        <f t="shared" si="127"/>
        <v>0</v>
      </c>
      <c r="BR131" s="16">
        <f t="shared" si="127"/>
        <v>0</v>
      </c>
      <c r="BS131" s="16">
        <f t="shared" si="127"/>
        <v>0</v>
      </c>
      <c r="BT131" s="16">
        <f t="shared" si="127"/>
        <v>0</v>
      </c>
      <c r="BU131" s="16">
        <f t="shared" si="127"/>
        <v>0</v>
      </c>
      <c r="BV131" s="16">
        <f t="shared" si="127"/>
        <v>0</v>
      </c>
      <c r="BW131" s="16">
        <f t="shared" si="85"/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131"/>
  <sheetViews>
    <sheetView topLeftCell="A110" workbookViewId="0">
      <selection activeCell="C142" sqref="C142"/>
    </sheetView>
  </sheetViews>
  <sheetFormatPr defaultRowHeight="14.5" x14ac:dyDescent="0.35"/>
  <cols>
    <col min="1" max="1" width="14.26953125" style="41" customWidth="1"/>
    <col min="2" max="2" width="30.453125" style="42" customWidth="1"/>
    <col min="3" max="3" width="32.7265625" style="42" customWidth="1"/>
    <col min="4" max="4" width="18.54296875" style="43" hidden="1" customWidth="1"/>
    <col min="5" max="5" width="18.54296875" style="43" customWidth="1"/>
    <col min="6" max="6" width="23.54296875" style="43" customWidth="1"/>
    <col min="7" max="7" width="18.54296875" style="43" customWidth="1"/>
    <col min="8" max="9" width="11.7265625" style="43" customWidth="1"/>
    <col min="10" max="10" width="16.1796875" style="41" customWidth="1"/>
    <col min="11" max="11" width="19.81640625" style="41" customWidth="1"/>
    <col min="12" max="12" width="15.1796875" style="41" customWidth="1"/>
    <col min="13" max="13" width="11.7265625" style="41" customWidth="1"/>
    <col min="14" max="14" width="16.81640625" style="43" customWidth="1"/>
    <col min="15" max="15" width="11.453125" style="43" customWidth="1"/>
    <col min="16" max="16" width="10.1796875" style="43" customWidth="1"/>
    <col min="17" max="17" width="10.453125" style="41" customWidth="1"/>
    <col min="18" max="18" width="12.1796875" style="41" customWidth="1"/>
    <col min="19" max="19" width="11.26953125" style="41" customWidth="1"/>
    <col min="20" max="20" width="9.7265625" style="43" customWidth="1"/>
    <col min="21" max="21" width="10.81640625" style="48" customWidth="1"/>
    <col min="22" max="22" width="11.26953125" style="43" bestFit="1" customWidth="1"/>
    <col min="23" max="23" width="14.7265625" style="43" customWidth="1"/>
    <col min="24" max="24" width="16.81640625" style="41" customWidth="1"/>
    <col min="25" max="25" width="19.54296875" style="41" customWidth="1"/>
    <col min="26" max="26" width="18.453125" style="41" customWidth="1"/>
    <col min="27" max="27" width="21.54296875" style="41" customWidth="1"/>
    <col min="28" max="28" width="15.81640625" style="41" customWidth="1"/>
    <col min="29" max="29" width="16" style="41" customWidth="1"/>
    <col min="30" max="30" width="17.54296875" style="41" customWidth="1"/>
    <col min="31" max="31" width="15.81640625" style="41" customWidth="1"/>
    <col min="32" max="32" width="16.26953125" style="41" customWidth="1"/>
    <col min="33" max="33" width="16.81640625" style="41" customWidth="1"/>
    <col min="34" max="34" width="15.26953125" style="41" customWidth="1"/>
    <col min="35" max="35" width="16.81640625" style="41" customWidth="1"/>
    <col min="36" max="36" width="13.1796875" style="41" customWidth="1"/>
    <col min="37" max="37" width="15.54296875" style="41" customWidth="1"/>
    <col min="38" max="38" width="13" style="41" customWidth="1"/>
    <col min="39" max="40" width="13.54296875" style="41" customWidth="1"/>
    <col min="41" max="45" width="18.54296875" style="41" customWidth="1"/>
    <col min="46" max="58" width="14.26953125" style="41" bestFit="1" customWidth="1"/>
    <col min="59" max="75" width="14.81640625" style="41" customWidth="1"/>
    <col min="76" max="79" width="14.81640625" style="40" customWidth="1"/>
    <col min="80" max="80" width="14.81640625" style="41" customWidth="1"/>
    <col min="81" max="132" width="17.81640625" style="41" customWidth="1"/>
  </cols>
  <sheetData>
    <row r="1" spans="1:256" s="66" customFormat="1" x14ac:dyDescent="0.35">
      <c r="A1" s="58" t="s">
        <v>112</v>
      </c>
      <c r="B1" s="59"/>
      <c r="C1" s="60"/>
      <c r="D1" s="61"/>
      <c r="E1" s="61"/>
      <c r="F1" s="61"/>
      <c r="G1" s="61"/>
      <c r="H1" s="62"/>
      <c r="I1" s="62"/>
      <c r="J1" s="62"/>
      <c r="K1" s="62"/>
      <c r="L1" s="51"/>
      <c r="M1" s="51"/>
      <c r="N1" s="60"/>
      <c r="O1" s="60"/>
      <c r="P1" s="60"/>
      <c r="Q1" s="60"/>
      <c r="R1" s="60"/>
      <c r="S1" s="60"/>
      <c r="T1" s="60"/>
      <c r="U1" s="63"/>
      <c r="V1" s="64"/>
      <c r="W1" s="64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65"/>
      <c r="BY1" s="65"/>
      <c r="BZ1" s="65"/>
      <c r="CA1" s="65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x14ac:dyDescent="0.35">
      <c r="A2" s="67" t="s">
        <v>87</v>
      </c>
      <c r="B2" s="69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70"/>
      <c r="V2" s="71"/>
      <c r="W2" s="71"/>
      <c r="Z2" s="119" t="s">
        <v>111</v>
      </c>
      <c r="AA2" s="77"/>
      <c r="CC2" s="41">
        <f>RIGHT(A1,4)+1</f>
        <v>2016</v>
      </c>
      <c r="CD2" s="41" t="s">
        <v>2</v>
      </c>
    </row>
    <row r="3" spans="1:256" ht="25" customHeight="1" thickBot="1" x14ac:dyDescent="0.4">
      <c r="A3" s="153" t="s">
        <v>61</v>
      </c>
      <c r="B3" s="153"/>
      <c r="C3" s="153"/>
      <c r="D3" s="157"/>
      <c r="E3" s="158"/>
      <c r="F3" s="153"/>
      <c r="G3" s="153"/>
      <c r="H3" s="153"/>
      <c r="I3" s="153"/>
      <c r="J3" s="153"/>
      <c r="K3" s="153"/>
      <c r="L3" s="153"/>
      <c r="M3" s="153"/>
      <c r="N3" s="153"/>
      <c r="O3" s="159"/>
      <c r="P3" s="157"/>
      <c r="Q3" s="157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</row>
    <row r="4" spans="1:256" s="13" customFormat="1" ht="53.5" thickTop="1" thickBot="1" x14ac:dyDescent="0.4">
      <c r="A4" s="1" t="s">
        <v>3</v>
      </c>
      <c r="B4" s="3" t="s">
        <v>4</v>
      </c>
      <c r="C4" s="2" t="s">
        <v>5</v>
      </c>
      <c r="D4" s="2" t="s">
        <v>6</v>
      </c>
      <c r="E4" s="49" t="s">
        <v>65</v>
      </c>
      <c r="F4" s="49" t="s">
        <v>66</v>
      </c>
      <c r="G4" s="49" t="s">
        <v>67</v>
      </c>
      <c r="H4" s="4" t="s">
        <v>7</v>
      </c>
      <c r="I4" s="49" t="s">
        <v>86</v>
      </c>
      <c r="J4" s="4" t="s">
        <v>140</v>
      </c>
      <c r="K4" s="4" t="s">
        <v>132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14</v>
      </c>
      <c r="Q4" s="4" t="s">
        <v>15</v>
      </c>
      <c r="R4" s="49" t="s">
        <v>16</v>
      </c>
      <c r="S4" s="49" t="s">
        <v>17</v>
      </c>
      <c r="T4" s="4" t="s">
        <v>18</v>
      </c>
      <c r="U4" s="45" t="s">
        <v>19</v>
      </c>
      <c r="V4" s="2" t="s">
        <v>20</v>
      </c>
      <c r="W4" s="5" t="s">
        <v>21</v>
      </c>
      <c r="X4" s="6" t="s">
        <v>22</v>
      </c>
      <c r="Y4" s="7" t="s">
        <v>23</v>
      </c>
      <c r="Z4" s="8">
        <v>2018</v>
      </c>
      <c r="AA4" s="9">
        <f>Z4+1</f>
        <v>2019</v>
      </c>
      <c r="AB4" s="9">
        <f t="shared" ref="AB4:BW4" si="0">AA4+1</f>
        <v>2020</v>
      </c>
      <c r="AC4" s="9">
        <f t="shared" si="0"/>
        <v>2021</v>
      </c>
      <c r="AD4" s="9">
        <f t="shared" si="0"/>
        <v>2022</v>
      </c>
      <c r="AE4" s="9">
        <f t="shared" si="0"/>
        <v>2023</v>
      </c>
      <c r="AF4" s="9">
        <f t="shared" si="0"/>
        <v>2024</v>
      </c>
      <c r="AG4" s="9">
        <f t="shared" si="0"/>
        <v>2025</v>
      </c>
      <c r="AH4" s="9">
        <f t="shared" si="0"/>
        <v>2026</v>
      </c>
      <c r="AI4" s="9">
        <f t="shared" si="0"/>
        <v>2027</v>
      </c>
      <c r="AJ4" s="9">
        <f t="shared" si="0"/>
        <v>2028</v>
      </c>
      <c r="AK4" s="9">
        <f t="shared" si="0"/>
        <v>2029</v>
      </c>
      <c r="AL4" s="9">
        <f t="shared" si="0"/>
        <v>2030</v>
      </c>
      <c r="AM4" s="9">
        <f t="shared" si="0"/>
        <v>2031</v>
      </c>
      <c r="AN4" s="9">
        <f t="shared" si="0"/>
        <v>2032</v>
      </c>
      <c r="AO4" s="9">
        <f t="shared" si="0"/>
        <v>2033</v>
      </c>
      <c r="AP4" s="9">
        <f t="shared" si="0"/>
        <v>2034</v>
      </c>
      <c r="AQ4" s="9">
        <f t="shared" si="0"/>
        <v>2035</v>
      </c>
      <c r="AR4" s="9">
        <f t="shared" si="0"/>
        <v>2036</v>
      </c>
      <c r="AS4" s="9">
        <f t="shared" si="0"/>
        <v>2037</v>
      </c>
      <c r="AT4" s="9">
        <f t="shared" si="0"/>
        <v>2038</v>
      </c>
      <c r="AU4" s="9">
        <f t="shared" si="0"/>
        <v>2039</v>
      </c>
      <c r="AV4" s="9">
        <f t="shared" si="0"/>
        <v>2040</v>
      </c>
      <c r="AW4" s="9">
        <f t="shared" si="0"/>
        <v>2041</v>
      </c>
      <c r="AX4" s="9">
        <f t="shared" si="0"/>
        <v>2042</v>
      </c>
      <c r="AY4" s="9">
        <f t="shared" si="0"/>
        <v>2043</v>
      </c>
      <c r="AZ4" s="9">
        <f t="shared" si="0"/>
        <v>2044</v>
      </c>
      <c r="BA4" s="9">
        <f t="shared" si="0"/>
        <v>2045</v>
      </c>
      <c r="BB4" s="9">
        <f t="shared" si="0"/>
        <v>2046</v>
      </c>
      <c r="BC4" s="9">
        <f t="shared" si="0"/>
        <v>2047</v>
      </c>
      <c r="BD4" s="9">
        <f t="shared" si="0"/>
        <v>2048</v>
      </c>
      <c r="BE4" s="9">
        <f t="shared" si="0"/>
        <v>2049</v>
      </c>
      <c r="BF4" s="9">
        <f t="shared" si="0"/>
        <v>2050</v>
      </c>
      <c r="BG4" s="9">
        <f t="shared" si="0"/>
        <v>2051</v>
      </c>
      <c r="BH4" s="9">
        <f t="shared" si="0"/>
        <v>2052</v>
      </c>
      <c r="BI4" s="9">
        <f t="shared" si="0"/>
        <v>2053</v>
      </c>
      <c r="BJ4" s="9">
        <f t="shared" si="0"/>
        <v>2054</v>
      </c>
      <c r="BK4" s="9">
        <f t="shared" si="0"/>
        <v>2055</v>
      </c>
      <c r="BL4" s="9">
        <f t="shared" si="0"/>
        <v>2056</v>
      </c>
      <c r="BM4" s="9">
        <f t="shared" si="0"/>
        <v>2057</v>
      </c>
      <c r="BN4" s="9">
        <f t="shared" si="0"/>
        <v>2058</v>
      </c>
      <c r="BO4" s="9">
        <f t="shared" si="0"/>
        <v>2059</v>
      </c>
      <c r="BP4" s="9">
        <f t="shared" si="0"/>
        <v>2060</v>
      </c>
      <c r="BQ4" s="9">
        <f t="shared" si="0"/>
        <v>2061</v>
      </c>
      <c r="BR4" s="9">
        <f t="shared" si="0"/>
        <v>2062</v>
      </c>
      <c r="BS4" s="9">
        <f t="shared" si="0"/>
        <v>2063</v>
      </c>
      <c r="BT4" s="9">
        <f t="shared" si="0"/>
        <v>2064</v>
      </c>
      <c r="BU4" s="9">
        <f t="shared" si="0"/>
        <v>2065</v>
      </c>
      <c r="BV4" s="9">
        <f t="shared" si="0"/>
        <v>2066</v>
      </c>
      <c r="BW4" s="9">
        <f t="shared" si="0"/>
        <v>2067</v>
      </c>
      <c r="BX4" s="10"/>
      <c r="BY4" s="10"/>
      <c r="BZ4" s="10"/>
      <c r="CA4" s="10"/>
      <c r="CB4" s="11"/>
      <c r="CC4" s="12" t="s">
        <v>24</v>
      </c>
      <c r="CD4" s="12">
        <v>2016</v>
      </c>
      <c r="CE4" s="12">
        <f>CD4+1</f>
        <v>2017</v>
      </c>
      <c r="CF4" s="12">
        <f t="shared" ref="CF4:EA4" si="1">CE4+1</f>
        <v>2018</v>
      </c>
      <c r="CG4" s="12">
        <f t="shared" si="1"/>
        <v>2019</v>
      </c>
      <c r="CH4" s="12">
        <f t="shared" si="1"/>
        <v>2020</v>
      </c>
      <c r="CI4" s="12">
        <f t="shared" si="1"/>
        <v>2021</v>
      </c>
      <c r="CJ4" s="12">
        <f t="shared" si="1"/>
        <v>2022</v>
      </c>
      <c r="CK4" s="12">
        <f t="shared" si="1"/>
        <v>2023</v>
      </c>
      <c r="CL4" s="12">
        <f t="shared" si="1"/>
        <v>2024</v>
      </c>
      <c r="CM4" s="12">
        <f t="shared" si="1"/>
        <v>2025</v>
      </c>
      <c r="CN4" s="12">
        <f t="shared" si="1"/>
        <v>2026</v>
      </c>
      <c r="CO4" s="12">
        <f t="shared" si="1"/>
        <v>2027</v>
      </c>
      <c r="CP4" s="12">
        <f t="shared" si="1"/>
        <v>2028</v>
      </c>
      <c r="CQ4" s="12">
        <f t="shared" si="1"/>
        <v>2029</v>
      </c>
      <c r="CR4" s="12">
        <f t="shared" si="1"/>
        <v>2030</v>
      </c>
      <c r="CS4" s="12">
        <f t="shared" si="1"/>
        <v>2031</v>
      </c>
      <c r="CT4" s="12">
        <f t="shared" si="1"/>
        <v>2032</v>
      </c>
      <c r="CU4" s="12">
        <f t="shared" si="1"/>
        <v>2033</v>
      </c>
      <c r="CV4" s="12">
        <f t="shared" si="1"/>
        <v>2034</v>
      </c>
      <c r="CW4" s="12">
        <f t="shared" si="1"/>
        <v>2035</v>
      </c>
      <c r="CX4" s="12">
        <f t="shared" si="1"/>
        <v>2036</v>
      </c>
      <c r="CY4" s="12">
        <f t="shared" si="1"/>
        <v>2037</v>
      </c>
      <c r="CZ4" s="12">
        <f t="shared" si="1"/>
        <v>2038</v>
      </c>
      <c r="DA4" s="12">
        <f t="shared" si="1"/>
        <v>2039</v>
      </c>
      <c r="DB4" s="12">
        <f t="shared" si="1"/>
        <v>2040</v>
      </c>
      <c r="DC4" s="12">
        <f t="shared" si="1"/>
        <v>2041</v>
      </c>
      <c r="DD4" s="12">
        <f t="shared" si="1"/>
        <v>2042</v>
      </c>
      <c r="DE4" s="12">
        <f t="shared" si="1"/>
        <v>2043</v>
      </c>
      <c r="DF4" s="12">
        <f t="shared" si="1"/>
        <v>2044</v>
      </c>
      <c r="DG4" s="12">
        <f t="shared" si="1"/>
        <v>2045</v>
      </c>
      <c r="DH4" s="12">
        <f t="shared" si="1"/>
        <v>2046</v>
      </c>
      <c r="DI4" s="12">
        <f t="shared" si="1"/>
        <v>2047</v>
      </c>
      <c r="DJ4" s="12">
        <f t="shared" si="1"/>
        <v>2048</v>
      </c>
      <c r="DK4" s="12">
        <f t="shared" si="1"/>
        <v>2049</v>
      </c>
      <c r="DL4" s="12">
        <f t="shared" si="1"/>
        <v>2050</v>
      </c>
      <c r="DM4" s="12">
        <f t="shared" si="1"/>
        <v>2051</v>
      </c>
      <c r="DN4" s="12">
        <f t="shared" si="1"/>
        <v>2052</v>
      </c>
      <c r="DO4" s="12">
        <f t="shared" si="1"/>
        <v>2053</v>
      </c>
      <c r="DP4" s="12">
        <f t="shared" si="1"/>
        <v>2054</v>
      </c>
      <c r="DQ4" s="12">
        <f t="shared" si="1"/>
        <v>2055</v>
      </c>
      <c r="DR4" s="12">
        <f t="shared" si="1"/>
        <v>2056</v>
      </c>
      <c r="DS4" s="12">
        <f t="shared" si="1"/>
        <v>2057</v>
      </c>
      <c r="DT4" s="12">
        <f t="shared" si="1"/>
        <v>2058</v>
      </c>
      <c r="DU4" s="12">
        <f t="shared" si="1"/>
        <v>2059</v>
      </c>
      <c r="DV4" s="12">
        <f t="shared" si="1"/>
        <v>2060</v>
      </c>
      <c r="DW4" s="12">
        <f t="shared" si="1"/>
        <v>2061</v>
      </c>
      <c r="DX4" s="12">
        <f t="shared" si="1"/>
        <v>2062</v>
      </c>
      <c r="DY4" s="12">
        <f t="shared" si="1"/>
        <v>2063</v>
      </c>
      <c r="DZ4" s="12">
        <f t="shared" si="1"/>
        <v>2064</v>
      </c>
      <c r="EA4" s="12">
        <f t="shared" si="1"/>
        <v>2065</v>
      </c>
      <c r="EB4" s="12" t="s">
        <v>23</v>
      </c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x14ac:dyDescent="0.35">
      <c r="A5" s="14">
        <v>1</v>
      </c>
      <c r="B5" s="15" t="s">
        <v>25</v>
      </c>
      <c r="C5" s="15" t="s">
        <v>26</v>
      </c>
      <c r="D5" s="14" t="s">
        <v>27</v>
      </c>
      <c r="E5" s="50" t="s">
        <v>62</v>
      </c>
      <c r="F5" s="50" t="s">
        <v>74</v>
      </c>
      <c r="G5" s="50">
        <f>VLOOKUP(F5,'Represenative Instruments_FX'!$E$5:$F$14,2,FALSE)</f>
        <v>2</v>
      </c>
      <c r="H5" s="14" t="s">
        <v>28</v>
      </c>
      <c r="I5" s="76">
        <f>VLOOKUP(H5,'Represenative Instruments_FX'!$H$5:$J$15,3,FALSE)</f>
        <v>1</v>
      </c>
      <c r="J5" s="16">
        <f>+I5*'Prepared_Debt Original Currency'!J5</f>
        <v>15940329.868000001</v>
      </c>
      <c r="K5" s="16">
        <f>+I5*'Prepared_Debt Original Currency'!K5</f>
        <v>674539.98400000005</v>
      </c>
      <c r="L5" s="16">
        <v>0</v>
      </c>
      <c r="M5" s="16">
        <v>0</v>
      </c>
      <c r="N5" s="121">
        <v>35841</v>
      </c>
      <c r="O5" s="121">
        <v>46980</v>
      </c>
      <c r="P5" s="14">
        <v>10</v>
      </c>
      <c r="Q5" s="17">
        <v>50</v>
      </c>
      <c r="R5" s="50">
        <v>0</v>
      </c>
      <c r="S5" s="50">
        <v>11</v>
      </c>
      <c r="T5" s="14" t="s">
        <v>29</v>
      </c>
      <c r="U5" s="46">
        <v>7.4999999999999997E-3</v>
      </c>
      <c r="V5" s="14"/>
      <c r="W5" s="24"/>
      <c r="X5" s="16">
        <v>2851720.7893333337</v>
      </c>
      <c r="Y5" s="106">
        <f>K5-SUM(Z5:BW5)</f>
        <v>0</v>
      </c>
      <c r="Z5" s="16">
        <f>$I5*'Prepared_Debt Original Currency'!Z5</f>
        <v>60000</v>
      </c>
      <c r="AA5" s="16">
        <f>$I5*'Prepared_Debt Original Currency'!AA5</f>
        <v>60000</v>
      </c>
      <c r="AB5" s="16">
        <f>$I5*'Prepared_Debt Original Currency'!AB5</f>
        <v>60000</v>
      </c>
      <c r="AC5" s="16">
        <f>$I5*'Prepared_Debt Original Currency'!AC5</f>
        <v>60000</v>
      </c>
      <c r="AD5" s="16">
        <f>$I5*'Prepared_Debt Original Currency'!AD5</f>
        <v>60000</v>
      </c>
      <c r="AE5" s="16">
        <f>$I5*'Prepared_Debt Original Currency'!AE5</f>
        <v>60000</v>
      </c>
      <c r="AF5" s="16">
        <f>$I5*'Prepared_Debt Original Currency'!AF5</f>
        <v>60000</v>
      </c>
      <c r="AG5" s="16">
        <f>$I5*'Prepared_Debt Original Currency'!AG5</f>
        <v>60000</v>
      </c>
      <c r="AH5" s="16">
        <f>$I5*'Prepared_Debt Original Currency'!AH5</f>
        <v>60000</v>
      </c>
      <c r="AI5" s="16">
        <f>$I5*'Prepared_Debt Original Currency'!AI5</f>
        <v>60000</v>
      </c>
      <c r="AJ5" s="16">
        <f>$I5*'Prepared_Debt Original Currency'!AJ5</f>
        <v>74539.983999999997</v>
      </c>
      <c r="AK5" s="16">
        <f>$I5*'Prepared_Debt Original Currency'!AK5</f>
        <v>0</v>
      </c>
      <c r="AL5" s="16">
        <f>$I5*'Prepared_Debt Original Currency'!AL5</f>
        <v>0</v>
      </c>
      <c r="AM5" s="16">
        <f>$I5*'Prepared_Debt Original Currency'!AM5</f>
        <v>0</v>
      </c>
      <c r="AN5" s="16">
        <f>$I5*'Prepared_Debt Original Currency'!AN5</f>
        <v>0</v>
      </c>
      <c r="AO5" s="16">
        <f>$I5*'Prepared_Debt Original Currency'!AO5</f>
        <v>0</v>
      </c>
      <c r="AP5" s="16">
        <f>$I5*'Prepared_Debt Original Currency'!AP5</f>
        <v>0</v>
      </c>
      <c r="AQ5" s="16">
        <f>$I5*'Prepared_Debt Original Currency'!AQ5</f>
        <v>0</v>
      </c>
      <c r="AR5" s="16">
        <f>$I5*'Prepared_Debt Original Currency'!AR5</f>
        <v>0</v>
      </c>
      <c r="AS5" s="16">
        <f>$I5*'Prepared_Debt Original Currency'!AS5</f>
        <v>0</v>
      </c>
      <c r="AT5" s="16">
        <f>$I5*'Prepared_Debt Original Currency'!AT5</f>
        <v>0</v>
      </c>
      <c r="AU5" s="16">
        <f>$I5*'Prepared_Debt Original Currency'!AU5</f>
        <v>0</v>
      </c>
      <c r="AV5" s="16">
        <f>$I5*'Prepared_Debt Original Currency'!AV5</f>
        <v>0</v>
      </c>
      <c r="AW5" s="16">
        <f>$I5*'Prepared_Debt Original Currency'!AW5</f>
        <v>0</v>
      </c>
      <c r="AX5" s="16">
        <f>$I5*'Prepared_Debt Original Currency'!AX5</f>
        <v>0</v>
      </c>
      <c r="AY5" s="16">
        <f>$I5*'Prepared_Debt Original Currency'!AY5</f>
        <v>0</v>
      </c>
      <c r="AZ5" s="16">
        <f>$I5*'Prepared_Debt Original Currency'!AZ5</f>
        <v>0</v>
      </c>
      <c r="BA5" s="16">
        <f>$I5*'Prepared_Debt Original Currency'!BA5</f>
        <v>0</v>
      </c>
      <c r="BB5" s="16">
        <f>$I5*'Prepared_Debt Original Currency'!BB5</f>
        <v>0</v>
      </c>
      <c r="BC5" s="16">
        <f>$I5*'Prepared_Debt Original Currency'!BC5</f>
        <v>0</v>
      </c>
      <c r="BD5" s="16">
        <f>$I5*'Prepared_Debt Original Currency'!BD5</f>
        <v>0</v>
      </c>
      <c r="BE5" s="16">
        <f>$I5*'Prepared_Debt Original Currency'!BE5</f>
        <v>0</v>
      </c>
      <c r="BF5" s="16">
        <f>$I5*'Prepared_Debt Original Currency'!BF5</f>
        <v>0</v>
      </c>
      <c r="BG5" s="16">
        <f>$I5*'Prepared_Debt Original Currency'!BG5</f>
        <v>0</v>
      </c>
      <c r="BH5" s="16">
        <f>$I5*'Prepared_Debt Original Currency'!BH5</f>
        <v>0</v>
      </c>
      <c r="BI5" s="16">
        <f>$I5*'Prepared_Debt Original Currency'!BI5</f>
        <v>0</v>
      </c>
      <c r="BJ5" s="16">
        <f>$I5*'Prepared_Debt Original Currency'!BJ5</f>
        <v>0</v>
      </c>
      <c r="BK5" s="16">
        <f>$I5*'Prepared_Debt Original Currency'!BK5</f>
        <v>0</v>
      </c>
      <c r="BL5" s="16">
        <f>$I5*'Prepared_Debt Original Currency'!BL5</f>
        <v>0</v>
      </c>
      <c r="BM5" s="16">
        <f>$I5*'Prepared_Debt Original Currency'!BM5</f>
        <v>0</v>
      </c>
      <c r="BN5" s="16">
        <f>$I5*'Prepared_Debt Original Currency'!BN5</f>
        <v>0</v>
      </c>
      <c r="BO5" s="16">
        <f>$I5*'Prepared_Debt Original Currency'!BO5</f>
        <v>0</v>
      </c>
      <c r="BP5" s="16">
        <f>$I5*'Prepared_Debt Original Currency'!BP5</f>
        <v>0</v>
      </c>
      <c r="BQ5" s="16">
        <f>$I5*'Prepared_Debt Original Currency'!BQ5</f>
        <v>0</v>
      </c>
      <c r="BR5" s="16">
        <f>$I5*'Prepared_Debt Original Currency'!BR5</f>
        <v>0</v>
      </c>
      <c r="BS5" s="16">
        <f>$I5*'Prepared_Debt Original Currency'!BS5</f>
        <v>0</v>
      </c>
      <c r="BT5" s="16">
        <f>$I5*'Prepared_Debt Original Currency'!BT5</f>
        <v>0</v>
      </c>
      <c r="BU5" s="16">
        <f>$I5*'Prepared_Debt Original Currency'!BU5</f>
        <v>0</v>
      </c>
      <c r="BV5" s="16">
        <f>$I5*'Prepared_Debt Original Currency'!BV5</f>
        <v>0</v>
      </c>
      <c r="BW5" s="16">
        <f>$I5*'Prepared_Debt Original Currency'!BW5</f>
        <v>0</v>
      </c>
      <c r="BX5" s="20"/>
      <c r="BY5" s="20" t="b">
        <f>+G5=G48</f>
        <v>1</v>
      </c>
      <c r="BZ5" s="20"/>
      <c r="CA5" s="20"/>
      <c r="CB5" s="23">
        <f>CC5-SUM(CD5:EA5)</f>
        <v>-122643.63345454517</v>
      </c>
      <c r="CC5" s="21">
        <f>K5</f>
        <v>674539.98400000005</v>
      </c>
      <c r="CD5" s="21">
        <f t="shared" ref="CD5:CD26" si="2">IF($CC5&gt;0,IF(AND(CD$4-$CC$2&gt;=$R5,YEAR($O5)&gt;=CD$4),$CC5/($S5-$R5),0),0)</f>
        <v>61321.81672727273</v>
      </c>
      <c r="CE5" s="21">
        <f t="shared" ref="CE5:EA10" si="3">IF($CC5&gt;0,IF(AND(CE$4-$CC$2&gt;=$R5,YEAR($O5)&gt;=CE$4),$CC5/($S5-$R5),0),0)</f>
        <v>61321.81672727273</v>
      </c>
      <c r="CF5" s="21">
        <f t="shared" si="3"/>
        <v>61321.81672727273</v>
      </c>
      <c r="CG5" s="21">
        <f t="shared" si="3"/>
        <v>61321.81672727273</v>
      </c>
      <c r="CH5" s="21">
        <f t="shared" si="3"/>
        <v>61321.81672727273</v>
      </c>
      <c r="CI5" s="21">
        <f t="shared" si="3"/>
        <v>61321.81672727273</v>
      </c>
      <c r="CJ5" s="21">
        <f t="shared" si="3"/>
        <v>61321.81672727273</v>
      </c>
      <c r="CK5" s="21">
        <f t="shared" si="3"/>
        <v>61321.81672727273</v>
      </c>
      <c r="CL5" s="21">
        <f t="shared" si="3"/>
        <v>61321.81672727273</v>
      </c>
      <c r="CM5" s="21">
        <f t="shared" si="3"/>
        <v>61321.81672727273</v>
      </c>
      <c r="CN5" s="21">
        <f t="shared" si="3"/>
        <v>61321.81672727273</v>
      </c>
      <c r="CO5" s="21">
        <f t="shared" si="3"/>
        <v>61321.81672727273</v>
      </c>
      <c r="CP5" s="21">
        <f t="shared" si="3"/>
        <v>61321.81672727273</v>
      </c>
      <c r="CQ5" s="21">
        <f t="shared" si="3"/>
        <v>0</v>
      </c>
      <c r="CR5" s="21">
        <f t="shared" si="3"/>
        <v>0</v>
      </c>
      <c r="CS5" s="21">
        <f t="shared" si="3"/>
        <v>0</v>
      </c>
      <c r="CT5" s="21">
        <f t="shared" si="3"/>
        <v>0</v>
      </c>
      <c r="CU5" s="21">
        <f t="shared" si="3"/>
        <v>0</v>
      </c>
      <c r="CV5" s="21">
        <f t="shared" si="3"/>
        <v>0</v>
      </c>
      <c r="CW5" s="21">
        <f t="shared" si="3"/>
        <v>0</v>
      </c>
      <c r="CX5" s="21">
        <f t="shared" si="3"/>
        <v>0</v>
      </c>
      <c r="CY5" s="21">
        <f t="shared" si="3"/>
        <v>0</v>
      </c>
      <c r="CZ5" s="21">
        <f t="shared" si="3"/>
        <v>0</v>
      </c>
      <c r="DA5" s="21">
        <f t="shared" si="3"/>
        <v>0</v>
      </c>
      <c r="DB5" s="21">
        <f t="shared" si="3"/>
        <v>0</v>
      </c>
      <c r="DC5" s="21">
        <f t="shared" si="3"/>
        <v>0</v>
      </c>
      <c r="DD5" s="21">
        <f t="shared" si="3"/>
        <v>0</v>
      </c>
      <c r="DE5" s="21">
        <f t="shared" si="3"/>
        <v>0</v>
      </c>
      <c r="DF5" s="21">
        <f t="shared" si="3"/>
        <v>0</v>
      </c>
      <c r="DG5" s="21">
        <f t="shared" si="3"/>
        <v>0</v>
      </c>
      <c r="DH5" s="21">
        <f t="shared" si="3"/>
        <v>0</v>
      </c>
      <c r="DI5" s="21">
        <f t="shared" si="3"/>
        <v>0</v>
      </c>
      <c r="DJ5" s="21">
        <f t="shared" si="3"/>
        <v>0</v>
      </c>
      <c r="DK5" s="21">
        <f t="shared" si="3"/>
        <v>0</v>
      </c>
      <c r="DL5" s="21">
        <f t="shared" si="3"/>
        <v>0</v>
      </c>
      <c r="DM5" s="21">
        <f t="shared" si="3"/>
        <v>0</v>
      </c>
      <c r="DN5" s="21">
        <f t="shared" si="3"/>
        <v>0</v>
      </c>
      <c r="DO5" s="21">
        <f t="shared" si="3"/>
        <v>0</v>
      </c>
      <c r="DP5" s="21">
        <f t="shared" si="3"/>
        <v>0</v>
      </c>
      <c r="DQ5" s="21">
        <f t="shared" si="3"/>
        <v>0</v>
      </c>
      <c r="DR5" s="21">
        <f t="shared" si="3"/>
        <v>0</v>
      </c>
      <c r="DS5" s="21">
        <f t="shared" si="3"/>
        <v>0</v>
      </c>
      <c r="DT5" s="21">
        <f t="shared" si="3"/>
        <v>0</v>
      </c>
      <c r="DU5" s="21">
        <f t="shared" si="3"/>
        <v>0</v>
      </c>
      <c r="DV5" s="21">
        <f t="shared" si="3"/>
        <v>0</v>
      </c>
      <c r="DW5" s="21">
        <f t="shared" si="3"/>
        <v>0</v>
      </c>
      <c r="DX5" s="21">
        <f t="shared" si="3"/>
        <v>0</v>
      </c>
      <c r="DY5" s="21">
        <f t="shared" si="3"/>
        <v>0</v>
      </c>
      <c r="DZ5" s="21">
        <f t="shared" si="3"/>
        <v>0</v>
      </c>
      <c r="EA5" s="21">
        <f t="shared" si="3"/>
        <v>0</v>
      </c>
      <c r="EB5" s="21">
        <f>CC5-SUM(CD5:EA5)</f>
        <v>-122643.63345454517</v>
      </c>
    </row>
    <row r="6" spans="1:256" x14ac:dyDescent="0.35">
      <c r="A6" s="14">
        <v>2</v>
      </c>
      <c r="B6" s="15" t="s">
        <v>25</v>
      </c>
      <c r="C6" s="15" t="s">
        <v>26</v>
      </c>
      <c r="D6" s="14" t="s">
        <v>27</v>
      </c>
      <c r="E6" s="50" t="s">
        <v>62</v>
      </c>
      <c r="F6" s="50" t="s">
        <v>74</v>
      </c>
      <c r="G6" s="50">
        <f>VLOOKUP(F6,'Represenative Instruments_FX'!$E$5:$F$14,2,FALSE)</f>
        <v>2</v>
      </c>
      <c r="H6" s="14" t="s">
        <v>30</v>
      </c>
      <c r="I6" s="76">
        <f>VLOOKUP(H6,'Represenative Instruments_FX'!$H$5:$J$15,3,FALSE)</f>
        <v>1.4247700000000001</v>
      </c>
      <c r="J6" s="16">
        <f>+I6*'Prepared_Debt Original Currency'!J6</f>
        <v>1769989788.2403719</v>
      </c>
      <c r="K6" s="16">
        <f>+I6*'Prepared_Debt Original Currency'!K6</f>
        <v>357401478.83658433</v>
      </c>
      <c r="L6" s="16">
        <v>0</v>
      </c>
      <c r="M6" s="16">
        <v>0</v>
      </c>
      <c r="N6" s="121">
        <v>38946</v>
      </c>
      <c r="O6" s="121">
        <v>49747</v>
      </c>
      <c r="P6" s="14">
        <v>10</v>
      </c>
      <c r="Q6" s="17">
        <v>40</v>
      </c>
      <c r="R6" s="50">
        <v>0</v>
      </c>
      <c r="S6" s="50">
        <v>19</v>
      </c>
      <c r="T6" s="14" t="s">
        <v>29</v>
      </c>
      <c r="U6" s="46">
        <v>7.4999999999999997E-3</v>
      </c>
      <c r="V6" s="14"/>
      <c r="W6" s="24"/>
      <c r="X6" s="16">
        <v>301061674.76202708</v>
      </c>
      <c r="Y6" s="106">
        <f t="shared" ref="Y6:Y45" si="4">K6-SUM(Z6:BW6)</f>
        <v>0</v>
      </c>
      <c r="Z6" s="16">
        <f>$I6*'Prepared_Debt Original Currency'!Z6</f>
        <v>18810604.149293907</v>
      </c>
      <c r="AA6" s="16">
        <f>$I6*'Prepared_Debt Original Currency'!AA6</f>
        <v>18810604.149293907</v>
      </c>
      <c r="AB6" s="16">
        <f>$I6*'Prepared_Debt Original Currency'!AB6</f>
        <v>18810604.149293907</v>
      </c>
      <c r="AC6" s="16">
        <f>$I6*'Prepared_Debt Original Currency'!AC6</f>
        <v>18810604.149293907</v>
      </c>
      <c r="AD6" s="16">
        <f>$I6*'Prepared_Debt Original Currency'!AD6</f>
        <v>18810604.149293907</v>
      </c>
      <c r="AE6" s="16">
        <f>$I6*'Prepared_Debt Original Currency'!AE6</f>
        <v>18810604.149293907</v>
      </c>
      <c r="AF6" s="16">
        <f>$I6*'Prepared_Debt Original Currency'!AF6</f>
        <v>18810604.149293907</v>
      </c>
      <c r="AG6" s="16">
        <f>$I6*'Prepared_Debt Original Currency'!AG6</f>
        <v>18810604.149293907</v>
      </c>
      <c r="AH6" s="16">
        <f>$I6*'Prepared_Debt Original Currency'!AH6</f>
        <v>18810604.149293907</v>
      </c>
      <c r="AI6" s="16">
        <f>$I6*'Prepared_Debt Original Currency'!AI6</f>
        <v>18810604.149293907</v>
      </c>
      <c r="AJ6" s="16">
        <f>$I6*'Prepared_Debt Original Currency'!AJ6</f>
        <v>18810604.149293907</v>
      </c>
      <c r="AK6" s="16">
        <f>$I6*'Prepared_Debt Original Currency'!AK6</f>
        <v>18810604.149293907</v>
      </c>
      <c r="AL6" s="16">
        <f>$I6*'Prepared_Debt Original Currency'!AL6</f>
        <v>18810604.149293907</v>
      </c>
      <c r="AM6" s="16">
        <f>$I6*'Prepared_Debt Original Currency'!AM6</f>
        <v>18810604.149293907</v>
      </c>
      <c r="AN6" s="16">
        <f>$I6*'Prepared_Debt Original Currency'!AN6</f>
        <v>18810604.149293907</v>
      </c>
      <c r="AO6" s="16">
        <f>$I6*'Prepared_Debt Original Currency'!AO6</f>
        <v>18810604.149293907</v>
      </c>
      <c r="AP6" s="16">
        <f>$I6*'Prepared_Debt Original Currency'!AP6</f>
        <v>18810604.149293907</v>
      </c>
      <c r="AQ6" s="16">
        <f>$I6*'Prepared_Debt Original Currency'!AQ6</f>
        <v>18810604.149293907</v>
      </c>
      <c r="AR6" s="16">
        <f>$I6*'Prepared_Debt Original Currency'!AR6</f>
        <v>18810604.149293907</v>
      </c>
      <c r="AS6" s="16">
        <f>$I6*'Prepared_Debt Original Currency'!AS6</f>
        <v>0</v>
      </c>
      <c r="AT6" s="16">
        <f>$I6*'Prepared_Debt Original Currency'!AT6</f>
        <v>0</v>
      </c>
      <c r="AU6" s="16">
        <f>$I6*'Prepared_Debt Original Currency'!AU6</f>
        <v>0</v>
      </c>
      <c r="AV6" s="16">
        <f>$I6*'Prepared_Debt Original Currency'!AV6</f>
        <v>0</v>
      </c>
      <c r="AW6" s="16">
        <f>$I6*'Prepared_Debt Original Currency'!AW6</f>
        <v>0</v>
      </c>
      <c r="AX6" s="16">
        <f>$I6*'Prepared_Debt Original Currency'!AX6</f>
        <v>0</v>
      </c>
      <c r="AY6" s="16">
        <f>$I6*'Prepared_Debt Original Currency'!AY6</f>
        <v>0</v>
      </c>
      <c r="AZ6" s="16">
        <f>$I6*'Prepared_Debt Original Currency'!AZ6</f>
        <v>0</v>
      </c>
      <c r="BA6" s="16">
        <f>$I6*'Prepared_Debt Original Currency'!BA6</f>
        <v>0</v>
      </c>
      <c r="BB6" s="16">
        <f>$I6*'Prepared_Debt Original Currency'!BB6</f>
        <v>0</v>
      </c>
      <c r="BC6" s="16">
        <f>$I6*'Prepared_Debt Original Currency'!BC6</f>
        <v>0</v>
      </c>
      <c r="BD6" s="16">
        <f>$I6*'Prepared_Debt Original Currency'!BD6</f>
        <v>0</v>
      </c>
      <c r="BE6" s="16">
        <f>$I6*'Prepared_Debt Original Currency'!BE6</f>
        <v>0</v>
      </c>
      <c r="BF6" s="16">
        <f>$I6*'Prepared_Debt Original Currency'!BF6</f>
        <v>0</v>
      </c>
      <c r="BG6" s="16">
        <f>$I6*'Prepared_Debt Original Currency'!BG6</f>
        <v>0</v>
      </c>
      <c r="BH6" s="16">
        <f>$I6*'Prepared_Debt Original Currency'!BH6</f>
        <v>0</v>
      </c>
      <c r="BI6" s="16">
        <f>$I6*'Prepared_Debt Original Currency'!BI6</f>
        <v>0</v>
      </c>
      <c r="BJ6" s="16">
        <f>$I6*'Prepared_Debt Original Currency'!BJ6</f>
        <v>0</v>
      </c>
      <c r="BK6" s="16">
        <f>$I6*'Prepared_Debt Original Currency'!BK6</f>
        <v>0</v>
      </c>
      <c r="BL6" s="16">
        <f>$I6*'Prepared_Debt Original Currency'!BL6</f>
        <v>0</v>
      </c>
      <c r="BM6" s="16">
        <f>$I6*'Prepared_Debt Original Currency'!BM6</f>
        <v>0</v>
      </c>
      <c r="BN6" s="16">
        <f>$I6*'Prepared_Debt Original Currency'!BN6</f>
        <v>0</v>
      </c>
      <c r="BO6" s="16">
        <f>$I6*'Prepared_Debt Original Currency'!BO6</f>
        <v>0</v>
      </c>
      <c r="BP6" s="16">
        <f>$I6*'Prepared_Debt Original Currency'!BP6</f>
        <v>0</v>
      </c>
      <c r="BQ6" s="16">
        <f>$I6*'Prepared_Debt Original Currency'!BQ6</f>
        <v>0</v>
      </c>
      <c r="BR6" s="16">
        <f>$I6*'Prepared_Debt Original Currency'!BR6</f>
        <v>0</v>
      </c>
      <c r="BS6" s="16">
        <f>$I6*'Prepared_Debt Original Currency'!BS6</f>
        <v>0</v>
      </c>
      <c r="BT6" s="16">
        <f>$I6*'Prepared_Debt Original Currency'!BT6</f>
        <v>0</v>
      </c>
      <c r="BU6" s="16">
        <f>$I6*'Prepared_Debt Original Currency'!BU6</f>
        <v>0</v>
      </c>
      <c r="BV6" s="16">
        <f>$I6*'Prepared_Debt Original Currency'!BV6</f>
        <v>0</v>
      </c>
      <c r="BW6" s="16">
        <f>$I6*'Prepared_Debt Original Currency'!BW6</f>
        <v>0</v>
      </c>
      <c r="BX6" s="20"/>
      <c r="BY6" s="20" t="b">
        <f t="shared" ref="BY6:BY45" si="5">+G6=G49</f>
        <v>1</v>
      </c>
      <c r="BZ6" s="20"/>
      <c r="CA6" s="20"/>
      <c r="CB6" s="23">
        <v>0</v>
      </c>
      <c r="CC6" s="23">
        <f>K6</f>
        <v>357401478.83658433</v>
      </c>
      <c r="CD6" s="21">
        <f t="shared" si="2"/>
        <v>18810604.149293911</v>
      </c>
      <c r="CE6" s="21">
        <f t="shared" si="3"/>
        <v>18810604.149293911</v>
      </c>
      <c r="CF6" s="21">
        <f t="shared" si="3"/>
        <v>18810604.149293911</v>
      </c>
      <c r="CG6" s="21">
        <f t="shared" si="3"/>
        <v>18810604.149293911</v>
      </c>
      <c r="CH6" s="21">
        <f t="shared" si="3"/>
        <v>18810604.149293911</v>
      </c>
      <c r="CI6" s="21">
        <f t="shared" si="3"/>
        <v>18810604.149293911</v>
      </c>
      <c r="CJ6" s="21">
        <f t="shared" si="3"/>
        <v>18810604.149293911</v>
      </c>
      <c r="CK6" s="21">
        <f t="shared" si="3"/>
        <v>18810604.149293911</v>
      </c>
      <c r="CL6" s="21">
        <f t="shared" si="3"/>
        <v>18810604.149293911</v>
      </c>
      <c r="CM6" s="21">
        <f t="shared" si="3"/>
        <v>18810604.149293911</v>
      </c>
      <c r="CN6" s="21">
        <f t="shared" si="3"/>
        <v>18810604.149293911</v>
      </c>
      <c r="CO6" s="21">
        <f t="shared" si="3"/>
        <v>18810604.149293911</v>
      </c>
      <c r="CP6" s="21">
        <f t="shared" si="3"/>
        <v>18810604.149293911</v>
      </c>
      <c r="CQ6" s="21">
        <f t="shared" si="3"/>
        <v>18810604.149293911</v>
      </c>
      <c r="CR6" s="21">
        <f t="shared" si="3"/>
        <v>18810604.149293911</v>
      </c>
      <c r="CS6" s="21">
        <f t="shared" si="3"/>
        <v>18810604.149293911</v>
      </c>
      <c r="CT6" s="21">
        <f t="shared" si="3"/>
        <v>18810604.149293911</v>
      </c>
      <c r="CU6" s="21">
        <f t="shared" si="3"/>
        <v>18810604.149293911</v>
      </c>
      <c r="CV6" s="21">
        <f t="shared" si="3"/>
        <v>18810604.149293911</v>
      </c>
      <c r="CW6" s="21">
        <f t="shared" si="3"/>
        <v>18810604.149293911</v>
      </c>
      <c r="CX6" s="21">
        <f t="shared" si="3"/>
        <v>18810604.149293911</v>
      </c>
      <c r="CY6" s="21">
        <f t="shared" si="3"/>
        <v>0</v>
      </c>
      <c r="CZ6" s="21">
        <f t="shared" si="3"/>
        <v>0</v>
      </c>
      <c r="DA6" s="21">
        <f t="shared" si="3"/>
        <v>0</v>
      </c>
      <c r="DB6" s="21">
        <f t="shared" si="3"/>
        <v>0</v>
      </c>
      <c r="DC6" s="21">
        <f t="shared" si="3"/>
        <v>0</v>
      </c>
      <c r="DD6" s="21">
        <f t="shared" si="3"/>
        <v>0</v>
      </c>
      <c r="DE6" s="21">
        <f t="shared" si="3"/>
        <v>0</v>
      </c>
      <c r="DF6" s="21">
        <f t="shared" si="3"/>
        <v>0</v>
      </c>
      <c r="DG6" s="21">
        <f t="shared" si="3"/>
        <v>0</v>
      </c>
      <c r="DH6" s="21">
        <f t="shared" si="3"/>
        <v>0</v>
      </c>
      <c r="DI6" s="21">
        <f t="shared" si="3"/>
        <v>0</v>
      </c>
      <c r="DJ6" s="21">
        <f t="shared" si="3"/>
        <v>0</v>
      </c>
      <c r="DK6" s="21">
        <f t="shared" si="3"/>
        <v>0</v>
      </c>
      <c r="DL6" s="21">
        <f t="shared" si="3"/>
        <v>0</v>
      </c>
      <c r="DM6" s="21">
        <f t="shared" si="3"/>
        <v>0</v>
      </c>
      <c r="DN6" s="21">
        <f t="shared" si="3"/>
        <v>0</v>
      </c>
      <c r="DO6" s="21">
        <f t="shared" si="3"/>
        <v>0</v>
      </c>
      <c r="DP6" s="21">
        <f t="shared" si="3"/>
        <v>0</v>
      </c>
      <c r="DQ6" s="21">
        <f t="shared" si="3"/>
        <v>0</v>
      </c>
      <c r="DR6" s="21">
        <f t="shared" si="3"/>
        <v>0</v>
      </c>
      <c r="DS6" s="21">
        <f t="shared" si="3"/>
        <v>0</v>
      </c>
      <c r="DT6" s="21">
        <f t="shared" si="3"/>
        <v>0</v>
      </c>
      <c r="DU6" s="21">
        <f t="shared" si="3"/>
        <v>0</v>
      </c>
      <c r="DV6" s="21">
        <f t="shared" si="3"/>
        <v>0</v>
      </c>
      <c r="DW6" s="21">
        <f t="shared" si="3"/>
        <v>0</v>
      </c>
      <c r="DX6" s="21">
        <f t="shared" si="3"/>
        <v>0</v>
      </c>
      <c r="DY6" s="21">
        <f t="shared" si="3"/>
        <v>0</v>
      </c>
      <c r="DZ6" s="21">
        <f t="shared" si="3"/>
        <v>0</v>
      </c>
      <c r="EA6" s="21">
        <f t="shared" si="3"/>
        <v>0</v>
      </c>
      <c r="EB6" s="23">
        <f>CC6-SUM(CD6:EA6)</f>
        <v>-37621208.29858768</v>
      </c>
    </row>
    <row r="7" spans="1:256" x14ac:dyDescent="0.35">
      <c r="A7" s="14">
        <v>3</v>
      </c>
      <c r="B7" s="15" t="s">
        <v>25</v>
      </c>
      <c r="C7" s="15" t="s">
        <v>31</v>
      </c>
      <c r="D7" s="14" t="s">
        <v>27</v>
      </c>
      <c r="E7" s="50" t="s">
        <v>62</v>
      </c>
      <c r="F7" s="50" t="s">
        <v>74</v>
      </c>
      <c r="G7" s="50">
        <f>VLOOKUP(F7,'Represenative Instruments_FX'!$E$5:$F$14,2,FALSE)</f>
        <v>2</v>
      </c>
      <c r="H7" s="14" t="s">
        <v>32</v>
      </c>
      <c r="I7" s="76">
        <f>VLOOKUP(H7,'Represenative Instruments_FX'!$H$5:$J$15,3,FALSE)</f>
        <v>1.2020999999999999</v>
      </c>
      <c r="J7" s="16">
        <f>+I7*'Prepared_Debt Original Currency'!J7</f>
        <v>61406365.297201194</v>
      </c>
      <c r="K7" s="16">
        <f>+I7*'Prepared_Debt Original Currency'!K7</f>
        <v>13993032.570278637</v>
      </c>
      <c r="L7" s="16">
        <v>0</v>
      </c>
      <c r="M7" s="16">
        <v>0</v>
      </c>
      <c r="N7" s="121">
        <v>39284</v>
      </c>
      <c r="O7" s="121">
        <v>50219</v>
      </c>
      <c r="P7" s="14">
        <v>10</v>
      </c>
      <c r="Q7" s="17">
        <v>40</v>
      </c>
      <c r="R7" s="50">
        <v>0</v>
      </c>
      <c r="S7" s="50">
        <v>20</v>
      </c>
      <c r="T7" s="14" t="s">
        <v>29</v>
      </c>
      <c r="U7" s="46">
        <v>0.01</v>
      </c>
      <c r="V7" s="14"/>
      <c r="W7" s="24"/>
      <c r="X7" s="16">
        <v>12268026.846376812</v>
      </c>
      <c r="Y7" s="106">
        <f t="shared" si="4"/>
        <v>0</v>
      </c>
      <c r="Z7" s="16">
        <f>$I7*'Prepared_Debt Original Currency'!Z7</f>
        <v>652980.91833047196</v>
      </c>
      <c r="AA7" s="16">
        <f>$I7*'Prepared_Debt Original Currency'!AA7</f>
        <v>661168.72451995197</v>
      </c>
      <c r="AB7" s="16">
        <f>$I7*'Prepared_Debt Original Currency'!AB7</f>
        <v>665262.62798333599</v>
      </c>
      <c r="AC7" s="16">
        <f>$I7*'Prepared_Debt Original Currency'!AC7</f>
        <v>673450.49426178786</v>
      </c>
      <c r="AD7" s="16">
        <f>$I7*'Prepared_Debt Original Currency'!AD7</f>
        <v>679591.38741116796</v>
      </c>
      <c r="AE7" s="16">
        <f>$I7*'Prepared_Debt Original Currency'!AE7</f>
        <v>685732.28346161591</v>
      </c>
      <c r="AF7" s="16">
        <f>$I7*'Prepared_Debt Original Currency'!AF7</f>
        <v>693920.10978226399</v>
      </c>
      <c r="AG7" s="16">
        <f>$I7*'Prepared_Debt Original Currency'!AG7</f>
        <v>702107.99050194386</v>
      </c>
      <c r="AH7" s="16">
        <f>$I7*'Prepared_Debt Original Currency'!AH7</f>
        <v>706201.87604602391</v>
      </c>
      <c r="AI7" s="16">
        <f>$I7*'Prepared_Debt Original Currency'!AI7</f>
        <v>714389.74278928794</v>
      </c>
      <c r="AJ7" s="16">
        <f>$I7*'Prepared_Debt Original Currency'!AJ7</f>
        <v>722577.63788608403</v>
      </c>
      <c r="AK7" s="16">
        <f>$I7*'Prepared_Debt Original Currency'!AK7</f>
        <v>728718.51552035997</v>
      </c>
      <c r="AL7" s="16">
        <f>$I7*'Prepared_Debt Original Currency'!AL7</f>
        <v>734859.37581234006</v>
      </c>
      <c r="AM7" s="16">
        <f>$I7*'Prepared_Debt Original Currency'!AM7</f>
        <v>743047.2368656639</v>
      </c>
      <c r="AN7" s="16">
        <f>$I7*'Prepared_Debt Original Currency'!AN7</f>
        <v>751235.02877419593</v>
      </c>
      <c r="AO7" s="16">
        <f>$I7*'Prepared_Debt Original Currency'!AO7</f>
        <v>759422.895469376</v>
      </c>
      <c r="AP7" s="16">
        <f>$I7*'Prepared_Debt Original Currency'!AP7</f>
        <v>767610.78931598796</v>
      </c>
      <c r="AQ7" s="16">
        <f>$I7*'Prepared_Debt Original Currency'!AQ7</f>
        <v>775798.55670168006</v>
      </c>
      <c r="AR7" s="16">
        <f>$I7*'Prepared_Debt Original Currency'!AR7</f>
        <v>779892.53565694403</v>
      </c>
      <c r="AS7" s="16">
        <f>$I7*'Prepared_Debt Original Currency'!AS7</f>
        <v>395063.84318815375</v>
      </c>
      <c r="AT7" s="16">
        <f>$I7*'Prepared_Debt Original Currency'!AT7</f>
        <v>0</v>
      </c>
      <c r="AU7" s="16">
        <f>$I7*'Prepared_Debt Original Currency'!AU7</f>
        <v>0</v>
      </c>
      <c r="AV7" s="16">
        <f>$I7*'Prepared_Debt Original Currency'!AV7</f>
        <v>0</v>
      </c>
      <c r="AW7" s="16">
        <f>$I7*'Prepared_Debt Original Currency'!AW7</f>
        <v>0</v>
      </c>
      <c r="AX7" s="16">
        <f>$I7*'Prepared_Debt Original Currency'!AX7</f>
        <v>0</v>
      </c>
      <c r="AY7" s="16">
        <f>$I7*'Prepared_Debt Original Currency'!AY7</f>
        <v>0</v>
      </c>
      <c r="AZ7" s="16">
        <f>$I7*'Prepared_Debt Original Currency'!AZ7</f>
        <v>0</v>
      </c>
      <c r="BA7" s="16">
        <f>$I7*'Prepared_Debt Original Currency'!BA7</f>
        <v>0</v>
      </c>
      <c r="BB7" s="16">
        <f>$I7*'Prepared_Debt Original Currency'!BB7</f>
        <v>0</v>
      </c>
      <c r="BC7" s="16">
        <f>$I7*'Prepared_Debt Original Currency'!BC7</f>
        <v>0</v>
      </c>
      <c r="BD7" s="16">
        <f>$I7*'Prepared_Debt Original Currency'!BD7</f>
        <v>0</v>
      </c>
      <c r="BE7" s="16">
        <f>$I7*'Prepared_Debt Original Currency'!BE7</f>
        <v>0</v>
      </c>
      <c r="BF7" s="16">
        <f>$I7*'Prepared_Debt Original Currency'!BF7</f>
        <v>0</v>
      </c>
      <c r="BG7" s="16">
        <f>$I7*'Prepared_Debt Original Currency'!BG7</f>
        <v>0</v>
      </c>
      <c r="BH7" s="16">
        <f>$I7*'Prepared_Debt Original Currency'!BH7</f>
        <v>0</v>
      </c>
      <c r="BI7" s="16">
        <f>$I7*'Prepared_Debt Original Currency'!BI7</f>
        <v>0</v>
      </c>
      <c r="BJ7" s="16">
        <f>$I7*'Prepared_Debt Original Currency'!BJ7</f>
        <v>0</v>
      </c>
      <c r="BK7" s="16">
        <f>$I7*'Prepared_Debt Original Currency'!BK7</f>
        <v>0</v>
      </c>
      <c r="BL7" s="16">
        <f>$I7*'Prepared_Debt Original Currency'!BL7</f>
        <v>0</v>
      </c>
      <c r="BM7" s="16">
        <f>$I7*'Prepared_Debt Original Currency'!BM7</f>
        <v>0</v>
      </c>
      <c r="BN7" s="16">
        <f>$I7*'Prepared_Debt Original Currency'!BN7</f>
        <v>0</v>
      </c>
      <c r="BO7" s="16">
        <f>$I7*'Prepared_Debt Original Currency'!BO7</f>
        <v>0</v>
      </c>
      <c r="BP7" s="16">
        <f>$I7*'Prepared_Debt Original Currency'!BP7</f>
        <v>0</v>
      </c>
      <c r="BQ7" s="16">
        <f>$I7*'Prepared_Debt Original Currency'!BQ7</f>
        <v>0</v>
      </c>
      <c r="BR7" s="16">
        <f>$I7*'Prepared_Debt Original Currency'!BR7</f>
        <v>0</v>
      </c>
      <c r="BS7" s="16">
        <f>$I7*'Prepared_Debt Original Currency'!BS7</f>
        <v>0</v>
      </c>
      <c r="BT7" s="16">
        <f>$I7*'Prepared_Debt Original Currency'!BT7</f>
        <v>0</v>
      </c>
      <c r="BU7" s="16">
        <f>$I7*'Prepared_Debt Original Currency'!BU7</f>
        <v>0</v>
      </c>
      <c r="BV7" s="16">
        <f>$I7*'Prepared_Debt Original Currency'!BV7</f>
        <v>0</v>
      </c>
      <c r="BW7" s="16">
        <f>$I7*'Prepared_Debt Original Currency'!BW7</f>
        <v>0</v>
      </c>
      <c r="BX7" s="20"/>
      <c r="BY7" s="20" t="b">
        <f t="shared" si="5"/>
        <v>1</v>
      </c>
      <c r="BZ7" s="20"/>
      <c r="CA7" s="20"/>
      <c r="CB7" s="23">
        <v>0</v>
      </c>
      <c r="CC7" s="23">
        <f t="shared" ref="CC7:CC45" si="6">K7</f>
        <v>13993032.570278637</v>
      </c>
      <c r="CD7" s="21">
        <f t="shared" si="2"/>
        <v>699651.62851393188</v>
      </c>
      <c r="CE7" s="21">
        <f t="shared" si="3"/>
        <v>699651.62851393188</v>
      </c>
      <c r="CF7" s="21">
        <f t="shared" si="3"/>
        <v>699651.62851393188</v>
      </c>
      <c r="CG7" s="21">
        <f t="shared" si="3"/>
        <v>699651.62851393188</v>
      </c>
      <c r="CH7" s="21">
        <f t="shared" si="3"/>
        <v>699651.62851393188</v>
      </c>
      <c r="CI7" s="21">
        <f t="shared" si="3"/>
        <v>699651.62851393188</v>
      </c>
      <c r="CJ7" s="21">
        <f t="shared" si="3"/>
        <v>699651.62851393188</v>
      </c>
      <c r="CK7" s="21">
        <f t="shared" si="3"/>
        <v>699651.62851393188</v>
      </c>
      <c r="CL7" s="21">
        <f t="shared" si="3"/>
        <v>699651.62851393188</v>
      </c>
      <c r="CM7" s="21">
        <f t="shared" si="3"/>
        <v>699651.62851393188</v>
      </c>
      <c r="CN7" s="21">
        <f t="shared" si="3"/>
        <v>699651.62851393188</v>
      </c>
      <c r="CO7" s="21">
        <f t="shared" si="3"/>
        <v>699651.62851393188</v>
      </c>
      <c r="CP7" s="21">
        <f t="shared" si="3"/>
        <v>699651.62851393188</v>
      </c>
      <c r="CQ7" s="21">
        <f t="shared" si="3"/>
        <v>699651.62851393188</v>
      </c>
      <c r="CR7" s="21">
        <f t="shared" si="3"/>
        <v>699651.62851393188</v>
      </c>
      <c r="CS7" s="21">
        <f t="shared" si="3"/>
        <v>699651.62851393188</v>
      </c>
      <c r="CT7" s="21">
        <f t="shared" si="3"/>
        <v>699651.62851393188</v>
      </c>
      <c r="CU7" s="21">
        <f t="shared" si="3"/>
        <v>699651.62851393188</v>
      </c>
      <c r="CV7" s="21">
        <f t="shared" si="3"/>
        <v>699651.62851393188</v>
      </c>
      <c r="CW7" s="21">
        <f t="shared" si="3"/>
        <v>699651.62851393188</v>
      </c>
      <c r="CX7" s="21">
        <f t="shared" si="3"/>
        <v>699651.62851393188</v>
      </c>
      <c r="CY7" s="21">
        <f t="shared" si="3"/>
        <v>699651.62851393188</v>
      </c>
      <c r="CZ7" s="21">
        <f t="shared" si="3"/>
        <v>0</v>
      </c>
      <c r="DA7" s="21">
        <f t="shared" si="3"/>
        <v>0</v>
      </c>
      <c r="DB7" s="21">
        <f t="shared" si="3"/>
        <v>0</v>
      </c>
      <c r="DC7" s="21">
        <f t="shared" si="3"/>
        <v>0</v>
      </c>
      <c r="DD7" s="21">
        <f t="shared" si="3"/>
        <v>0</v>
      </c>
      <c r="DE7" s="21">
        <f t="shared" si="3"/>
        <v>0</v>
      </c>
      <c r="DF7" s="21">
        <f t="shared" si="3"/>
        <v>0</v>
      </c>
      <c r="DG7" s="21">
        <f t="shared" si="3"/>
        <v>0</v>
      </c>
      <c r="DH7" s="21">
        <f t="shared" si="3"/>
        <v>0</v>
      </c>
      <c r="DI7" s="21">
        <f t="shared" si="3"/>
        <v>0</v>
      </c>
      <c r="DJ7" s="21">
        <f t="shared" si="3"/>
        <v>0</v>
      </c>
      <c r="DK7" s="21">
        <f t="shared" si="3"/>
        <v>0</v>
      </c>
      <c r="DL7" s="21">
        <f t="shared" si="3"/>
        <v>0</v>
      </c>
      <c r="DM7" s="21">
        <f t="shared" si="3"/>
        <v>0</v>
      </c>
      <c r="DN7" s="21">
        <f t="shared" si="3"/>
        <v>0</v>
      </c>
      <c r="DO7" s="21">
        <f t="shared" si="3"/>
        <v>0</v>
      </c>
      <c r="DP7" s="21">
        <f t="shared" si="3"/>
        <v>0</v>
      </c>
      <c r="DQ7" s="21">
        <f t="shared" si="3"/>
        <v>0</v>
      </c>
      <c r="DR7" s="21">
        <f t="shared" si="3"/>
        <v>0</v>
      </c>
      <c r="DS7" s="21">
        <f t="shared" si="3"/>
        <v>0</v>
      </c>
      <c r="DT7" s="21">
        <f t="shared" si="3"/>
        <v>0</v>
      </c>
      <c r="DU7" s="21">
        <f t="shared" si="3"/>
        <v>0</v>
      </c>
      <c r="DV7" s="21">
        <f t="shared" si="3"/>
        <v>0</v>
      </c>
      <c r="DW7" s="21">
        <f t="shared" si="3"/>
        <v>0</v>
      </c>
      <c r="DX7" s="21">
        <f t="shared" si="3"/>
        <v>0</v>
      </c>
      <c r="DY7" s="21">
        <f t="shared" si="3"/>
        <v>0</v>
      </c>
      <c r="DZ7" s="21">
        <f t="shared" si="3"/>
        <v>0</v>
      </c>
      <c r="EA7" s="21">
        <f t="shared" si="3"/>
        <v>0</v>
      </c>
      <c r="EB7" s="23">
        <f t="shared" ref="EB7:EB45" si="7">CC7-SUM(CD7:EA7)</f>
        <v>-1399303.25702787</v>
      </c>
    </row>
    <row r="8" spans="1:256" x14ac:dyDescent="0.35">
      <c r="A8" s="14">
        <v>4</v>
      </c>
      <c r="B8" s="15" t="s">
        <v>25</v>
      </c>
      <c r="C8" s="15" t="s">
        <v>33</v>
      </c>
      <c r="D8" s="14" t="s">
        <v>27</v>
      </c>
      <c r="E8" s="50" t="s">
        <v>63</v>
      </c>
      <c r="F8" s="50" t="s">
        <v>75</v>
      </c>
      <c r="G8" s="50">
        <f>VLOOKUP(F8,'Represenative Instruments_FX'!$E$5:$F$14,2,FALSE)</f>
        <v>3</v>
      </c>
      <c r="H8" s="14" t="s">
        <v>28</v>
      </c>
      <c r="I8" s="76">
        <f>VLOOKUP(H8,'Represenative Instruments_FX'!$H$5:$J$15,3,FALSE)</f>
        <v>1</v>
      </c>
      <c r="J8" s="16">
        <f>+I8*'Prepared_Debt Original Currency'!J8</f>
        <v>431253142.81</v>
      </c>
      <c r="K8" s="16">
        <f>+I8*'Prepared_Debt Original Currency'!K8</f>
        <v>35624971.485599995</v>
      </c>
      <c r="L8" s="16">
        <v>0</v>
      </c>
      <c r="M8" s="16">
        <v>0</v>
      </c>
      <c r="N8" s="121">
        <v>40098</v>
      </c>
      <c r="O8" s="121">
        <v>43612</v>
      </c>
      <c r="P8" s="14">
        <v>10</v>
      </c>
      <c r="Q8" s="17">
        <v>20</v>
      </c>
      <c r="R8" s="50">
        <v>0</v>
      </c>
      <c r="S8" s="50">
        <v>2</v>
      </c>
      <c r="T8" s="14" t="s">
        <v>29</v>
      </c>
      <c r="U8" s="46">
        <v>4.53E-2</v>
      </c>
      <c r="V8" s="14"/>
      <c r="W8" s="24"/>
      <c r="X8" s="16">
        <v>47907412</v>
      </c>
      <c r="Y8" s="106">
        <f t="shared" si="4"/>
        <v>0</v>
      </c>
      <c r="Z8" s="16">
        <f>$I8*'Prepared_Debt Original Currency'!Z8</f>
        <v>29314990.841499999</v>
      </c>
      <c r="AA8" s="16">
        <f>$I8*'Prepared_Debt Original Currency'!AA8</f>
        <v>6309980.6441000002</v>
      </c>
      <c r="AB8" s="16">
        <f>$I8*'Prepared_Debt Original Currency'!AB8</f>
        <v>0</v>
      </c>
      <c r="AC8" s="16">
        <f>$I8*'Prepared_Debt Original Currency'!AC8</f>
        <v>0</v>
      </c>
      <c r="AD8" s="16">
        <f>$I8*'Prepared_Debt Original Currency'!AD8</f>
        <v>0</v>
      </c>
      <c r="AE8" s="16">
        <f>$I8*'Prepared_Debt Original Currency'!AE8</f>
        <v>0</v>
      </c>
      <c r="AF8" s="16">
        <f>$I8*'Prepared_Debt Original Currency'!AF8</f>
        <v>0</v>
      </c>
      <c r="AG8" s="16">
        <f>$I8*'Prepared_Debt Original Currency'!AG8</f>
        <v>0</v>
      </c>
      <c r="AH8" s="16">
        <f>$I8*'Prepared_Debt Original Currency'!AH8</f>
        <v>0</v>
      </c>
      <c r="AI8" s="16">
        <f>$I8*'Prepared_Debt Original Currency'!AI8</f>
        <v>0</v>
      </c>
      <c r="AJ8" s="16">
        <f>$I8*'Prepared_Debt Original Currency'!AJ8</f>
        <v>0</v>
      </c>
      <c r="AK8" s="16">
        <f>$I8*'Prepared_Debt Original Currency'!AK8</f>
        <v>0</v>
      </c>
      <c r="AL8" s="16">
        <f>$I8*'Prepared_Debt Original Currency'!AL8</f>
        <v>0</v>
      </c>
      <c r="AM8" s="16">
        <f>$I8*'Prepared_Debt Original Currency'!AM8</f>
        <v>0</v>
      </c>
      <c r="AN8" s="16">
        <f>$I8*'Prepared_Debt Original Currency'!AN8</f>
        <v>0</v>
      </c>
      <c r="AO8" s="16">
        <f>$I8*'Prepared_Debt Original Currency'!AO8</f>
        <v>0</v>
      </c>
      <c r="AP8" s="16">
        <f>$I8*'Prepared_Debt Original Currency'!AP8</f>
        <v>0</v>
      </c>
      <c r="AQ8" s="16">
        <f>$I8*'Prepared_Debt Original Currency'!AQ8</f>
        <v>0</v>
      </c>
      <c r="AR8" s="16">
        <f>$I8*'Prepared_Debt Original Currency'!AR8</f>
        <v>0</v>
      </c>
      <c r="AS8" s="16">
        <f>$I8*'Prepared_Debt Original Currency'!AS8</f>
        <v>0</v>
      </c>
      <c r="AT8" s="16">
        <f>$I8*'Prepared_Debt Original Currency'!AT8</f>
        <v>0</v>
      </c>
      <c r="AU8" s="16">
        <f>$I8*'Prepared_Debt Original Currency'!AU8</f>
        <v>0</v>
      </c>
      <c r="AV8" s="16">
        <f>$I8*'Prepared_Debt Original Currency'!AV8</f>
        <v>0</v>
      </c>
      <c r="AW8" s="16">
        <f>$I8*'Prepared_Debt Original Currency'!AW8</f>
        <v>0</v>
      </c>
      <c r="AX8" s="16">
        <f>$I8*'Prepared_Debt Original Currency'!AX8</f>
        <v>0</v>
      </c>
      <c r="AY8" s="16">
        <f>$I8*'Prepared_Debt Original Currency'!AY8</f>
        <v>0</v>
      </c>
      <c r="AZ8" s="16">
        <f>$I8*'Prepared_Debt Original Currency'!AZ8</f>
        <v>0</v>
      </c>
      <c r="BA8" s="16">
        <f>$I8*'Prepared_Debt Original Currency'!BA8</f>
        <v>0</v>
      </c>
      <c r="BB8" s="16">
        <f>$I8*'Prepared_Debt Original Currency'!BB8</f>
        <v>0</v>
      </c>
      <c r="BC8" s="16">
        <f>$I8*'Prepared_Debt Original Currency'!BC8</f>
        <v>0</v>
      </c>
      <c r="BD8" s="16">
        <f>$I8*'Prepared_Debt Original Currency'!BD8</f>
        <v>0</v>
      </c>
      <c r="BE8" s="16">
        <f>$I8*'Prepared_Debt Original Currency'!BE8</f>
        <v>0</v>
      </c>
      <c r="BF8" s="16">
        <f>$I8*'Prepared_Debt Original Currency'!BF8</f>
        <v>0</v>
      </c>
      <c r="BG8" s="16">
        <f>$I8*'Prepared_Debt Original Currency'!BG8</f>
        <v>0</v>
      </c>
      <c r="BH8" s="16">
        <f>$I8*'Prepared_Debt Original Currency'!BH8</f>
        <v>0</v>
      </c>
      <c r="BI8" s="16">
        <f>$I8*'Prepared_Debt Original Currency'!BI8</f>
        <v>0</v>
      </c>
      <c r="BJ8" s="16">
        <f>$I8*'Prepared_Debt Original Currency'!BJ8</f>
        <v>0</v>
      </c>
      <c r="BK8" s="16">
        <f>$I8*'Prepared_Debt Original Currency'!BK8</f>
        <v>0</v>
      </c>
      <c r="BL8" s="16">
        <f>$I8*'Prepared_Debt Original Currency'!BL8</f>
        <v>0</v>
      </c>
      <c r="BM8" s="16">
        <f>$I8*'Prepared_Debt Original Currency'!BM8</f>
        <v>0</v>
      </c>
      <c r="BN8" s="16">
        <f>$I8*'Prepared_Debt Original Currency'!BN8</f>
        <v>0</v>
      </c>
      <c r="BO8" s="16">
        <f>$I8*'Prepared_Debt Original Currency'!BO8</f>
        <v>0</v>
      </c>
      <c r="BP8" s="16">
        <f>$I8*'Prepared_Debt Original Currency'!BP8</f>
        <v>0</v>
      </c>
      <c r="BQ8" s="16">
        <f>$I8*'Prepared_Debt Original Currency'!BQ8</f>
        <v>0</v>
      </c>
      <c r="BR8" s="16">
        <f>$I8*'Prepared_Debt Original Currency'!BR8</f>
        <v>0</v>
      </c>
      <c r="BS8" s="16">
        <f>$I8*'Prepared_Debt Original Currency'!BS8</f>
        <v>0</v>
      </c>
      <c r="BT8" s="16">
        <f>$I8*'Prepared_Debt Original Currency'!BT8</f>
        <v>0</v>
      </c>
      <c r="BU8" s="16">
        <f>$I8*'Prepared_Debt Original Currency'!BU8</f>
        <v>0</v>
      </c>
      <c r="BV8" s="16">
        <f>$I8*'Prepared_Debt Original Currency'!BV8</f>
        <v>0</v>
      </c>
      <c r="BW8" s="16">
        <f>$I8*'Prepared_Debt Original Currency'!BW8</f>
        <v>0</v>
      </c>
      <c r="BX8" s="20"/>
      <c r="BY8" s="20" t="b">
        <f t="shared" si="5"/>
        <v>1</v>
      </c>
      <c r="BZ8" s="20"/>
      <c r="CA8" s="20"/>
      <c r="CB8" s="23">
        <v>0</v>
      </c>
      <c r="CC8" s="23">
        <f t="shared" si="6"/>
        <v>35624971.485599995</v>
      </c>
      <c r="CD8" s="21">
        <f t="shared" si="2"/>
        <v>17812485.742799997</v>
      </c>
      <c r="CE8" s="21">
        <f t="shared" si="3"/>
        <v>17812485.742799997</v>
      </c>
      <c r="CF8" s="21">
        <f t="shared" si="3"/>
        <v>17812485.742799997</v>
      </c>
      <c r="CG8" s="21">
        <f t="shared" si="3"/>
        <v>17812485.742799997</v>
      </c>
      <c r="CH8" s="21">
        <f t="shared" si="3"/>
        <v>0</v>
      </c>
      <c r="CI8" s="21">
        <f t="shared" si="3"/>
        <v>0</v>
      </c>
      <c r="CJ8" s="21">
        <f t="shared" si="3"/>
        <v>0</v>
      </c>
      <c r="CK8" s="21">
        <f t="shared" si="3"/>
        <v>0</v>
      </c>
      <c r="CL8" s="21">
        <f t="shared" si="3"/>
        <v>0</v>
      </c>
      <c r="CM8" s="21">
        <f t="shared" si="3"/>
        <v>0</v>
      </c>
      <c r="CN8" s="21">
        <f t="shared" si="3"/>
        <v>0</v>
      </c>
      <c r="CO8" s="21">
        <f t="shared" si="3"/>
        <v>0</v>
      </c>
      <c r="CP8" s="21">
        <f t="shared" si="3"/>
        <v>0</v>
      </c>
      <c r="CQ8" s="21">
        <f t="shared" si="3"/>
        <v>0</v>
      </c>
      <c r="CR8" s="21">
        <f t="shared" si="3"/>
        <v>0</v>
      </c>
      <c r="CS8" s="21">
        <f t="shared" si="3"/>
        <v>0</v>
      </c>
      <c r="CT8" s="21">
        <f t="shared" si="3"/>
        <v>0</v>
      </c>
      <c r="CU8" s="21">
        <f t="shared" si="3"/>
        <v>0</v>
      </c>
      <c r="CV8" s="21">
        <f t="shared" si="3"/>
        <v>0</v>
      </c>
      <c r="CW8" s="21">
        <f t="shared" si="3"/>
        <v>0</v>
      </c>
      <c r="CX8" s="21">
        <f t="shared" si="3"/>
        <v>0</v>
      </c>
      <c r="CY8" s="21">
        <f t="shared" si="3"/>
        <v>0</v>
      </c>
      <c r="CZ8" s="21">
        <f t="shared" si="3"/>
        <v>0</v>
      </c>
      <c r="DA8" s="21">
        <f t="shared" si="3"/>
        <v>0</v>
      </c>
      <c r="DB8" s="21">
        <f t="shared" si="3"/>
        <v>0</v>
      </c>
      <c r="DC8" s="21">
        <f t="shared" si="3"/>
        <v>0</v>
      </c>
      <c r="DD8" s="21">
        <f t="shared" si="3"/>
        <v>0</v>
      </c>
      <c r="DE8" s="21">
        <f t="shared" si="3"/>
        <v>0</v>
      </c>
      <c r="DF8" s="21">
        <f t="shared" si="3"/>
        <v>0</v>
      </c>
      <c r="DG8" s="21">
        <f t="shared" si="3"/>
        <v>0</v>
      </c>
      <c r="DH8" s="21">
        <f t="shared" si="3"/>
        <v>0</v>
      </c>
      <c r="DI8" s="21">
        <f t="shared" si="3"/>
        <v>0</v>
      </c>
      <c r="DJ8" s="21">
        <f t="shared" si="3"/>
        <v>0</v>
      </c>
      <c r="DK8" s="21">
        <f t="shared" si="3"/>
        <v>0</v>
      </c>
      <c r="DL8" s="21">
        <f t="shared" si="3"/>
        <v>0</v>
      </c>
      <c r="DM8" s="21">
        <f t="shared" si="3"/>
        <v>0</v>
      </c>
      <c r="DN8" s="21">
        <f t="shared" si="3"/>
        <v>0</v>
      </c>
      <c r="DO8" s="21">
        <f t="shared" si="3"/>
        <v>0</v>
      </c>
      <c r="DP8" s="21">
        <f t="shared" si="3"/>
        <v>0</v>
      </c>
      <c r="DQ8" s="21">
        <f t="shared" si="3"/>
        <v>0</v>
      </c>
      <c r="DR8" s="21">
        <f t="shared" si="3"/>
        <v>0</v>
      </c>
      <c r="DS8" s="21">
        <f t="shared" si="3"/>
        <v>0</v>
      </c>
      <c r="DT8" s="21">
        <f t="shared" si="3"/>
        <v>0</v>
      </c>
      <c r="DU8" s="21">
        <f t="shared" si="3"/>
        <v>0</v>
      </c>
      <c r="DV8" s="21">
        <f t="shared" si="3"/>
        <v>0</v>
      </c>
      <c r="DW8" s="21">
        <f t="shared" si="3"/>
        <v>0</v>
      </c>
      <c r="DX8" s="21">
        <f t="shared" si="3"/>
        <v>0</v>
      </c>
      <c r="DY8" s="21">
        <f t="shared" si="3"/>
        <v>0</v>
      </c>
      <c r="DZ8" s="21">
        <f t="shared" si="3"/>
        <v>0</v>
      </c>
      <c r="EA8" s="21">
        <f t="shared" si="3"/>
        <v>0</v>
      </c>
      <c r="EB8" s="23">
        <f t="shared" si="7"/>
        <v>-35624971.485599995</v>
      </c>
    </row>
    <row r="9" spans="1:256" x14ac:dyDescent="0.35">
      <c r="A9" s="14">
        <v>5</v>
      </c>
      <c r="B9" s="15" t="s">
        <v>34</v>
      </c>
      <c r="C9" s="17" t="s">
        <v>35</v>
      </c>
      <c r="D9" s="14" t="s">
        <v>27</v>
      </c>
      <c r="E9" s="50" t="s">
        <v>35</v>
      </c>
      <c r="F9" s="50" t="s">
        <v>76</v>
      </c>
      <c r="G9" s="50">
        <f>VLOOKUP(F9,'Represenative Instruments_FX'!$E$5:$F$14,2,FALSE)</f>
        <v>1</v>
      </c>
      <c r="H9" s="14" t="s">
        <v>36</v>
      </c>
      <c r="I9" s="76">
        <f>VLOOKUP(H9,'Represenative Instruments_FX'!$H$5:$J$15,3,FALSE)</f>
        <v>1.02633</v>
      </c>
      <c r="J9" s="16">
        <f>+I9*'Prepared_Debt Original Currency'!J9</f>
        <v>15502668.623046922</v>
      </c>
      <c r="K9" s="16">
        <f>+I9*'Prepared_Debt Original Currency'!K9</f>
        <v>3597397.2707211268</v>
      </c>
      <c r="L9" s="16">
        <v>0</v>
      </c>
      <c r="M9" s="16">
        <v>0</v>
      </c>
      <c r="N9" s="122">
        <v>41520</v>
      </c>
      <c r="O9" s="122">
        <v>55243</v>
      </c>
      <c r="P9" s="14">
        <v>10</v>
      </c>
      <c r="Q9" s="17">
        <v>50</v>
      </c>
      <c r="R9" s="50">
        <v>0</v>
      </c>
      <c r="S9" s="50">
        <v>34</v>
      </c>
      <c r="T9" s="14" t="s">
        <v>29</v>
      </c>
      <c r="U9" s="46">
        <v>7.4999999999999997E-3</v>
      </c>
      <c r="V9" s="14"/>
      <c r="W9" s="24"/>
      <c r="X9" s="16">
        <v>15104955.153846152</v>
      </c>
      <c r="Y9" s="106">
        <f t="shared" si="4"/>
        <v>0</v>
      </c>
      <c r="Z9" s="16">
        <f>$I9*'Prepared_Debt Original Currency'!Z9</f>
        <v>79230.288756419992</v>
      </c>
      <c r="AA9" s="16">
        <f>$I9*'Prepared_Debt Original Currency'!AA9</f>
        <v>99602.481513239996</v>
      </c>
      <c r="AB9" s="16">
        <f>$I9*'Prepared_Debt Original Currency'!AB9</f>
        <v>118220.37599590198</v>
      </c>
      <c r="AC9" s="16">
        <f>$I9*'Prepared_Debt Original Currency'!AC9</f>
        <v>118220.37599590198</v>
      </c>
      <c r="AD9" s="16">
        <f>$I9*'Prepared_Debt Original Currency'!AD9</f>
        <v>118220.35403243999</v>
      </c>
      <c r="AE9" s="16">
        <f>$I9*'Prepared_Debt Original Currency'!AE9</f>
        <v>118220.35403243999</v>
      </c>
      <c r="AF9" s="16">
        <f>$I9*'Prepared_Debt Original Currency'!AF9</f>
        <v>118220.35403243999</v>
      </c>
      <c r="AG9" s="16">
        <f>$I9*'Prepared_Debt Original Currency'!AG9</f>
        <v>118220.35403243999</v>
      </c>
      <c r="AH9" s="16">
        <f>$I9*'Prepared_Debt Original Currency'!AH9</f>
        <v>118220.35403243999</v>
      </c>
      <c r="AI9" s="16">
        <f>$I9*'Prepared_Debt Original Currency'!AI9</f>
        <v>118220.35403243999</v>
      </c>
      <c r="AJ9" s="16">
        <f>$I9*'Prepared_Debt Original Currency'!AJ9</f>
        <v>118220.35403243999</v>
      </c>
      <c r="AK9" s="16">
        <f>$I9*'Prepared_Debt Original Currency'!AK9</f>
        <v>118220.35403243999</v>
      </c>
      <c r="AL9" s="16">
        <f>$I9*'Prepared_Debt Original Currency'!AL9</f>
        <v>118220.35403243999</v>
      </c>
      <c r="AM9" s="16">
        <f>$I9*'Prepared_Debt Original Currency'!AM9</f>
        <v>118220.35403243999</v>
      </c>
      <c r="AN9" s="16">
        <f>$I9*'Prepared_Debt Original Currency'!AN9</f>
        <v>118220.35403243999</v>
      </c>
      <c r="AO9" s="16">
        <f>$I9*'Prepared_Debt Original Currency'!AO9</f>
        <v>118220.35403243999</v>
      </c>
      <c r="AP9" s="16">
        <f>$I9*'Prepared_Debt Original Currency'!AP9</f>
        <v>118220.35403243999</v>
      </c>
      <c r="AQ9" s="16">
        <f>$I9*'Prepared_Debt Original Currency'!AQ9</f>
        <v>118220.35403243999</v>
      </c>
      <c r="AR9" s="16">
        <f>$I9*'Prepared_Debt Original Currency'!AR9</f>
        <v>118220.35403243999</v>
      </c>
      <c r="AS9" s="16">
        <f>$I9*'Prepared_Debt Original Currency'!AS9</f>
        <v>118220.35403243999</v>
      </c>
      <c r="AT9" s="16">
        <f>$I9*'Prepared_Debt Original Currency'!AT9</f>
        <v>118220.35403243999</v>
      </c>
      <c r="AU9" s="16">
        <f>$I9*'Prepared_Debt Original Currency'!AU9</f>
        <v>118220.35403243999</v>
      </c>
      <c r="AV9" s="16">
        <f>$I9*'Prepared_Debt Original Currency'!AV9</f>
        <v>118220.35403243999</v>
      </c>
      <c r="AW9" s="16">
        <f>$I9*'Prepared_Debt Original Currency'!AW9</f>
        <v>118220.35403243999</v>
      </c>
      <c r="AX9" s="16">
        <f>$I9*'Prepared_Debt Original Currency'!AX9</f>
        <v>118220.35403243999</v>
      </c>
      <c r="AY9" s="16">
        <f>$I9*'Prepared_Debt Original Currency'!AY9</f>
        <v>118220.35403243999</v>
      </c>
      <c r="AZ9" s="16">
        <f>$I9*'Prepared_Debt Original Currency'!AZ9</f>
        <v>118220.35403243999</v>
      </c>
      <c r="BA9" s="16">
        <f>$I9*'Prepared_Debt Original Currency'!BA9</f>
        <v>118220.35403243999</v>
      </c>
      <c r="BB9" s="16">
        <f>$I9*'Prepared_Debt Original Currency'!BB9</f>
        <v>118220.35403243999</v>
      </c>
      <c r="BC9" s="16">
        <f>$I9*'Prepared_Debt Original Currency'!BC9</f>
        <v>88026.330967140908</v>
      </c>
      <c r="BD9" s="16">
        <f>$I9*'Prepared_Debt Original Currency'!BD9</f>
        <v>56921.025389520255</v>
      </c>
      <c r="BE9" s="16">
        <f>$I9*'Prepared_Debt Original Currency'!BE9</f>
        <v>40834.099071599994</v>
      </c>
      <c r="BF9" s="16">
        <f>$I9*'Prepared_Debt Original Currency'!BF9</f>
        <v>27222.294813599998</v>
      </c>
      <c r="BG9" s="16">
        <f>$I9*'Prepared_Debt Original Currency'!BG9</f>
        <v>13611.147406800204</v>
      </c>
      <c r="BH9" s="16">
        <f>$I9*'Prepared_Debt Original Currency'!BH9</f>
        <v>0</v>
      </c>
      <c r="BI9" s="16">
        <f>$I9*'Prepared_Debt Original Currency'!BI9</f>
        <v>0</v>
      </c>
      <c r="BJ9" s="16">
        <f>$I9*'Prepared_Debt Original Currency'!BJ9</f>
        <v>0</v>
      </c>
      <c r="BK9" s="16">
        <f>$I9*'Prepared_Debt Original Currency'!BK9</f>
        <v>0</v>
      </c>
      <c r="BL9" s="16">
        <f>$I9*'Prepared_Debt Original Currency'!BL9</f>
        <v>0</v>
      </c>
      <c r="BM9" s="16">
        <f>$I9*'Prepared_Debt Original Currency'!BM9</f>
        <v>0</v>
      </c>
      <c r="BN9" s="16">
        <f>$I9*'Prepared_Debt Original Currency'!BN9</f>
        <v>0</v>
      </c>
      <c r="BO9" s="16">
        <f>$I9*'Prepared_Debt Original Currency'!BO9</f>
        <v>0</v>
      </c>
      <c r="BP9" s="16">
        <f>$I9*'Prepared_Debt Original Currency'!BP9</f>
        <v>0</v>
      </c>
      <c r="BQ9" s="16">
        <f>$I9*'Prepared_Debt Original Currency'!BQ9</f>
        <v>0</v>
      </c>
      <c r="BR9" s="16">
        <f>$I9*'Prepared_Debt Original Currency'!BR9</f>
        <v>0</v>
      </c>
      <c r="BS9" s="16">
        <f>$I9*'Prepared_Debt Original Currency'!BS9</f>
        <v>0</v>
      </c>
      <c r="BT9" s="16">
        <f>$I9*'Prepared_Debt Original Currency'!BT9</f>
        <v>0</v>
      </c>
      <c r="BU9" s="16">
        <f>$I9*'Prepared_Debt Original Currency'!BU9</f>
        <v>0</v>
      </c>
      <c r="BV9" s="16">
        <f>$I9*'Prepared_Debt Original Currency'!BV9</f>
        <v>0</v>
      </c>
      <c r="BW9" s="16">
        <f>$I9*'Prepared_Debt Original Currency'!BW9</f>
        <v>0</v>
      </c>
      <c r="BX9" s="20"/>
      <c r="BY9" s="20" t="b">
        <f t="shared" si="5"/>
        <v>1</v>
      </c>
      <c r="BZ9" s="20"/>
      <c r="CA9" s="20"/>
      <c r="CB9" s="23">
        <v>0</v>
      </c>
      <c r="CC9" s="23">
        <f t="shared" si="6"/>
        <v>3597397.2707211268</v>
      </c>
      <c r="CD9" s="21">
        <f t="shared" si="2"/>
        <v>105805.80208003314</v>
      </c>
      <c r="CE9" s="21">
        <f t="shared" si="3"/>
        <v>105805.80208003314</v>
      </c>
      <c r="CF9" s="21">
        <f t="shared" si="3"/>
        <v>105805.80208003314</v>
      </c>
      <c r="CG9" s="21">
        <f t="shared" si="3"/>
        <v>105805.80208003314</v>
      </c>
      <c r="CH9" s="21">
        <f t="shared" si="3"/>
        <v>105805.80208003314</v>
      </c>
      <c r="CI9" s="21">
        <f t="shared" si="3"/>
        <v>105805.80208003314</v>
      </c>
      <c r="CJ9" s="21">
        <f t="shared" si="3"/>
        <v>105805.80208003314</v>
      </c>
      <c r="CK9" s="21">
        <f t="shared" si="3"/>
        <v>105805.80208003314</v>
      </c>
      <c r="CL9" s="21">
        <f t="shared" si="3"/>
        <v>105805.80208003314</v>
      </c>
      <c r="CM9" s="21">
        <f t="shared" si="3"/>
        <v>105805.80208003314</v>
      </c>
      <c r="CN9" s="21">
        <f t="shared" si="3"/>
        <v>105805.80208003314</v>
      </c>
      <c r="CO9" s="21">
        <f t="shared" si="3"/>
        <v>105805.80208003314</v>
      </c>
      <c r="CP9" s="21">
        <f t="shared" si="3"/>
        <v>105805.80208003314</v>
      </c>
      <c r="CQ9" s="21">
        <f t="shared" si="3"/>
        <v>105805.80208003314</v>
      </c>
      <c r="CR9" s="21">
        <f t="shared" si="3"/>
        <v>105805.80208003314</v>
      </c>
      <c r="CS9" s="21">
        <f t="shared" si="3"/>
        <v>105805.80208003314</v>
      </c>
      <c r="CT9" s="21">
        <f t="shared" si="3"/>
        <v>105805.80208003314</v>
      </c>
      <c r="CU9" s="21">
        <f t="shared" si="3"/>
        <v>105805.80208003314</v>
      </c>
      <c r="CV9" s="21">
        <f t="shared" si="3"/>
        <v>105805.80208003314</v>
      </c>
      <c r="CW9" s="21">
        <f t="shared" si="3"/>
        <v>105805.80208003314</v>
      </c>
      <c r="CX9" s="21">
        <f t="shared" si="3"/>
        <v>105805.80208003314</v>
      </c>
      <c r="CY9" s="21">
        <f t="shared" si="3"/>
        <v>105805.80208003314</v>
      </c>
      <c r="CZ9" s="21">
        <f t="shared" si="3"/>
        <v>105805.80208003314</v>
      </c>
      <c r="DA9" s="21">
        <f t="shared" si="3"/>
        <v>105805.80208003314</v>
      </c>
      <c r="DB9" s="21">
        <f t="shared" si="3"/>
        <v>105805.80208003314</v>
      </c>
      <c r="DC9" s="21">
        <f t="shared" si="3"/>
        <v>105805.80208003314</v>
      </c>
      <c r="DD9" s="21">
        <f t="shared" si="3"/>
        <v>105805.80208003314</v>
      </c>
      <c r="DE9" s="21">
        <f t="shared" si="3"/>
        <v>105805.80208003314</v>
      </c>
      <c r="DF9" s="21">
        <f t="shared" si="3"/>
        <v>105805.80208003314</v>
      </c>
      <c r="DG9" s="21">
        <f t="shared" si="3"/>
        <v>105805.80208003314</v>
      </c>
      <c r="DH9" s="21">
        <f t="shared" si="3"/>
        <v>105805.80208003314</v>
      </c>
      <c r="DI9" s="21">
        <f t="shared" si="3"/>
        <v>105805.80208003314</v>
      </c>
      <c r="DJ9" s="21">
        <f t="shared" si="3"/>
        <v>105805.80208003314</v>
      </c>
      <c r="DK9" s="21">
        <f t="shared" si="3"/>
        <v>105805.80208003314</v>
      </c>
      <c r="DL9" s="21">
        <f t="shared" si="3"/>
        <v>105805.80208003314</v>
      </c>
      <c r="DM9" s="21">
        <f t="shared" si="3"/>
        <v>105805.80208003314</v>
      </c>
      <c r="DN9" s="21">
        <f t="shared" si="3"/>
        <v>0</v>
      </c>
      <c r="DO9" s="21">
        <f t="shared" si="3"/>
        <v>0</v>
      </c>
      <c r="DP9" s="21">
        <f t="shared" si="3"/>
        <v>0</v>
      </c>
      <c r="DQ9" s="21">
        <f t="shared" si="3"/>
        <v>0</v>
      </c>
      <c r="DR9" s="21">
        <f t="shared" si="3"/>
        <v>0</v>
      </c>
      <c r="DS9" s="21">
        <f t="shared" si="3"/>
        <v>0</v>
      </c>
      <c r="DT9" s="21">
        <f t="shared" si="3"/>
        <v>0</v>
      </c>
      <c r="DU9" s="21">
        <f t="shared" si="3"/>
        <v>0</v>
      </c>
      <c r="DV9" s="21">
        <f t="shared" si="3"/>
        <v>0</v>
      </c>
      <c r="DW9" s="21">
        <f t="shared" si="3"/>
        <v>0</v>
      </c>
      <c r="DX9" s="21">
        <f t="shared" si="3"/>
        <v>0</v>
      </c>
      <c r="DY9" s="21">
        <f t="shared" si="3"/>
        <v>0</v>
      </c>
      <c r="DZ9" s="21">
        <f t="shared" si="3"/>
        <v>0</v>
      </c>
      <c r="EA9" s="21">
        <f t="shared" si="3"/>
        <v>0</v>
      </c>
      <c r="EB9" s="23">
        <f t="shared" si="7"/>
        <v>-211611.60416006949</v>
      </c>
    </row>
    <row r="10" spans="1:256" x14ac:dyDescent="0.35">
      <c r="A10" s="14">
        <v>6</v>
      </c>
      <c r="B10" s="15" t="s">
        <v>34</v>
      </c>
      <c r="C10" s="17" t="s">
        <v>35</v>
      </c>
      <c r="D10" s="14" t="s">
        <v>27</v>
      </c>
      <c r="E10" s="50" t="s">
        <v>35</v>
      </c>
      <c r="F10" s="50" t="s">
        <v>76</v>
      </c>
      <c r="G10" s="50">
        <f>VLOOKUP(F10,'Represenative Instruments_FX'!$E$5:$F$14,2,FALSE)</f>
        <v>1</v>
      </c>
      <c r="H10" s="14" t="s">
        <v>28</v>
      </c>
      <c r="I10" s="76">
        <f>VLOOKUP(H10,'Represenative Instruments_FX'!$H$5:$J$15,3,FALSE)</f>
        <v>1</v>
      </c>
      <c r="J10" s="16">
        <f>+I10*'Prepared_Debt Original Currency'!J10</f>
        <v>44636691.520000003</v>
      </c>
      <c r="K10" s="16">
        <f>+I10*'Prepared_Debt Original Currency'!K10</f>
        <v>36869924.083999991</v>
      </c>
      <c r="L10" s="16">
        <v>0</v>
      </c>
      <c r="M10" s="16">
        <v>0</v>
      </c>
      <c r="N10" s="122">
        <v>42991</v>
      </c>
      <c r="O10" s="122">
        <v>57410</v>
      </c>
      <c r="P10" s="14">
        <v>10</v>
      </c>
      <c r="Q10" s="17">
        <v>50</v>
      </c>
      <c r="R10" s="50">
        <v>0</v>
      </c>
      <c r="S10" s="50">
        <v>40</v>
      </c>
      <c r="T10" s="14" t="s">
        <v>29</v>
      </c>
      <c r="U10" s="46">
        <v>7.4999999999999997E-3</v>
      </c>
      <c r="V10" s="14"/>
      <c r="W10" s="24"/>
      <c r="X10" s="16">
        <v>44636691.520000003</v>
      </c>
      <c r="Y10" s="106">
        <f t="shared" si="4"/>
        <v>0</v>
      </c>
      <c r="Z10" s="16">
        <f>$I10*'Prepared_Debt Original Currency'!Z10</f>
        <v>2284301.6068000002</v>
      </c>
      <c r="AA10" s="16">
        <f>$I10*'Prepared_Debt Original Currency'!AA10</f>
        <v>2127473.6653</v>
      </c>
      <c r="AB10" s="16">
        <f>$I10*'Prepared_Debt Original Currency'!AB10</f>
        <v>1216383.8437999999</v>
      </c>
      <c r="AC10" s="16">
        <f>$I10*'Prepared_Debt Original Currency'!AC10</f>
        <v>1216383.8437999999</v>
      </c>
      <c r="AD10" s="16">
        <f>$I10*'Prepared_Debt Original Currency'!AD10</f>
        <v>1216383.8437999999</v>
      </c>
      <c r="AE10" s="16">
        <f>$I10*'Prepared_Debt Original Currency'!AE10</f>
        <v>1216383.8437999999</v>
      </c>
      <c r="AF10" s="16">
        <f>$I10*'Prepared_Debt Original Currency'!AF10</f>
        <v>1216383.8437999999</v>
      </c>
      <c r="AG10" s="16">
        <f>$I10*'Prepared_Debt Original Currency'!AG10</f>
        <v>1216383.8437999999</v>
      </c>
      <c r="AH10" s="16">
        <f>$I10*'Prepared_Debt Original Currency'!AH10</f>
        <v>1216383.8437999999</v>
      </c>
      <c r="AI10" s="16">
        <f>$I10*'Prepared_Debt Original Currency'!AI10</f>
        <v>1216383.8437999999</v>
      </c>
      <c r="AJ10" s="16">
        <f>$I10*'Prepared_Debt Original Currency'!AJ10</f>
        <v>1216383.8437999999</v>
      </c>
      <c r="AK10" s="16">
        <f>$I10*'Prepared_Debt Original Currency'!AK10</f>
        <v>1216383.8437999999</v>
      </c>
      <c r="AL10" s="16">
        <f>$I10*'Prepared_Debt Original Currency'!AL10</f>
        <v>1216383.8437999999</v>
      </c>
      <c r="AM10" s="16">
        <f>$I10*'Prepared_Debt Original Currency'!AM10</f>
        <v>1216383.8437999999</v>
      </c>
      <c r="AN10" s="16">
        <f>$I10*'Prepared_Debt Original Currency'!AN10</f>
        <v>1216383.8437999999</v>
      </c>
      <c r="AO10" s="16">
        <f>$I10*'Prepared_Debt Original Currency'!AO10</f>
        <v>1216383.8437999999</v>
      </c>
      <c r="AP10" s="16">
        <f>$I10*'Prepared_Debt Original Currency'!AP10</f>
        <v>1216383.8437999999</v>
      </c>
      <c r="AQ10" s="16">
        <f>$I10*'Prepared_Debt Original Currency'!AQ10</f>
        <v>1216383.8437999999</v>
      </c>
      <c r="AR10" s="16">
        <f>$I10*'Prepared_Debt Original Currency'!AR10</f>
        <v>1216383.8437999999</v>
      </c>
      <c r="AS10" s="16">
        <f>$I10*'Prepared_Debt Original Currency'!AS10</f>
        <v>1216383.8437999999</v>
      </c>
      <c r="AT10" s="16">
        <f>$I10*'Prepared_Debt Original Currency'!AT10</f>
        <v>1216383.8437999999</v>
      </c>
      <c r="AU10" s="16">
        <f>$I10*'Prepared_Debt Original Currency'!AU10</f>
        <v>1216383.8437999999</v>
      </c>
      <c r="AV10" s="16">
        <f>$I10*'Prepared_Debt Original Currency'!AV10</f>
        <v>1216383.8437999999</v>
      </c>
      <c r="AW10" s="16">
        <f>$I10*'Prepared_Debt Original Currency'!AW10</f>
        <v>1216383.8437999999</v>
      </c>
      <c r="AX10" s="16">
        <f>$I10*'Prepared_Debt Original Currency'!AX10</f>
        <v>1216383.8437999999</v>
      </c>
      <c r="AY10" s="16">
        <f>$I10*'Prepared_Debt Original Currency'!AY10</f>
        <v>1216383.8437999999</v>
      </c>
      <c r="AZ10" s="16">
        <f>$I10*'Prepared_Debt Original Currency'!AZ10</f>
        <v>1216383.8437999999</v>
      </c>
      <c r="BA10" s="16">
        <f>$I10*'Prepared_Debt Original Currency'!BA10</f>
        <v>882009.03379999602</v>
      </c>
      <c r="BB10" s="16">
        <f>$I10*'Prepared_Debt Original Currency'!BB10</f>
        <v>432557.94230000413</v>
      </c>
      <c r="BC10" s="16">
        <f>$I10*'Prepared_Debt Original Currency'!BC10</f>
        <v>194307.31079999771</v>
      </c>
      <c r="BD10" s="16">
        <f>$I10*'Prepared_Debt Original Currency'!BD10</f>
        <v>53967.840799999998</v>
      </c>
      <c r="BE10" s="16">
        <f>$I10*'Prepared_Debt Original Currency'!BE10</f>
        <v>53967.840799999998</v>
      </c>
      <c r="BF10" s="16">
        <f>$I10*'Prepared_Debt Original Currency'!BF10</f>
        <v>53967.840799999998</v>
      </c>
      <c r="BG10" s="16">
        <f>$I10*'Prepared_Debt Original Currency'!BG10</f>
        <v>53967.840799999998</v>
      </c>
      <c r="BH10" s="16">
        <f>$I10*'Prepared_Debt Original Currency'!BH10</f>
        <v>53967.840799999998</v>
      </c>
      <c r="BI10" s="16">
        <f>$I10*'Prepared_Debt Original Currency'!BI10</f>
        <v>53967.840799999998</v>
      </c>
      <c r="BJ10" s="16">
        <f>$I10*'Prepared_Debt Original Currency'!BJ10</f>
        <v>53967.840799999998</v>
      </c>
      <c r="BK10" s="16">
        <f>$I10*'Prepared_Debt Original Currency'!BK10</f>
        <v>53967.840799999998</v>
      </c>
      <c r="BL10" s="16">
        <f>$I10*'Prepared_Debt Original Currency'!BL10</f>
        <v>53967.840799999998</v>
      </c>
      <c r="BM10" s="16">
        <f>$I10*'Prepared_Debt Original Currency'!BM10</f>
        <v>53967.862799998002</v>
      </c>
      <c r="BN10" s="16">
        <f>$I10*'Prepared_Debt Original Currency'!BN10</f>
        <v>0</v>
      </c>
      <c r="BO10" s="16">
        <f>$I10*'Prepared_Debt Original Currency'!BO10</f>
        <v>0</v>
      </c>
      <c r="BP10" s="16">
        <f>$I10*'Prepared_Debt Original Currency'!BP10</f>
        <v>0</v>
      </c>
      <c r="BQ10" s="16">
        <f>$I10*'Prepared_Debt Original Currency'!BQ10</f>
        <v>0</v>
      </c>
      <c r="BR10" s="16">
        <f>$I10*'Prepared_Debt Original Currency'!BR10</f>
        <v>0</v>
      </c>
      <c r="BS10" s="16">
        <f>$I10*'Prepared_Debt Original Currency'!BS10</f>
        <v>0</v>
      </c>
      <c r="BT10" s="16">
        <f>$I10*'Prepared_Debt Original Currency'!BT10</f>
        <v>0</v>
      </c>
      <c r="BU10" s="16">
        <f>$I10*'Prepared_Debt Original Currency'!BU10</f>
        <v>0</v>
      </c>
      <c r="BV10" s="16">
        <f>$I10*'Prepared_Debt Original Currency'!BV10</f>
        <v>0</v>
      </c>
      <c r="BW10" s="16">
        <f>$I10*'Prepared_Debt Original Currency'!BW10</f>
        <v>0</v>
      </c>
      <c r="BX10" s="20"/>
      <c r="BY10" s="20" t="b">
        <f t="shared" si="5"/>
        <v>1</v>
      </c>
      <c r="BZ10" s="20"/>
      <c r="CA10" s="20"/>
      <c r="CB10" s="23">
        <v>0</v>
      </c>
      <c r="CC10" s="23">
        <f t="shared" si="6"/>
        <v>36869924.083999991</v>
      </c>
      <c r="CD10" s="21">
        <f t="shared" si="2"/>
        <v>921748.10209999979</v>
      </c>
      <c r="CE10" s="21">
        <f t="shared" si="3"/>
        <v>921748.10209999979</v>
      </c>
      <c r="CF10" s="21">
        <f t="shared" si="3"/>
        <v>921748.10209999979</v>
      </c>
      <c r="CG10" s="21">
        <f t="shared" si="3"/>
        <v>921748.10209999979</v>
      </c>
      <c r="CH10" s="21">
        <f t="shared" si="3"/>
        <v>921748.10209999979</v>
      </c>
      <c r="CI10" s="21">
        <f t="shared" si="3"/>
        <v>921748.10209999979</v>
      </c>
      <c r="CJ10" s="21">
        <f t="shared" si="3"/>
        <v>921748.10209999979</v>
      </c>
      <c r="CK10" s="21">
        <f t="shared" si="3"/>
        <v>921748.10209999979</v>
      </c>
      <c r="CL10" s="21">
        <f t="shared" si="3"/>
        <v>921748.10209999979</v>
      </c>
      <c r="CM10" s="21">
        <f t="shared" si="3"/>
        <v>921748.10209999979</v>
      </c>
      <c r="CN10" s="21">
        <f t="shared" si="3"/>
        <v>921748.10209999979</v>
      </c>
      <c r="CO10" s="21">
        <f t="shared" ref="CO10:CX24" si="8">IF($CC10&gt;0,IF(AND(CO$4-$CC$2&gt;=$R10,YEAR($O10)&gt;=CO$4),$CC10/($S10-$R10),0),0)</f>
        <v>921748.10209999979</v>
      </c>
      <c r="CP10" s="21">
        <f t="shared" si="8"/>
        <v>921748.10209999979</v>
      </c>
      <c r="CQ10" s="21">
        <f t="shared" si="8"/>
        <v>921748.10209999979</v>
      </c>
      <c r="CR10" s="21">
        <f t="shared" si="8"/>
        <v>921748.10209999979</v>
      </c>
      <c r="CS10" s="21">
        <f t="shared" si="8"/>
        <v>921748.10209999979</v>
      </c>
      <c r="CT10" s="21">
        <f t="shared" si="8"/>
        <v>921748.10209999979</v>
      </c>
      <c r="CU10" s="21">
        <f t="shared" si="8"/>
        <v>921748.10209999979</v>
      </c>
      <c r="CV10" s="21">
        <f t="shared" si="8"/>
        <v>921748.10209999979</v>
      </c>
      <c r="CW10" s="21">
        <f t="shared" si="8"/>
        <v>921748.10209999979</v>
      </c>
      <c r="CX10" s="21">
        <f t="shared" si="8"/>
        <v>921748.10209999979</v>
      </c>
      <c r="CY10" s="21">
        <f t="shared" ref="CY10:DH24" si="9">IF($CC10&gt;0,IF(AND(CY$4-$CC$2&gt;=$R10,YEAR($O10)&gt;=CY$4),$CC10/($S10-$R10),0),0)</f>
        <v>921748.10209999979</v>
      </c>
      <c r="CZ10" s="21">
        <f t="shared" si="9"/>
        <v>921748.10209999979</v>
      </c>
      <c r="DA10" s="21">
        <f t="shared" si="9"/>
        <v>921748.10209999979</v>
      </c>
      <c r="DB10" s="21">
        <f t="shared" si="9"/>
        <v>921748.10209999979</v>
      </c>
      <c r="DC10" s="21">
        <f t="shared" si="9"/>
        <v>921748.10209999979</v>
      </c>
      <c r="DD10" s="21">
        <f t="shared" si="9"/>
        <v>921748.10209999979</v>
      </c>
      <c r="DE10" s="21">
        <f t="shared" si="9"/>
        <v>921748.10209999979</v>
      </c>
      <c r="DF10" s="21">
        <f t="shared" si="9"/>
        <v>921748.10209999979</v>
      </c>
      <c r="DG10" s="21">
        <f t="shared" si="9"/>
        <v>921748.10209999979</v>
      </c>
      <c r="DH10" s="21">
        <f t="shared" si="9"/>
        <v>921748.10209999979</v>
      </c>
      <c r="DI10" s="21">
        <f t="shared" ref="DI10:DR24" si="10">IF($CC10&gt;0,IF(AND(DI$4-$CC$2&gt;=$R10,YEAR($O10)&gt;=DI$4),$CC10/($S10-$R10),0),0)</f>
        <v>921748.10209999979</v>
      </c>
      <c r="DJ10" s="21">
        <f t="shared" si="10"/>
        <v>921748.10209999979</v>
      </c>
      <c r="DK10" s="21">
        <f t="shared" si="10"/>
        <v>921748.10209999979</v>
      </c>
      <c r="DL10" s="21">
        <f t="shared" si="10"/>
        <v>921748.10209999979</v>
      </c>
      <c r="DM10" s="21">
        <f t="shared" si="10"/>
        <v>921748.10209999979</v>
      </c>
      <c r="DN10" s="21">
        <f t="shared" si="10"/>
        <v>921748.10209999979</v>
      </c>
      <c r="DO10" s="21">
        <f t="shared" si="10"/>
        <v>921748.10209999979</v>
      </c>
      <c r="DP10" s="21">
        <f t="shared" si="10"/>
        <v>921748.10209999979</v>
      </c>
      <c r="DQ10" s="21">
        <f t="shared" si="10"/>
        <v>921748.10209999979</v>
      </c>
      <c r="DR10" s="21">
        <f t="shared" si="10"/>
        <v>921748.10209999979</v>
      </c>
      <c r="DS10" s="21">
        <f t="shared" ref="DS10:EA24" si="11">IF($CC10&gt;0,IF(AND(DS$4-$CC$2&gt;=$R10,YEAR($O10)&gt;=DS$4),$CC10/($S10-$R10),0),0)</f>
        <v>921748.10209999979</v>
      </c>
      <c r="DT10" s="21">
        <f t="shared" si="11"/>
        <v>0</v>
      </c>
      <c r="DU10" s="21">
        <f t="shared" si="11"/>
        <v>0</v>
      </c>
      <c r="DV10" s="21">
        <f t="shared" si="11"/>
        <v>0</v>
      </c>
      <c r="DW10" s="21">
        <f t="shared" si="11"/>
        <v>0</v>
      </c>
      <c r="DX10" s="21">
        <f t="shared" si="11"/>
        <v>0</v>
      </c>
      <c r="DY10" s="21">
        <f t="shared" si="11"/>
        <v>0</v>
      </c>
      <c r="DZ10" s="21">
        <f t="shared" si="11"/>
        <v>0</v>
      </c>
      <c r="EA10" s="21">
        <f t="shared" si="11"/>
        <v>0</v>
      </c>
      <c r="EB10" s="23">
        <f t="shared" si="7"/>
        <v>-1843496.2041999996</v>
      </c>
    </row>
    <row r="11" spans="1:256" x14ac:dyDescent="0.35">
      <c r="A11" s="14">
        <v>7</v>
      </c>
      <c r="B11" s="15" t="s">
        <v>34</v>
      </c>
      <c r="C11" s="17" t="s">
        <v>35</v>
      </c>
      <c r="D11" s="14" t="s">
        <v>27</v>
      </c>
      <c r="E11" s="50" t="s">
        <v>35</v>
      </c>
      <c r="F11" s="50" t="s">
        <v>76</v>
      </c>
      <c r="G11" s="50">
        <f>VLOOKUP(F11,'Represenative Instruments_FX'!$E$5:$F$14,2,FALSE)</f>
        <v>1</v>
      </c>
      <c r="H11" s="14" t="s">
        <v>32</v>
      </c>
      <c r="I11" s="76">
        <f>VLOOKUP(H11,'Represenative Instruments_FX'!$H$5:$J$15,3,FALSE)</f>
        <v>1.2020999999999999</v>
      </c>
      <c r="J11" s="16">
        <f>+I11*'Prepared_Debt Original Currency'!J11</f>
        <v>324154.68931679998</v>
      </c>
      <c r="K11" s="16">
        <f>+I11*'Prepared_Debt Original Currency'!K11</f>
        <v>286837.29796679999</v>
      </c>
      <c r="L11" s="18">
        <v>0</v>
      </c>
      <c r="M11" s="18">
        <v>0</v>
      </c>
      <c r="N11" s="122">
        <v>39372</v>
      </c>
      <c r="O11" s="122">
        <v>53951</v>
      </c>
      <c r="P11" s="14">
        <v>10</v>
      </c>
      <c r="Q11" s="17">
        <v>50</v>
      </c>
      <c r="R11" s="50">
        <v>0</v>
      </c>
      <c r="S11" s="50">
        <v>30</v>
      </c>
      <c r="T11" s="14" t="s">
        <v>29</v>
      </c>
      <c r="U11" s="46">
        <v>7.4999999999999997E-3</v>
      </c>
      <c r="V11" s="14"/>
      <c r="W11" s="24"/>
      <c r="X11" s="16">
        <v>269657.00799999997</v>
      </c>
      <c r="Y11" s="106">
        <f t="shared" si="4"/>
        <v>0</v>
      </c>
      <c r="Z11" s="16">
        <f>$I11*'Prepared_Debt Original Currency'!Z11</f>
        <v>9724.6524119999995</v>
      </c>
      <c r="AA11" s="16">
        <f>$I11*'Prepared_Debt Original Currency'!AA11</f>
        <v>9724.6524119999995</v>
      </c>
      <c r="AB11" s="16">
        <f>$I11*'Prepared_Debt Original Currency'!AB11</f>
        <v>9724.6524119999995</v>
      </c>
      <c r="AC11" s="16">
        <f>$I11*'Prepared_Debt Original Currency'!AC11</f>
        <v>9724.6524119999995</v>
      </c>
      <c r="AD11" s="16">
        <f>$I11*'Prepared_Debt Original Currency'!AD11</f>
        <v>9724.6524119999995</v>
      </c>
      <c r="AE11" s="16">
        <f>$I11*'Prepared_Debt Original Currency'!AE11</f>
        <v>9724.6524119999995</v>
      </c>
      <c r="AF11" s="16">
        <f>$I11*'Prepared_Debt Original Currency'!AF11</f>
        <v>9724.6524119999995</v>
      </c>
      <c r="AG11" s="16">
        <f>$I11*'Prepared_Debt Original Currency'!AG11</f>
        <v>9724.6524119999995</v>
      </c>
      <c r="AH11" s="16">
        <f>$I11*'Prepared_Debt Original Currency'!AH11</f>
        <v>9724.6524119999995</v>
      </c>
      <c r="AI11" s="16">
        <f>$I11*'Prepared_Debt Original Currency'!AI11</f>
        <v>9724.6524119999995</v>
      </c>
      <c r="AJ11" s="16">
        <f>$I11*'Prepared_Debt Original Currency'!AJ11</f>
        <v>9724.6524119999995</v>
      </c>
      <c r="AK11" s="16">
        <f>$I11*'Prepared_Debt Original Currency'!AK11</f>
        <v>9724.6524119999995</v>
      </c>
      <c r="AL11" s="16">
        <f>$I11*'Prepared_Debt Original Currency'!AL11</f>
        <v>9724.6524119999995</v>
      </c>
      <c r="AM11" s="16">
        <f>$I11*'Prepared_Debt Original Currency'!AM11</f>
        <v>9724.6524119999995</v>
      </c>
      <c r="AN11" s="16">
        <f>$I11*'Prepared_Debt Original Currency'!AN11</f>
        <v>9724.6524119999995</v>
      </c>
      <c r="AO11" s="16">
        <f>$I11*'Prepared_Debt Original Currency'!AO11</f>
        <v>9724.6524119999995</v>
      </c>
      <c r="AP11" s="16">
        <f>$I11*'Prepared_Debt Original Currency'!AP11</f>
        <v>9724.6524119999995</v>
      </c>
      <c r="AQ11" s="16">
        <f>$I11*'Prepared_Debt Original Currency'!AQ11</f>
        <v>9724.6524119999995</v>
      </c>
      <c r="AR11" s="16">
        <f>$I11*'Prepared_Debt Original Currency'!AR11</f>
        <v>9724.6524119999995</v>
      </c>
      <c r="AS11" s="16">
        <f>$I11*'Prepared_Debt Original Currency'!AS11</f>
        <v>9724.6524119999995</v>
      </c>
      <c r="AT11" s="16">
        <f>$I11*'Prepared_Debt Original Currency'!AT11</f>
        <v>9724.6524119999995</v>
      </c>
      <c r="AU11" s="16">
        <f>$I11*'Prepared_Debt Original Currency'!AU11</f>
        <v>9724.6524119999995</v>
      </c>
      <c r="AV11" s="16">
        <f>$I11*'Prepared_Debt Original Currency'!AV11</f>
        <v>9724.6524119999995</v>
      </c>
      <c r="AW11" s="16">
        <f>$I11*'Prepared_Debt Original Currency'!AW11</f>
        <v>9724.6524119999995</v>
      </c>
      <c r="AX11" s="16">
        <f>$I11*'Prepared_Debt Original Currency'!AX11</f>
        <v>9724.6524119999995</v>
      </c>
      <c r="AY11" s="16">
        <f>$I11*'Prepared_Debt Original Currency'!AY11</f>
        <v>9724.6524119999995</v>
      </c>
      <c r="AZ11" s="16">
        <f>$I11*'Prepared_Debt Original Currency'!AZ11</f>
        <v>9724.6524119999995</v>
      </c>
      <c r="BA11" s="16">
        <f>$I11*'Prepared_Debt Original Currency'!BA11</f>
        <v>9724.6524119999995</v>
      </c>
      <c r="BB11" s="16">
        <f>$I11*'Prepared_Debt Original Currency'!BB11</f>
        <v>9724.6524119999995</v>
      </c>
      <c r="BC11" s="16">
        <f>$I11*'Prepared_Debt Original Currency'!BC11</f>
        <v>4822.3780188000001</v>
      </c>
      <c r="BD11" s="16">
        <f>$I11*'Prepared_Debt Original Currency'!BD11</f>
        <v>0</v>
      </c>
      <c r="BE11" s="16">
        <f>$I11*'Prepared_Debt Original Currency'!BE11</f>
        <v>0</v>
      </c>
      <c r="BF11" s="16">
        <f>$I11*'Prepared_Debt Original Currency'!BF11</f>
        <v>0</v>
      </c>
      <c r="BG11" s="16">
        <f>$I11*'Prepared_Debt Original Currency'!BG11</f>
        <v>0</v>
      </c>
      <c r="BH11" s="16">
        <f>$I11*'Prepared_Debt Original Currency'!BH11</f>
        <v>0</v>
      </c>
      <c r="BI11" s="16">
        <f>$I11*'Prepared_Debt Original Currency'!BI11</f>
        <v>0</v>
      </c>
      <c r="BJ11" s="16">
        <f>$I11*'Prepared_Debt Original Currency'!BJ11</f>
        <v>0</v>
      </c>
      <c r="BK11" s="16">
        <f>$I11*'Prepared_Debt Original Currency'!BK11</f>
        <v>0</v>
      </c>
      <c r="BL11" s="16">
        <f>$I11*'Prepared_Debt Original Currency'!BL11</f>
        <v>0</v>
      </c>
      <c r="BM11" s="16">
        <f>$I11*'Prepared_Debt Original Currency'!BM11</f>
        <v>0</v>
      </c>
      <c r="BN11" s="16">
        <f>$I11*'Prepared_Debt Original Currency'!BN11</f>
        <v>0</v>
      </c>
      <c r="BO11" s="16">
        <f>$I11*'Prepared_Debt Original Currency'!BO11</f>
        <v>0</v>
      </c>
      <c r="BP11" s="16">
        <f>$I11*'Prepared_Debt Original Currency'!BP11</f>
        <v>0</v>
      </c>
      <c r="BQ11" s="16">
        <f>$I11*'Prepared_Debt Original Currency'!BQ11</f>
        <v>0</v>
      </c>
      <c r="BR11" s="16">
        <f>$I11*'Prepared_Debt Original Currency'!BR11</f>
        <v>0</v>
      </c>
      <c r="BS11" s="16">
        <f>$I11*'Prepared_Debt Original Currency'!BS11</f>
        <v>0</v>
      </c>
      <c r="BT11" s="16">
        <f>$I11*'Prepared_Debt Original Currency'!BT11</f>
        <v>0</v>
      </c>
      <c r="BU11" s="16">
        <f>$I11*'Prepared_Debt Original Currency'!BU11</f>
        <v>0</v>
      </c>
      <c r="BV11" s="16">
        <f>$I11*'Prepared_Debt Original Currency'!BV11</f>
        <v>0</v>
      </c>
      <c r="BW11" s="16">
        <f>$I11*'Prepared_Debt Original Currency'!BW11</f>
        <v>0</v>
      </c>
      <c r="BX11" s="25"/>
      <c r="BY11" s="20" t="b">
        <f t="shared" si="5"/>
        <v>1</v>
      </c>
      <c r="BZ11" s="25"/>
      <c r="CA11" s="25"/>
      <c r="CB11" s="26">
        <v>0</v>
      </c>
      <c r="CC11" s="26">
        <f t="shared" si="6"/>
        <v>286837.29796679999</v>
      </c>
      <c r="CD11" s="21">
        <f t="shared" si="2"/>
        <v>9561.2432655600005</v>
      </c>
      <c r="CE11" s="21">
        <f t="shared" ref="CE11:CN25" si="12">IF($CC11&gt;0,IF(AND(CE$4-$CC$2&gt;=$R11,YEAR($O11)&gt;=CE$4),$CC11/($S11-$R11),0),0)</f>
        <v>9561.2432655600005</v>
      </c>
      <c r="CF11" s="21">
        <f t="shared" si="12"/>
        <v>9561.2432655600005</v>
      </c>
      <c r="CG11" s="21">
        <f t="shared" si="12"/>
        <v>9561.2432655600005</v>
      </c>
      <c r="CH11" s="21">
        <f t="shared" si="12"/>
        <v>9561.2432655600005</v>
      </c>
      <c r="CI11" s="21">
        <f t="shared" si="12"/>
        <v>9561.2432655600005</v>
      </c>
      <c r="CJ11" s="21">
        <f t="shared" si="12"/>
        <v>9561.2432655600005</v>
      </c>
      <c r="CK11" s="21">
        <f t="shared" si="12"/>
        <v>9561.2432655600005</v>
      </c>
      <c r="CL11" s="21">
        <f t="shared" si="12"/>
        <v>9561.2432655600005</v>
      </c>
      <c r="CM11" s="21">
        <f t="shared" si="12"/>
        <v>9561.2432655600005</v>
      </c>
      <c r="CN11" s="21">
        <f t="shared" si="12"/>
        <v>9561.2432655600005</v>
      </c>
      <c r="CO11" s="21">
        <f t="shared" si="8"/>
        <v>9561.2432655600005</v>
      </c>
      <c r="CP11" s="21">
        <f t="shared" si="8"/>
        <v>9561.2432655600005</v>
      </c>
      <c r="CQ11" s="21">
        <f t="shared" si="8"/>
        <v>9561.2432655600005</v>
      </c>
      <c r="CR11" s="21">
        <f t="shared" si="8"/>
        <v>9561.2432655600005</v>
      </c>
      <c r="CS11" s="21">
        <f t="shared" si="8"/>
        <v>9561.2432655600005</v>
      </c>
      <c r="CT11" s="21">
        <f t="shared" si="8"/>
        <v>9561.2432655600005</v>
      </c>
      <c r="CU11" s="21">
        <f t="shared" si="8"/>
        <v>9561.2432655600005</v>
      </c>
      <c r="CV11" s="21">
        <f t="shared" si="8"/>
        <v>9561.2432655600005</v>
      </c>
      <c r="CW11" s="21">
        <f t="shared" si="8"/>
        <v>9561.2432655600005</v>
      </c>
      <c r="CX11" s="21">
        <f t="shared" si="8"/>
        <v>9561.2432655600005</v>
      </c>
      <c r="CY11" s="21">
        <f t="shared" si="9"/>
        <v>9561.2432655600005</v>
      </c>
      <c r="CZ11" s="21">
        <f t="shared" si="9"/>
        <v>9561.2432655600005</v>
      </c>
      <c r="DA11" s="21">
        <f t="shared" si="9"/>
        <v>9561.2432655600005</v>
      </c>
      <c r="DB11" s="21">
        <f t="shared" si="9"/>
        <v>9561.2432655600005</v>
      </c>
      <c r="DC11" s="21">
        <f t="shared" si="9"/>
        <v>9561.2432655600005</v>
      </c>
      <c r="DD11" s="21">
        <f t="shared" si="9"/>
        <v>9561.2432655600005</v>
      </c>
      <c r="DE11" s="21">
        <f t="shared" si="9"/>
        <v>9561.2432655600005</v>
      </c>
      <c r="DF11" s="21">
        <f t="shared" si="9"/>
        <v>9561.2432655600005</v>
      </c>
      <c r="DG11" s="21">
        <f t="shared" si="9"/>
        <v>9561.2432655600005</v>
      </c>
      <c r="DH11" s="21">
        <f t="shared" si="9"/>
        <v>9561.2432655600005</v>
      </c>
      <c r="DI11" s="21">
        <f t="shared" si="10"/>
        <v>9561.2432655600005</v>
      </c>
      <c r="DJ11" s="21">
        <f t="shared" si="10"/>
        <v>0</v>
      </c>
      <c r="DK11" s="21">
        <f t="shared" si="10"/>
        <v>0</v>
      </c>
      <c r="DL11" s="21">
        <f t="shared" si="10"/>
        <v>0</v>
      </c>
      <c r="DM11" s="21">
        <f t="shared" si="10"/>
        <v>0</v>
      </c>
      <c r="DN11" s="21">
        <f t="shared" si="10"/>
        <v>0</v>
      </c>
      <c r="DO11" s="21">
        <f t="shared" si="10"/>
        <v>0</v>
      </c>
      <c r="DP11" s="21">
        <f t="shared" si="10"/>
        <v>0</v>
      </c>
      <c r="DQ11" s="21">
        <f t="shared" si="10"/>
        <v>0</v>
      </c>
      <c r="DR11" s="21">
        <f t="shared" si="10"/>
        <v>0</v>
      </c>
      <c r="DS11" s="21">
        <f t="shared" si="11"/>
        <v>0</v>
      </c>
      <c r="DT11" s="21">
        <f t="shared" si="11"/>
        <v>0</v>
      </c>
      <c r="DU11" s="21">
        <f t="shared" si="11"/>
        <v>0</v>
      </c>
      <c r="DV11" s="21">
        <f t="shared" si="11"/>
        <v>0</v>
      </c>
      <c r="DW11" s="21">
        <f t="shared" si="11"/>
        <v>0</v>
      </c>
      <c r="DX11" s="21">
        <f t="shared" si="11"/>
        <v>0</v>
      </c>
      <c r="DY11" s="21">
        <f t="shared" si="11"/>
        <v>0</v>
      </c>
      <c r="DZ11" s="21">
        <f t="shared" si="11"/>
        <v>0</v>
      </c>
      <c r="EA11" s="21">
        <f t="shared" si="11"/>
        <v>0</v>
      </c>
      <c r="EB11" s="26">
        <f t="shared" si="7"/>
        <v>-19122.486531120259</v>
      </c>
    </row>
    <row r="12" spans="1:256" x14ac:dyDescent="0.35">
      <c r="A12" s="14">
        <v>8</v>
      </c>
      <c r="B12" s="15" t="s">
        <v>34</v>
      </c>
      <c r="C12" s="17" t="s">
        <v>35</v>
      </c>
      <c r="D12" s="14" t="s">
        <v>27</v>
      </c>
      <c r="E12" s="50" t="s">
        <v>35</v>
      </c>
      <c r="F12" s="50" t="s">
        <v>76</v>
      </c>
      <c r="G12" s="50">
        <f>VLOOKUP(F12,'Represenative Instruments_FX'!$E$5:$F$14,2,FALSE)</f>
        <v>1</v>
      </c>
      <c r="H12" s="14" t="s">
        <v>116</v>
      </c>
      <c r="I12" s="76">
        <f>VLOOKUP(H12,'Represenative Instruments_FX'!$H$5:$J$15,3,FALSE)</f>
        <v>8.8730039246006209E-3</v>
      </c>
      <c r="J12" s="16">
        <f>+I12*'Prepared_Debt Original Currency'!J12</f>
        <v>17179.208069138167</v>
      </c>
      <c r="K12" s="16">
        <f>+I12*'Prepared_Debt Original Currency'!K12</f>
        <v>15960.446633832533</v>
      </c>
      <c r="L12" s="16">
        <v>0</v>
      </c>
      <c r="M12" s="16">
        <v>0</v>
      </c>
      <c r="N12" s="122">
        <v>42935</v>
      </c>
      <c r="O12" s="122">
        <v>57406</v>
      </c>
      <c r="P12" s="14">
        <v>10</v>
      </c>
      <c r="Q12" s="17">
        <v>50</v>
      </c>
      <c r="R12" s="50">
        <v>0</v>
      </c>
      <c r="S12" s="50">
        <v>40</v>
      </c>
      <c r="T12" s="14" t="s">
        <v>29</v>
      </c>
      <c r="U12" s="46">
        <v>7.4999999999999997E-3</v>
      </c>
      <c r="V12" s="14"/>
      <c r="W12" s="24"/>
      <c r="X12" s="16">
        <v>1804501.2101250002</v>
      </c>
      <c r="Y12" s="106">
        <f t="shared" si="4"/>
        <v>0</v>
      </c>
      <c r="Z12" s="16">
        <f>$I12*'Prepared_Debt Original Currency'!Z12</f>
        <v>814.9674665987302</v>
      </c>
      <c r="AA12" s="16">
        <f>$I12*'Prepared_Debt Original Currency'!AA12</f>
        <v>700.36923408691518</v>
      </c>
      <c r="AB12" s="16">
        <f>$I12*'Prepared_Debt Original Currency'!AB12</f>
        <v>439.29882186738331</v>
      </c>
      <c r="AC12" s="16">
        <f>$I12*'Prepared_Debt Original Currency'!AC12</f>
        <v>439.29882186738331</v>
      </c>
      <c r="AD12" s="16">
        <f>$I12*'Prepared_Debt Original Currency'!AD12</f>
        <v>439.29882186738331</v>
      </c>
      <c r="AE12" s="16">
        <f>$I12*'Prepared_Debt Original Currency'!AE12</f>
        <v>439.29882186738331</v>
      </c>
      <c r="AF12" s="16">
        <f>$I12*'Prepared_Debt Original Currency'!AF12</f>
        <v>439.29882186738331</v>
      </c>
      <c r="AG12" s="16">
        <f>$I12*'Prepared_Debt Original Currency'!AG12</f>
        <v>439.29882186738331</v>
      </c>
      <c r="AH12" s="16">
        <f>$I12*'Prepared_Debt Original Currency'!AH12</f>
        <v>439.29882186738331</v>
      </c>
      <c r="AI12" s="16">
        <f>$I12*'Prepared_Debt Original Currency'!AI12</f>
        <v>439.29882186738331</v>
      </c>
      <c r="AJ12" s="16">
        <f>$I12*'Prepared_Debt Original Currency'!AJ12</f>
        <v>476.24714950312426</v>
      </c>
      <c r="AK12" s="16">
        <f>$I12*'Prepared_Debt Original Currency'!AK12</f>
        <v>513.19547713886516</v>
      </c>
      <c r="AL12" s="16">
        <f>$I12*'Prepared_Debt Original Currency'!AL12</f>
        <v>513.19547713886516</v>
      </c>
      <c r="AM12" s="16">
        <f>$I12*'Prepared_Debt Original Currency'!AM12</f>
        <v>513.19547713886516</v>
      </c>
      <c r="AN12" s="16">
        <f>$I12*'Prepared_Debt Original Currency'!AN12</f>
        <v>513.19547713886516</v>
      </c>
      <c r="AO12" s="16">
        <f>$I12*'Prepared_Debt Original Currency'!AO12</f>
        <v>513.19547713886516</v>
      </c>
      <c r="AP12" s="16">
        <f>$I12*'Prepared_Debt Original Currency'!AP12</f>
        <v>513.19547713886516</v>
      </c>
      <c r="AQ12" s="16">
        <f>$I12*'Prepared_Debt Original Currency'!AQ12</f>
        <v>513.19547713886516</v>
      </c>
      <c r="AR12" s="16">
        <f>$I12*'Prepared_Debt Original Currency'!AR12</f>
        <v>513.19547713886516</v>
      </c>
      <c r="AS12" s="16">
        <f>$I12*'Prepared_Debt Original Currency'!AS12</f>
        <v>513.19547713886516</v>
      </c>
      <c r="AT12" s="16">
        <f>$I12*'Prepared_Debt Original Currency'!AT12</f>
        <v>513.19547713886516</v>
      </c>
      <c r="AU12" s="16">
        <f>$I12*'Prepared_Debt Original Currency'!AU12</f>
        <v>513.19547713886516</v>
      </c>
      <c r="AV12" s="16">
        <f>$I12*'Prepared_Debt Original Currency'!AV12</f>
        <v>513.19547713886516</v>
      </c>
      <c r="AW12" s="16">
        <f>$I12*'Prepared_Debt Original Currency'!AW12</f>
        <v>513.19547713886516</v>
      </c>
      <c r="AX12" s="16">
        <f>$I12*'Prepared_Debt Original Currency'!AX12</f>
        <v>513.19547713886516</v>
      </c>
      <c r="AY12" s="16">
        <f>$I12*'Prepared_Debt Original Currency'!AY12</f>
        <v>513.19547713886516</v>
      </c>
      <c r="AZ12" s="16">
        <f>$I12*'Prepared_Debt Original Currency'!AZ12</f>
        <v>513.19547713886516</v>
      </c>
      <c r="BA12" s="16">
        <f>$I12*'Prepared_Debt Original Currency'!BA12</f>
        <v>465.98152228875563</v>
      </c>
      <c r="BB12" s="16">
        <f>$I12*'Prepared_Debt Original Currency'!BB12</f>
        <v>337.04280738152767</v>
      </c>
      <c r="BC12" s="16">
        <f>$I12*'Prepared_Debt Original Currency'!BC12</f>
        <v>234.73309879972786</v>
      </c>
      <c r="BD12" s="16">
        <f>$I12*'Prepared_Debt Original Currency'!BD12</f>
        <v>171.82464559181534</v>
      </c>
      <c r="BE12" s="16">
        <f>$I12*'Prepared_Debt Original Currency'!BE12</f>
        <v>141.66821559738565</v>
      </c>
      <c r="BF12" s="16">
        <f>$I12*'Prepared_Debt Original Currency'!BF12</f>
        <v>111.51178560295487</v>
      </c>
      <c r="BG12" s="16">
        <f>$I12*'Prepared_Debt Original Currency'!BG12</f>
        <v>111.51178560295487</v>
      </c>
      <c r="BH12" s="16">
        <f>$I12*'Prepared_Debt Original Currency'!BH12</f>
        <v>111.51178560295487</v>
      </c>
      <c r="BI12" s="16">
        <f>$I12*'Prepared_Debt Original Currency'!BI12</f>
        <v>111.51178560295487</v>
      </c>
      <c r="BJ12" s="16">
        <f>$I12*'Prepared_Debt Original Currency'!BJ12</f>
        <v>111.51178560295487</v>
      </c>
      <c r="BK12" s="16">
        <f>$I12*'Prepared_Debt Original Currency'!BK12</f>
        <v>111.51178560295487</v>
      </c>
      <c r="BL12" s="16">
        <f>$I12*'Prepared_Debt Original Currency'!BL12</f>
        <v>111.51178560295487</v>
      </c>
      <c r="BM12" s="16">
        <f>$I12*'Prepared_Debt Original Currency'!BM12</f>
        <v>111.51178560295487</v>
      </c>
      <c r="BN12" s="16">
        <f>$I12*'Prepared_Debt Original Currency'!BN12</f>
        <v>0</v>
      </c>
      <c r="BO12" s="16">
        <f>$I12*'Prepared_Debt Original Currency'!BO12</f>
        <v>0</v>
      </c>
      <c r="BP12" s="16">
        <f>$I12*'Prepared_Debt Original Currency'!BP12</f>
        <v>0</v>
      </c>
      <c r="BQ12" s="16">
        <f>$I12*'Prepared_Debt Original Currency'!BQ12</f>
        <v>0</v>
      </c>
      <c r="BR12" s="16">
        <f>$I12*'Prepared_Debt Original Currency'!BR12</f>
        <v>0</v>
      </c>
      <c r="BS12" s="16">
        <f>$I12*'Prepared_Debt Original Currency'!BS12</f>
        <v>0</v>
      </c>
      <c r="BT12" s="16">
        <f>$I12*'Prepared_Debt Original Currency'!BT12</f>
        <v>0</v>
      </c>
      <c r="BU12" s="16">
        <f>$I12*'Prepared_Debt Original Currency'!BU12</f>
        <v>0</v>
      </c>
      <c r="BV12" s="16">
        <f>$I12*'Prepared_Debt Original Currency'!BV12</f>
        <v>0</v>
      </c>
      <c r="BW12" s="16">
        <f>$I12*'Prepared_Debt Original Currency'!BW12</f>
        <v>0</v>
      </c>
      <c r="BX12" s="20"/>
      <c r="BY12" s="20" t="b">
        <f t="shared" si="5"/>
        <v>1</v>
      </c>
      <c r="BZ12" s="20"/>
      <c r="CA12" s="20"/>
      <c r="CB12" s="23">
        <v>0</v>
      </c>
      <c r="CC12" s="23">
        <f t="shared" si="6"/>
        <v>15960.446633832533</v>
      </c>
      <c r="CD12" s="21">
        <f t="shared" si="2"/>
        <v>399.01116584581331</v>
      </c>
      <c r="CE12" s="21">
        <f t="shared" si="12"/>
        <v>399.01116584581331</v>
      </c>
      <c r="CF12" s="21">
        <f t="shared" si="12"/>
        <v>399.01116584581331</v>
      </c>
      <c r="CG12" s="21">
        <f t="shared" si="12"/>
        <v>399.01116584581331</v>
      </c>
      <c r="CH12" s="21">
        <f t="shared" si="12"/>
        <v>399.01116584581331</v>
      </c>
      <c r="CI12" s="21">
        <f t="shared" si="12"/>
        <v>399.01116584581331</v>
      </c>
      <c r="CJ12" s="21">
        <f t="shared" si="12"/>
        <v>399.01116584581331</v>
      </c>
      <c r="CK12" s="21">
        <f t="shared" si="12"/>
        <v>399.01116584581331</v>
      </c>
      <c r="CL12" s="21">
        <f t="shared" si="12"/>
        <v>399.01116584581331</v>
      </c>
      <c r="CM12" s="21">
        <f t="shared" si="12"/>
        <v>399.01116584581331</v>
      </c>
      <c r="CN12" s="21">
        <f t="shared" si="12"/>
        <v>399.01116584581331</v>
      </c>
      <c r="CO12" s="21">
        <f t="shared" si="8"/>
        <v>399.01116584581331</v>
      </c>
      <c r="CP12" s="21">
        <f t="shared" si="8"/>
        <v>399.01116584581331</v>
      </c>
      <c r="CQ12" s="21">
        <f t="shared" si="8"/>
        <v>399.01116584581331</v>
      </c>
      <c r="CR12" s="21">
        <f t="shared" si="8"/>
        <v>399.01116584581331</v>
      </c>
      <c r="CS12" s="21">
        <f t="shared" si="8"/>
        <v>399.01116584581331</v>
      </c>
      <c r="CT12" s="21">
        <f t="shared" si="8"/>
        <v>399.01116584581331</v>
      </c>
      <c r="CU12" s="21">
        <f t="shared" si="8"/>
        <v>399.01116584581331</v>
      </c>
      <c r="CV12" s="21">
        <f t="shared" si="8"/>
        <v>399.01116584581331</v>
      </c>
      <c r="CW12" s="21">
        <f t="shared" si="8"/>
        <v>399.01116584581331</v>
      </c>
      <c r="CX12" s="21">
        <f t="shared" si="8"/>
        <v>399.01116584581331</v>
      </c>
      <c r="CY12" s="21">
        <f t="shared" si="9"/>
        <v>399.01116584581331</v>
      </c>
      <c r="CZ12" s="21">
        <f t="shared" si="9"/>
        <v>399.01116584581331</v>
      </c>
      <c r="DA12" s="21">
        <f t="shared" si="9"/>
        <v>399.01116584581331</v>
      </c>
      <c r="DB12" s="21">
        <f t="shared" si="9"/>
        <v>399.01116584581331</v>
      </c>
      <c r="DC12" s="21">
        <f t="shared" si="9"/>
        <v>399.01116584581331</v>
      </c>
      <c r="DD12" s="21">
        <f t="shared" si="9"/>
        <v>399.01116584581331</v>
      </c>
      <c r="DE12" s="21">
        <f t="shared" si="9"/>
        <v>399.01116584581331</v>
      </c>
      <c r="DF12" s="21">
        <f t="shared" si="9"/>
        <v>399.01116584581331</v>
      </c>
      <c r="DG12" s="21">
        <f t="shared" si="9"/>
        <v>399.01116584581331</v>
      </c>
      <c r="DH12" s="21">
        <f t="shared" si="9"/>
        <v>399.01116584581331</v>
      </c>
      <c r="DI12" s="21">
        <f t="shared" si="10"/>
        <v>399.01116584581331</v>
      </c>
      <c r="DJ12" s="21">
        <f t="shared" si="10"/>
        <v>399.01116584581331</v>
      </c>
      <c r="DK12" s="21">
        <f t="shared" si="10"/>
        <v>399.01116584581331</v>
      </c>
      <c r="DL12" s="21">
        <f t="shared" si="10"/>
        <v>399.01116584581331</v>
      </c>
      <c r="DM12" s="21">
        <f t="shared" si="10"/>
        <v>399.01116584581331</v>
      </c>
      <c r="DN12" s="21">
        <f t="shared" si="10"/>
        <v>399.01116584581331</v>
      </c>
      <c r="DO12" s="21">
        <f t="shared" si="10"/>
        <v>399.01116584581331</v>
      </c>
      <c r="DP12" s="21">
        <f t="shared" si="10"/>
        <v>399.01116584581331</v>
      </c>
      <c r="DQ12" s="21">
        <f t="shared" si="10"/>
        <v>399.01116584581331</v>
      </c>
      <c r="DR12" s="21">
        <f t="shared" si="10"/>
        <v>399.01116584581331</v>
      </c>
      <c r="DS12" s="21">
        <f t="shared" si="11"/>
        <v>399.01116584581331</v>
      </c>
      <c r="DT12" s="21">
        <f t="shared" si="11"/>
        <v>0</v>
      </c>
      <c r="DU12" s="21">
        <f t="shared" si="11"/>
        <v>0</v>
      </c>
      <c r="DV12" s="21">
        <f t="shared" si="11"/>
        <v>0</v>
      </c>
      <c r="DW12" s="21">
        <f t="shared" si="11"/>
        <v>0</v>
      </c>
      <c r="DX12" s="21">
        <f t="shared" si="11"/>
        <v>0</v>
      </c>
      <c r="DY12" s="21">
        <f t="shared" si="11"/>
        <v>0</v>
      </c>
      <c r="DZ12" s="21">
        <f t="shared" si="11"/>
        <v>0</v>
      </c>
      <c r="EA12" s="21">
        <f t="shared" si="11"/>
        <v>0</v>
      </c>
      <c r="EB12" s="23">
        <f t="shared" si="7"/>
        <v>-798.02233169163446</v>
      </c>
    </row>
    <row r="13" spans="1:256" x14ac:dyDescent="0.35">
      <c r="A13" s="14">
        <v>9</v>
      </c>
      <c r="B13" s="15" t="s">
        <v>34</v>
      </c>
      <c r="C13" s="17" t="s">
        <v>35</v>
      </c>
      <c r="D13" s="14" t="s">
        <v>27</v>
      </c>
      <c r="E13" s="50" t="s">
        <v>35</v>
      </c>
      <c r="F13" s="50" t="s">
        <v>76</v>
      </c>
      <c r="G13" s="50">
        <f>VLOOKUP(F13,'Represenative Instruments_FX'!$E$5:$F$14,2,FALSE)</f>
        <v>1</v>
      </c>
      <c r="H13" s="14" t="s">
        <v>32</v>
      </c>
      <c r="I13" s="76">
        <f>VLOOKUP(H13,'Represenative Instruments_FX'!$H$5:$J$15,3,FALSE)</f>
        <v>1.2020999999999999</v>
      </c>
      <c r="J13" s="16">
        <f>+I13*'Prepared_Debt Original Currency'!J13</f>
        <v>141417.87855179998</v>
      </c>
      <c r="K13" s="16">
        <f>+I13*'Prepared_Debt Original Currency'!K13</f>
        <v>125138.33592119996</v>
      </c>
      <c r="L13" s="18">
        <v>0</v>
      </c>
      <c r="M13" s="18">
        <v>0</v>
      </c>
      <c r="N13" s="122">
        <v>39140</v>
      </c>
      <c r="O13" s="122">
        <v>53947</v>
      </c>
      <c r="P13" s="14">
        <v>10</v>
      </c>
      <c r="Q13" s="17">
        <v>50</v>
      </c>
      <c r="R13" s="50">
        <v>0</v>
      </c>
      <c r="S13" s="50">
        <v>30</v>
      </c>
      <c r="T13" s="14" t="s">
        <v>29</v>
      </c>
      <c r="U13" s="46">
        <v>7.4999999999999997E-3</v>
      </c>
      <c r="V13" s="14"/>
      <c r="W13" s="24"/>
      <c r="X13" s="16">
        <v>117642.35799999999</v>
      </c>
      <c r="Y13" s="106">
        <f t="shared" si="4"/>
        <v>0</v>
      </c>
      <c r="Z13" s="16">
        <f>$I13*'Prepared_Debt Original Currency'!Z13</f>
        <v>4242.5474880000002</v>
      </c>
      <c r="AA13" s="16">
        <f>$I13*'Prepared_Debt Original Currency'!AA13</f>
        <v>4242.5474880000002</v>
      </c>
      <c r="AB13" s="16">
        <f>$I13*'Prepared_Debt Original Currency'!AB13</f>
        <v>4242.5474880000002</v>
      </c>
      <c r="AC13" s="16">
        <f>$I13*'Prepared_Debt Original Currency'!AC13</f>
        <v>4242.5474880000002</v>
      </c>
      <c r="AD13" s="16">
        <f>$I13*'Prepared_Debt Original Currency'!AD13</f>
        <v>4242.5474880000002</v>
      </c>
      <c r="AE13" s="16">
        <f>$I13*'Prepared_Debt Original Currency'!AE13</f>
        <v>4242.5474880000002</v>
      </c>
      <c r="AF13" s="16">
        <f>$I13*'Prepared_Debt Original Currency'!AF13</f>
        <v>4242.5474880000002</v>
      </c>
      <c r="AG13" s="16">
        <f>$I13*'Prepared_Debt Original Currency'!AG13</f>
        <v>4242.5474880000002</v>
      </c>
      <c r="AH13" s="16">
        <f>$I13*'Prepared_Debt Original Currency'!AH13</f>
        <v>4242.5474880000002</v>
      </c>
      <c r="AI13" s="16">
        <f>$I13*'Prepared_Debt Original Currency'!AI13</f>
        <v>4242.5474880000002</v>
      </c>
      <c r="AJ13" s="16">
        <f>$I13*'Prepared_Debt Original Currency'!AJ13</f>
        <v>4242.5474880000002</v>
      </c>
      <c r="AK13" s="16">
        <f>$I13*'Prepared_Debt Original Currency'!AK13</f>
        <v>4242.5474880000002</v>
      </c>
      <c r="AL13" s="16">
        <f>$I13*'Prepared_Debt Original Currency'!AL13</f>
        <v>4242.5474880000002</v>
      </c>
      <c r="AM13" s="16">
        <f>$I13*'Prepared_Debt Original Currency'!AM13</f>
        <v>4242.5474880000002</v>
      </c>
      <c r="AN13" s="16">
        <f>$I13*'Prepared_Debt Original Currency'!AN13</f>
        <v>4242.5474880000002</v>
      </c>
      <c r="AO13" s="16">
        <f>$I13*'Prepared_Debt Original Currency'!AO13</f>
        <v>4242.5474880000002</v>
      </c>
      <c r="AP13" s="16">
        <f>$I13*'Prepared_Debt Original Currency'!AP13</f>
        <v>4242.5474880000002</v>
      </c>
      <c r="AQ13" s="16">
        <f>$I13*'Prepared_Debt Original Currency'!AQ13</f>
        <v>4242.5474880000002</v>
      </c>
      <c r="AR13" s="16">
        <f>$I13*'Prepared_Debt Original Currency'!AR13</f>
        <v>4242.5474880000002</v>
      </c>
      <c r="AS13" s="16">
        <f>$I13*'Prepared_Debt Original Currency'!AS13</f>
        <v>4242.5474880000002</v>
      </c>
      <c r="AT13" s="16">
        <f>$I13*'Prepared_Debt Original Currency'!AT13</f>
        <v>4242.5474880000002</v>
      </c>
      <c r="AU13" s="16">
        <f>$I13*'Prepared_Debt Original Currency'!AU13</f>
        <v>4242.5474880000002</v>
      </c>
      <c r="AV13" s="16">
        <f>$I13*'Prepared_Debt Original Currency'!AV13</f>
        <v>4242.5474880000002</v>
      </c>
      <c r="AW13" s="16">
        <f>$I13*'Prepared_Debt Original Currency'!AW13</f>
        <v>4242.5474880000002</v>
      </c>
      <c r="AX13" s="16">
        <f>$I13*'Prepared_Debt Original Currency'!AX13</f>
        <v>4242.5474880000002</v>
      </c>
      <c r="AY13" s="16">
        <f>$I13*'Prepared_Debt Original Currency'!AY13</f>
        <v>4242.5474880000002</v>
      </c>
      <c r="AZ13" s="16">
        <f>$I13*'Prepared_Debt Original Currency'!AZ13</f>
        <v>4242.5474880000002</v>
      </c>
      <c r="BA13" s="16">
        <f>$I13*'Prepared_Debt Original Currency'!BA13</f>
        <v>4242.5474880000002</v>
      </c>
      <c r="BB13" s="16">
        <f>$I13*'Prepared_Debt Original Currency'!BB13</f>
        <v>4242.5474880000002</v>
      </c>
      <c r="BC13" s="16">
        <f>$I13*'Prepared_Debt Original Currency'!BC13</f>
        <v>2104.4587691999759</v>
      </c>
      <c r="BD13" s="16">
        <f>$I13*'Prepared_Debt Original Currency'!BD13</f>
        <v>0</v>
      </c>
      <c r="BE13" s="16">
        <f>$I13*'Prepared_Debt Original Currency'!BE13</f>
        <v>0</v>
      </c>
      <c r="BF13" s="16">
        <f>$I13*'Prepared_Debt Original Currency'!BF13</f>
        <v>0</v>
      </c>
      <c r="BG13" s="16">
        <f>$I13*'Prepared_Debt Original Currency'!BG13</f>
        <v>0</v>
      </c>
      <c r="BH13" s="16">
        <f>$I13*'Prepared_Debt Original Currency'!BH13</f>
        <v>0</v>
      </c>
      <c r="BI13" s="16">
        <f>$I13*'Prepared_Debt Original Currency'!BI13</f>
        <v>0</v>
      </c>
      <c r="BJ13" s="16">
        <f>$I13*'Prepared_Debt Original Currency'!BJ13</f>
        <v>0</v>
      </c>
      <c r="BK13" s="16">
        <f>$I13*'Prepared_Debt Original Currency'!BK13</f>
        <v>0</v>
      </c>
      <c r="BL13" s="16">
        <f>$I13*'Prepared_Debt Original Currency'!BL13</f>
        <v>0</v>
      </c>
      <c r="BM13" s="16">
        <f>$I13*'Prepared_Debt Original Currency'!BM13</f>
        <v>0</v>
      </c>
      <c r="BN13" s="16">
        <f>$I13*'Prepared_Debt Original Currency'!BN13</f>
        <v>0</v>
      </c>
      <c r="BO13" s="16">
        <f>$I13*'Prepared_Debt Original Currency'!BO13</f>
        <v>0</v>
      </c>
      <c r="BP13" s="16">
        <f>$I13*'Prepared_Debt Original Currency'!BP13</f>
        <v>0</v>
      </c>
      <c r="BQ13" s="16">
        <f>$I13*'Prepared_Debt Original Currency'!BQ13</f>
        <v>0</v>
      </c>
      <c r="BR13" s="16">
        <f>$I13*'Prepared_Debt Original Currency'!BR13</f>
        <v>0</v>
      </c>
      <c r="BS13" s="16">
        <f>$I13*'Prepared_Debt Original Currency'!BS13</f>
        <v>0</v>
      </c>
      <c r="BT13" s="16">
        <f>$I13*'Prepared_Debt Original Currency'!BT13</f>
        <v>0</v>
      </c>
      <c r="BU13" s="16">
        <f>$I13*'Prepared_Debt Original Currency'!BU13</f>
        <v>0</v>
      </c>
      <c r="BV13" s="16">
        <f>$I13*'Prepared_Debt Original Currency'!BV13</f>
        <v>0</v>
      </c>
      <c r="BW13" s="16">
        <f>$I13*'Prepared_Debt Original Currency'!BW13</f>
        <v>0</v>
      </c>
      <c r="BX13" s="25"/>
      <c r="BY13" s="20" t="b">
        <f t="shared" si="5"/>
        <v>1</v>
      </c>
      <c r="BZ13" s="25"/>
      <c r="CA13" s="25"/>
      <c r="CB13" s="26">
        <v>0</v>
      </c>
      <c r="CC13" s="26">
        <f t="shared" si="6"/>
        <v>125138.33592119996</v>
      </c>
      <c r="CD13" s="21">
        <f t="shared" si="2"/>
        <v>4171.2778640399983</v>
      </c>
      <c r="CE13" s="21">
        <f t="shared" si="12"/>
        <v>4171.2778640399983</v>
      </c>
      <c r="CF13" s="21">
        <f t="shared" si="12"/>
        <v>4171.2778640399983</v>
      </c>
      <c r="CG13" s="21">
        <f t="shared" si="12"/>
        <v>4171.2778640399983</v>
      </c>
      <c r="CH13" s="21">
        <f t="shared" si="12"/>
        <v>4171.2778640399983</v>
      </c>
      <c r="CI13" s="21">
        <f t="shared" si="12"/>
        <v>4171.2778640399983</v>
      </c>
      <c r="CJ13" s="21">
        <f t="shared" si="12"/>
        <v>4171.2778640399983</v>
      </c>
      <c r="CK13" s="21">
        <f t="shared" si="12"/>
        <v>4171.2778640399983</v>
      </c>
      <c r="CL13" s="21">
        <f t="shared" si="12"/>
        <v>4171.2778640399983</v>
      </c>
      <c r="CM13" s="21">
        <f t="shared" si="12"/>
        <v>4171.2778640399983</v>
      </c>
      <c r="CN13" s="21">
        <f t="shared" si="12"/>
        <v>4171.2778640399983</v>
      </c>
      <c r="CO13" s="21">
        <f t="shared" si="8"/>
        <v>4171.2778640399983</v>
      </c>
      <c r="CP13" s="21">
        <f t="shared" si="8"/>
        <v>4171.2778640399983</v>
      </c>
      <c r="CQ13" s="21">
        <f t="shared" si="8"/>
        <v>4171.2778640399983</v>
      </c>
      <c r="CR13" s="21">
        <f t="shared" si="8"/>
        <v>4171.2778640399983</v>
      </c>
      <c r="CS13" s="21">
        <f t="shared" si="8"/>
        <v>4171.2778640399983</v>
      </c>
      <c r="CT13" s="21">
        <f t="shared" si="8"/>
        <v>4171.2778640399983</v>
      </c>
      <c r="CU13" s="21">
        <f t="shared" si="8"/>
        <v>4171.2778640399983</v>
      </c>
      <c r="CV13" s="21">
        <f t="shared" si="8"/>
        <v>4171.2778640399983</v>
      </c>
      <c r="CW13" s="21">
        <f t="shared" si="8"/>
        <v>4171.2778640399983</v>
      </c>
      <c r="CX13" s="21">
        <f t="shared" si="8"/>
        <v>4171.2778640399983</v>
      </c>
      <c r="CY13" s="21">
        <f t="shared" si="9"/>
        <v>4171.2778640399983</v>
      </c>
      <c r="CZ13" s="21">
        <f t="shared" si="9"/>
        <v>4171.2778640399983</v>
      </c>
      <c r="DA13" s="21">
        <f t="shared" si="9"/>
        <v>4171.2778640399983</v>
      </c>
      <c r="DB13" s="21">
        <f t="shared" si="9"/>
        <v>4171.2778640399983</v>
      </c>
      <c r="DC13" s="21">
        <f t="shared" si="9"/>
        <v>4171.2778640399983</v>
      </c>
      <c r="DD13" s="21">
        <f t="shared" si="9"/>
        <v>4171.2778640399983</v>
      </c>
      <c r="DE13" s="21">
        <f t="shared" si="9"/>
        <v>4171.2778640399983</v>
      </c>
      <c r="DF13" s="21">
        <f t="shared" si="9"/>
        <v>4171.2778640399983</v>
      </c>
      <c r="DG13" s="21">
        <f t="shared" si="9"/>
        <v>4171.2778640399983</v>
      </c>
      <c r="DH13" s="21">
        <f t="shared" si="9"/>
        <v>4171.2778640399983</v>
      </c>
      <c r="DI13" s="21">
        <f t="shared" si="10"/>
        <v>4171.2778640399983</v>
      </c>
      <c r="DJ13" s="21">
        <f t="shared" si="10"/>
        <v>0</v>
      </c>
      <c r="DK13" s="21">
        <f t="shared" si="10"/>
        <v>0</v>
      </c>
      <c r="DL13" s="21">
        <f t="shared" si="10"/>
        <v>0</v>
      </c>
      <c r="DM13" s="21">
        <f t="shared" si="10"/>
        <v>0</v>
      </c>
      <c r="DN13" s="21">
        <f t="shared" si="10"/>
        <v>0</v>
      </c>
      <c r="DO13" s="21">
        <f t="shared" si="10"/>
        <v>0</v>
      </c>
      <c r="DP13" s="21">
        <f t="shared" si="10"/>
        <v>0</v>
      </c>
      <c r="DQ13" s="21">
        <f t="shared" si="10"/>
        <v>0</v>
      </c>
      <c r="DR13" s="21">
        <f t="shared" si="10"/>
        <v>0</v>
      </c>
      <c r="DS13" s="21">
        <f t="shared" si="11"/>
        <v>0</v>
      </c>
      <c r="DT13" s="21">
        <f t="shared" si="11"/>
        <v>0</v>
      </c>
      <c r="DU13" s="21">
        <f t="shared" si="11"/>
        <v>0</v>
      </c>
      <c r="DV13" s="21">
        <f t="shared" si="11"/>
        <v>0</v>
      </c>
      <c r="DW13" s="21">
        <f t="shared" si="11"/>
        <v>0</v>
      </c>
      <c r="DX13" s="21">
        <f t="shared" si="11"/>
        <v>0</v>
      </c>
      <c r="DY13" s="21">
        <f t="shared" si="11"/>
        <v>0</v>
      </c>
      <c r="DZ13" s="21">
        <f t="shared" si="11"/>
        <v>0</v>
      </c>
      <c r="EA13" s="21">
        <f t="shared" si="11"/>
        <v>0</v>
      </c>
      <c r="EB13" s="26">
        <f t="shared" si="7"/>
        <v>-8342.5557280798967</v>
      </c>
    </row>
    <row r="14" spans="1:256" x14ac:dyDescent="0.35">
      <c r="A14" s="14">
        <v>10</v>
      </c>
      <c r="B14" s="15" t="s">
        <v>34</v>
      </c>
      <c r="C14" s="17" t="s">
        <v>35</v>
      </c>
      <c r="D14" s="14" t="s">
        <v>27</v>
      </c>
      <c r="E14" s="50" t="s">
        <v>35</v>
      </c>
      <c r="F14" s="50" t="s">
        <v>76</v>
      </c>
      <c r="G14" s="50">
        <f>VLOOKUP(F14,'Represenative Instruments_FX'!$E$5:$F$14,2,FALSE)</f>
        <v>1</v>
      </c>
      <c r="H14" s="14" t="s">
        <v>117</v>
      </c>
      <c r="I14" s="76">
        <f>VLOOKUP(H14,'Represenative Instruments_FX'!$H$5:$J$15,3,FALSE)</f>
        <v>0.16142592035374231</v>
      </c>
      <c r="J14" s="16">
        <f>+I14*'Prepared_Debt Original Currency'!J14</f>
        <v>1997020.939524685</v>
      </c>
      <c r="K14" s="16">
        <f>+I14*'Prepared_Debt Original Currency'!K14</f>
        <v>1334596.5688597783</v>
      </c>
      <c r="L14" s="16">
        <v>0</v>
      </c>
      <c r="M14" s="16">
        <v>0</v>
      </c>
      <c r="N14" s="122">
        <v>40305</v>
      </c>
      <c r="O14" s="122">
        <v>54864</v>
      </c>
      <c r="P14" s="14">
        <v>10</v>
      </c>
      <c r="Q14" s="17">
        <v>50</v>
      </c>
      <c r="R14" s="50">
        <v>0</v>
      </c>
      <c r="S14" s="50">
        <v>33</v>
      </c>
      <c r="T14" s="14" t="s">
        <v>29</v>
      </c>
      <c r="U14" s="46">
        <v>7.4999999999999997E-3</v>
      </c>
      <c r="V14" s="14"/>
      <c r="W14" s="24"/>
      <c r="X14" s="16">
        <v>12371129.340000002</v>
      </c>
      <c r="Y14" s="106">
        <f t="shared" si="4"/>
        <v>0</v>
      </c>
      <c r="Z14" s="16">
        <f>$I14*'Prepared_Debt Original Currency'!Z14</f>
        <v>56568.000991800858</v>
      </c>
      <c r="AA14" s="16">
        <f>$I14*'Prepared_Debt Original Currency'!AA14</f>
        <v>52392.945558139814</v>
      </c>
      <c r="AB14" s="16">
        <f>$I14*'Prepared_Debt Original Currency'!AB14</f>
        <v>47276.002164398742</v>
      </c>
      <c r="AC14" s="16">
        <f>$I14*'Prepared_Debt Original Currency'!AC14</f>
        <v>47276.002164398742</v>
      </c>
      <c r="AD14" s="16">
        <f>$I14*'Prepared_Debt Original Currency'!AD14</f>
        <v>47276.002164398742</v>
      </c>
      <c r="AE14" s="16">
        <f>$I14*'Prepared_Debt Original Currency'!AE14</f>
        <v>42072.307189652209</v>
      </c>
      <c r="AF14" s="16">
        <f>$I14*'Prepared_Debt Original Currency'!AF14</f>
        <v>43783.133315856285</v>
      </c>
      <c r="AG14" s="16">
        <f>$I14*'Prepared_Debt Original Currency'!AG14</f>
        <v>43783.133315856285</v>
      </c>
      <c r="AH14" s="16">
        <f>$I14*'Prepared_Debt Original Currency'!AH14</f>
        <v>43783.133315856285</v>
      </c>
      <c r="AI14" s="16">
        <f>$I14*'Prepared_Debt Original Currency'!AI14</f>
        <v>43783.133315856285</v>
      </c>
      <c r="AJ14" s="16">
        <f>$I14*'Prepared_Debt Original Currency'!AJ14</f>
        <v>43783.133315856285</v>
      </c>
      <c r="AK14" s="16">
        <f>$I14*'Prepared_Debt Original Currency'!AK14</f>
        <v>43783.133315856285</v>
      </c>
      <c r="AL14" s="16">
        <f>$I14*'Prepared_Debt Original Currency'!AL14</f>
        <v>43783.133315856285</v>
      </c>
      <c r="AM14" s="16">
        <f>$I14*'Prepared_Debt Original Currency'!AM14</f>
        <v>43783.133315856285</v>
      </c>
      <c r="AN14" s="16">
        <f>$I14*'Prepared_Debt Original Currency'!AN14</f>
        <v>43783.133315856285</v>
      </c>
      <c r="AO14" s="16">
        <f>$I14*'Prepared_Debt Original Currency'!AO14</f>
        <v>43783.133315856285</v>
      </c>
      <c r="AP14" s="16">
        <f>$I14*'Prepared_Debt Original Currency'!AP14</f>
        <v>43783.133315856285</v>
      </c>
      <c r="AQ14" s="16">
        <f>$I14*'Prepared_Debt Original Currency'!AQ14</f>
        <v>43783.133315856285</v>
      </c>
      <c r="AR14" s="16">
        <f>$I14*'Prepared_Debt Original Currency'!AR14</f>
        <v>43783.133315856285</v>
      </c>
      <c r="AS14" s="16">
        <f>$I14*'Prepared_Debt Original Currency'!AS14</f>
        <v>43783.133315856285</v>
      </c>
      <c r="AT14" s="16">
        <f>$I14*'Prepared_Debt Original Currency'!AT14</f>
        <v>43783.133315856285</v>
      </c>
      <c r="AU14" s="16">
        <f>$I14*'Prepared_Debt Original Currency'!AU14</f>
        <v>43783.133315856285</v>
      </c>
      <c r="AV14" s="16">
        <f>$I14*'Prepared_Debt Original Currency'!AV14</f>
        <v>43783.133315856285</v>
      </c>
      <c r="AW14" s="16">
        <f>$I14*'Prepared_Debt Original Currency'!AW14</f>
        <v>43783.133315856285</v>
      </c>
      <c r="AX14" s="16">
        <f>$I14*'Prepared_Debt Original Currency'!AX14</f>
        <v>43783.133315856285</v>
      </c>
      <c r="AY14" s="16">
        <f>$I14*'Prepared_Debt Original Currency'!AY14</f>
        <v>43783.133315856285</v>
      </c>
      <c r="AZ14" s="16">
        <f>$I14*'Prepared_Debt Original Currency'!AZ14</f>
        <v>43783.133315856285</v>
      </c>
      <c r="BA14" s="16">
        <f>$I14*'Prepared_Debt Original Currency'!BA14</f>
        <v>43783.133315856285</v>
      </c>
      <c r="BB14" s="16">
        <f>$I14*'Prepared_Debt Original Currency'!BB14</f>
        <v>43783.133315856285</v>
      </c>
      <c r="BC14" s="16">
        <f>$I14*'Prepared_Debt Original Currency'!BC14</f>
        <v>8680.8105905735429</v>
      </c>
      <c r="BD14" s="16">
        <f>$I14*'Prepared_Debt Original Currency'!BD14</f>
        <v>8680.8105905735429</v>
      </c>
      <c r="BE14" s="16">
        <f>$I14*'Prepared_Debt Original Currency'!BE14</f>
        <v>8680.8105905735429</v>
      </c>
      <c r="BF14" s="16">
        <f>$I14*'Prepared_Debt Original Currency'!BF14</f>
        <v>8680.8105905735429</v>
      </c>
      <c r="BG14" s="16">
        <f>$I14*'Prepared_Debt Original Currency'!BG14</f>
        <v>0</v>
      </c>
      <c r="BH14" s="16">
        <f>$I14*'Prepared_Debt Original Currency'!BH14</f>
        <v>0</v>
      </c>
      <c r="BI14" s="16">
        <f>$I14*'Prepared_Debt Original Currency'!BI14</f>
        <v>0</v>
      </c>
      <c r="BJ14" s="16">
        <f>$I14*'Prepared_Debt Original Currency'!BJ14</f>
        <v>0</v>
      </c>
      <c r="BK14" s="16">
        <f>$I14*'Prepared_Debt Original Currency'!BK14</f>
        <v>0</v>
      </c>
      <c r="BL14" s="16">
        <f>$I14*'Prepared_Debt Original Currency'!BL14</f>
        <v>0</v>
      </c>
      <c r="BM14" s="16">
        <f>$I14*'Prepared_Debt Original Currency'!BM14</f>
        <v>0</v>
      </c>
      <c r="BN14" s="16">
        <f>$I14*'Prepared_Debt Original Currency'!BN14</f>
        <v>0</v>
      </c>
      <c r="BO14" s="16">
        <f>$I14*'Prepared_Debt Original Currency'!BO14</f>
        <v>0</v>
      </c>
      <c r="BP14" s="16">
        <f>$I14*'Prepared_Debt Original Currency'!BP14</f>
        <v>0</v>
      </c>
      <c r="BQ14" s="16">
        <f>$I14*'Prepared_Debt Original Currency'!BQ14</f>
        <v>0</v>
      </c>
      <c r="BR14" s="16">
        <f>$I14*'Prepared_Debt Original Currency'!BR14</f>
        <v>0</v>
      </c>
      <c r="BS14" s="16">
        <f>$I14*'Prepared_Debt Original Currency'!BS14</f>
        <v>0</v>
      </c>
      <c r="BT14" s="16">
        <f>$I14*'Prepared_Debt Original Currency'!BT14</f>
        <v>0</v>
      </c>
      <c r="BU14" s="16">
        <f>$I14*'Prepared_Debt Original Currency'!BU14</f>
        <v>0</v>
      </c>
      <c r="BV14" s="16">
        <f>$I14*'Prepared_Debt Original Currency'!BV14</f>
        <v>0</v>
      </c>
      <c r="BW14" s="16">
        <f>$I14*'Prepared_Debt Original Currency'!BW14</f>
        <v>0</v>
      </c>
      <c r="BX14" s="20"/>
      <c r="BY14" s="20" t="b">
        <f t="shared" si="5"/>
        <v>1</v>
      </c>
      <c r="BZ14" s="20"/>
      <c r="CA14" s="20"/>
      <c r="CB14" s="23">
        <v>0</v>
      </c>
      <c r="CC14" s="23">
        <f t="shared" si="6"/>
        <v>1334596.5688597783</v>
      </c>
      <c r="CD14" s="21">
        <f t="shared" si="2"/>
        <v>40442.320268478128</v>
      </c>
      <c r="CE14" s="21">
        <f t="shared" si="12"/>
        <v>40442.320268478128</v>
      </c>
      <c r="CF14" s="21">
        <f t="shared" si="12"/>
        <v>40442.320268478128</v>
      </c>
      <c r="CG14" s="21">
        <f t="shared" si="12"/>
        <v>40442.320268478128</v>
      </c>
      <c r="CH14" s="21">
        <f t="shared" si="12"/>
        <v>40442.320268478128</v>
      </c>
      <c r="CI14" s="21">
        <f t="shared" si="12"/>
        <v>40442.320268478128</v>
      </c>
      <c r="CJ14" s="21">
        <f t="shared" si="12"/>
        <v>40442.320268478128</v>
      </c>
      <c r="CK14" s="21">
        <f t="shared" si="12"/>
        <v>40442.320268478128</v>
      </c>
      <c r="CL14" s="21">
        <f t="shared" si="12"/>
        <v>40442.320268478128</v>
      </c>
      <c r="CM14" s="21">
        <f t="shared" si="12"/>
        <v>40442.320268478128</v>
      </c>
      <c r="CN14" s="21">
        <f t="shared" si="12"/>
        <v>40442.320268478128</v>
      </c>
      <c r="CO14" s="21">
        <f t="shared" si="8"/>
        <v>40442.320268478128</v>
      </c>
      <c r="CP14" s="21">
        <f t="shared" si="8"/>
        <v>40442.320268478128</v>
      </c>
      <c r="CQ14" s="21">
        <f t="shared" si="8"/>
        <v>40442.320268478128</v>
      </c>
      <c r="CR14" s="21">
        <f t="shared" si="8"/>
        <v>40442.320268478128</v>
      </c>
      <c r="CS14" s="21">
        <f t="shared" si="8"/>
        <v>40442.320268478128</v>
      </c>
      <c r="CT14" s="21">
        <f t="shared" si="8"/>
        <v>40442.320268478128</v>
      </c>
      <c r="CU14" s="21">
        <f t="shared" si="8"/>
        <v>40442.320268478128</v>
      </c>
      <c r="CV14" s="21">
        <f t="shared" si="8"/>
        <v>40442.320268478128</v>
      </c>
      <c r="CW14" s="21">
        <f t="shared" si="8"/>
        <v>40442.320268478128</v>
      </c>
      <c r="CX14" s="21">
        <f t="shared" si="8"/>
        <v>40442.320268478128</v>
      </c>
      <c r="CY14" s="21">
        <f t="shared" si="9"/>
        <v>40442.320268478128</v>
      </c>
      <c r="CZ14" s="21">
        <f t="shared" si="9"/>
        <v>40442.320268478128</v>
      </c>
      <c r="DA14" s="21">
        <f t="shared" si="9"/>
        <v>40442.320268478128</v>
      </c>
      <c r="DB14" s="21">
        <f t="shared" si="9"/>
        <v>40442.320268478128</v>
      </c>
      <c r="DC14" s="21">
        <f t="shared" si="9"/>
        <v>40442.320268478128</v>
      </c>
      <c r="DD14" s="21">
        <f t="shared" si="9"/>
        <v>40442.320268478128</v>
      </c>
      <c r="DE14" s="21">
        <f t="shared" si="9"/>
        <v>40442.320268478128</v>
      </c>
      <c r="DF14" s="21">
        <f t="shared" si="9"/>
        <v>40442.320268478128</v>
      </c>
      <c r="DG14" s="21">
        <f t="shared" si="9"/>
        <v>40442.320268478128</v>
      </c>
      <c r="DH14" s="21">
        <f t="shared" si="9"/>
        <v>40442.320268478128</v>
      </c>
      <c r="DI14" s="21">
        <f t="shared" si="10"/>
        <v>40442.320268478128</v>
      </c>
      <c r="DJ14" s="21">
        <f t="shared" si="10"/>
        <v>40442.320268478128</v>
      </c>
      <c r="DK14" s="21">
        <f t="shared" si="10"/>
        <v>40442.320268478128</v>
      </c>
      <c r="DL14" s="21">
        <f t="shared" si="10"/>
        <v>40442.320268478128</v>
      </c>
      <c r="DM14" s="21">
        <f t="shared" si="10"/>
        <v>0</v>
      </c>
      <c r="DN14" s="21">
        <f t="shared" si="10"/>
        <v>0</v>
      </c>
      <c r="DO14" s="21">
        <f t="shared" si="10"/>
        <v>0</v>
      </c>
      <c r="DP14" s="21">
        <f t="shared" si="10"/>
        <v>0</v>
      </c>
      <c r="DQ14" s="21">
        <f t="shared" si="10"/>
        <v>0</v>
      </c>
      <c r="DR14" s="21">
        <f t="shared" si="10"/>
        <v>0</v>
      </c>
      <c r="DS14" s="21">
        <f t="shared" si="11"/>
        <v>0</v>
      </c>
      <c r="DT14" s="21">
        <f t="shared" si="11"/>
        <v>0</v>
      </c>
      <c r="DU14" s="21">
        <f t="shared" si="11"/>
        <v>0</v>
      </c>
      <c r="DV14" s="21">
        <f t="shared" si="11"/>
        <v>0</v>
      </c>
      <c r="DW14" s="21">
        <f t="shared" si="11"/>
        <v>0</v>
      </c>
      <c r="DX14" s="21">
        <f t="shared" si="11"/>
        <v>0</v>
      </c>
      <c r="DY14" s="21">
        <f t="shared" si="11"/>
        <v>0</v>
      </c>
      <c r="DZ14" s="21">
        <f t="shared" si="11"/>
        <v>0</v>
      </c>
      <c r="EA14" s="21">
        <f t="shared" si="11"/>
        <v>0</v>
      </c>
      <c r="EB14" s="23">
        <f t="shared" si="7"/>
        <v>-80884.640536956955</v>
      </c>
    </row>
    <row r="15" spans="1:256" x14ac:dyDescent="0.35">
      <c r="A15" s="14">
        <v>11</v>
      </c>
      <c r="B15" s="15" t="s">
        <v>34</v>
      </c>
      <c r="C15" s="17" t="s">
        <v>37</v>
      </c>
      <c r="D15" s="14" t="s">
        <v>27</v>
      </c>
      <c r="E15" s="50" t="s">
        <v>63</v>
      </c>
      <c r="F15" s="50" t="s">
        <v>77</v>
      </c>
      <c r="G15" s="50">
        <f>VLOOKUP(F15,'Represenative Instruments_FX'!$E$5:$F$14,2,FALSE)</f>
        <v>4</v>
      </c>
      <c r="H15" s="14" t="s">
        <v>28</v>
      </c>
      <c r="I15" s="76">
        <f>VLOOKUP(H15,'Represenative Instruments_FX'!$H$5:$J$15,3,FALSE)</f>
        <v>1</v>
      </c>
      <c r="J15" s="16">
        <f>+I15*'Prepared_Debt Original Currency'!J15</f>
        <v>62176201.870000005</v>
      </c>
      <c r="K15" s="16">
        <f>+I15*'Prepared_Debt Original Currency'!K15</f>
        <v>6139287.8200000003</v>
      </c>
      <c r="L15" s="16">
        <v>0</v>
      </c>
      <c r="M15" s="16">
        <v>0</v>
      </c>
      <c r="N15" s="122">
        <v>39610</v>
      </c>
      <c r="O15" s="122">
        <v>45017</v>
      </c>
      <c r="P15" s="14">
        <v>5</v>
      </c>
      <c r="Q15" s="17">
        <v>20</v>
      </c>
      <c r="R15" s="50">
        <v>0</v>
      </c>
      <c r="S15" s="50">
        <v>6</v>
      </c>
      <c r="T15" s="14" t="s">
        <v>38</v>
      </c>
      <c r="U15" s="46">
        <v>6.4199999999999993E-2</v>
      </c>
      <c r="V15" s="14" t="s">
        <v>39</v>
      </c>
      <c r="W15" s="46">
        <v>5.0000000000000001E-3</v>
      </c>
      <c r="X15" s="16">
        <v>20503920.440000001</v>
      </c>
      <c r="Y15" s="106">
        <f t="shared" si="4"/>
        <v>0</v>
      </c>
      <c r="Z15" s="16">
        <f>$I15*'Prepared_Debt Original Currency'!Z15</f>
        <v>2228903.5099999998</v>
      </c>
      <c r="AA15" s="16">
        <f>$I15*'Prepared_Debt Original Currency'!AA15</f>
        <v>964153.7</v>
      </c>
      <c r="AB15" s="16">
        <f>$I15*'Prepared_Debt Original Currency'!AB15</f>
        <v>764153.7</v>
      </c>
      <c r="AC15" s="16">
        <f>$I15*'Prepared_Debt Original Currency'!AC15</f>
        <v>764153.7</v>
      </c>
      <c r="AD15" s="16">
        <f>$I15*'Prepared_Debt Original Currency'!AD15</f>
        <v>764153.7</v>
      </c>
      <c r="AE15" s="16">
        <f>$I15*'Prepared_Debt Original Currency'!AE15</f>
        <v>653769.51</v>
      </c>
      <c r="AF15" s="16">
        <f>$I15*'Prepared_Debt Original Currency'!AF15</f>
        <v>0</v>
      </c>
      <c r="AG15" s="16">
        <f>$I15*'Prepared_Debt Original Currency'!AG15</f>
        <v>0</v>
      </c>
      <c r="AH15" s="16">
        <f>$I15*'Prepared_Debt Original Currency'!AH15</f>
        <v>0</v>
      </c>
      <c r="AI15" s="16">
        <f>$I15*'Prepared_Debt Original Currency'!AI15</f>
        <v>0</v>
      </c>
      <c r="AJ15" s="16">
        <f>$I15*'Prepared_Debt Original Currency'!AJ15</f>
        <v>0</v>
      </c>
      <c r="AK15" s="16">
        <f>$I15*'Prepared_Debt Original Currency'!AK15</f>
        <v>0</v>
      </c>
      <c r="AL15" s="16">
        <f>$I15*'Prepared_Debt Original Currency'!AL15</f>
        <v>0</v>
      </c>
      <c r="AM15" s="16">
        <f>$I15*'Prepared_Debt Original Currency'!AM15</f>
        <v>0</v>
      </c>
      <c r="AN15" s="16">
        <f>$I15*'Prepared_Debt Original Currency'!AN15</f>
        <v>0</v>
      </c>
      <c r="AO15" s="16">
        <f>$I15*'Prepared_Debt Original Currency'!AO15</f>
        <v>0</v>
      </c>
      <c r="AP15" s="16">
        <f>$I15*'Prepared_Debt Original Currency'!AP15</f>
        <v>0</v>
      </c>
      <c r="AQ15" s="16">
        <f>$I15*'Prepared_Debt Original Currency'!AQ15</f>
        <v>0</v>
      </c>
      <c r="AR15" s="16">
        <f>$I15*'Prepared_Debt Original Currency'!AR15</f>
        <v>0</v>
      </c>
      <c r="AS15" s="16">
        <f>$I15*'Prepared_Debt Original Currency'!AS15</f>
        <v>0</v>
      </c>
      <c r="AT15" s="16">
        <f>$I15*'Prepared_Debt Original Currency'!AT15</f>
        <v>0</v>
      </c>
      <c r="AU15" s="16">
        <f>$I15*'Prepared_Debt Original Currency'!AU15</f>
        <v>0</v>
      </c>
      <c r="AV15" s="16">
        <f>$I15*'Prepared_Debt Original Currency'!AV15</f>
        <v>0</v>
      </c>
      <c r="AW15" s="16">
        <f>$I15*'Prepared_Debt Original Currency'!AW15</f>
        <v>0</v>
      </c>
      <c r="AX15" s="16">
        <f>$I15*'Prepared_Debt Original Currency'!AX15</f>
        <v>0</v>
      </c>
      <c r="AY15" s="16">
        <f>$I15*'Prepared_Debt Original Currency'!AY15</f>
        <v>0</v>
      </c>
      <c r="AZ15" s="16">
        <f>$I15*'Prepared_Debt Original Currency'!AZ15</f>
        <v>0</v>
      </c>
      <c r="BA15" s="16">
        <f>$I15*'Prepared_Debt Original Currency'!BA15</f>
        <v>0</v>
      </c>
      <c r="BB15" s="16">
        <f>$I15*'Prepared_Debt Original Currency'!BB15</f>
        <v>0</v>
      </c>
      <c r="BC15" s="16">
        <f>$I15*'Prepared_Debt Original Currency'!BC15</f>
        <v>0</v>
      </c>
      <c r="BD15" s="16">
        <f>$I15*'Prepared_Debt Original Currency'!BD15</f>
        <v>0</v>
      </c>
      <c r="BE15" s="16">
        <f>$I15*'Prepared_Debt Original Currency'!BE15</f>
        <v>0</v>
      </c>
      <c r="BF15" s="16">
        <f>$I15*'Prepared_Debt Original Currency'!BF15</f>
        <v>0</v>
      </c>
      <c r="BG15" s="16">
        <f>$I15*'Prepared_Debt Original Currency'!BG15</f>
        <v>0</v>
      </c>
      <c r="BH15" s="16">
        <f>$I15*'Prepared_Debt Original Currency'!BH15</f>
        <v>0</v>
      </c>
      <c r="BI15" s="16">
        <f>$I15*'Prepared_Debt Original Currency'!BI15</f>
        <v>0</v>
      </c>
      <c r="BJ15" s="16">
        <f>$I15*'Prepared_Debt Original Currency'!BJ15</f>
        <v>0</v>
      </c>
      <c r="BK15" s="16">
        <f>$I15*'Prepared_Debt Original Currency'!BK15</f>
        <v>0</v>
      </c>
      <c r="BL15" s="16">
        <f>$I15*'Prepared_Debt Original Currency'!BL15</f>
        <v>0</v>
      </c>
      <c r="BM15" s="16">
        <f>$I15*'Prepared_Debt Original Currency'!BM15</f>
        <v>0</v>
      </c>
      <c r="BN15" s="16">
        <f>$I15*'Prepared_Debt Original Currency'!BN15</f>
        <v>0</v>
      </c>
      <c r="BO15" s="16">
        <f>$I15*'Prepared_Debt Original Currency'!BO15</f>
        <v>0</v>
      </c>
      <c r="BP15" s="16">
        <f>$I15*'Prepared_Debt Original Currency'!BP15</f>
        <v>0</v>
      </c>
      <c r="BQ15" s="16">
        <f>$I15*'Prepared_Debt Original Currency'!BQ15</f>
        <v>0</v>
      </c>
      <c r="BR15" s="16">
        <f>$I15*'Prepared_Debt Original Currency'!BR15</f>
        <v>0</v>
      </c>
      <c r="BS15" s="16">
        <f>$I15*'Prepared_Debt Original Currency'!BS15</f>
        <v>0</v>
      </c>
      <c r="BT15" s="16">
        <f>$I15*'Prepared_Debt Original Currency'!BT15</f>
        <v>0</v>
      </c>
      <c r="BU15" s="16">
        <f>$I15*'Prepared_Debt Original Currency'!BU15</f>
        <v>0</v>
      </c>
      <c r="BV15" s="16">
        <f>$I15*'Prepared_Debt Original Currency'!BV15</f>
        <v>0</v>
      </c>
      <c r="BW15" s="16">
        <f>$I15*'Prepared_Debt Original Currency'!BW15</f>
        <v>0</v>
      </c>
      <c r="BX15" s="20"/>
      <c r="BY15" s="20" t="b">
        <f t="shared" si="5"/>
        <v>1</v>
      </c>
      <c r="BZ15" s="20"/>
      <c r="CA15" s="20"/>
      <c r="CB15" s="23">
        <v>0</v>
      </c>
      <c r="CC15" s="23">
        <f t="shared" si="6"/>
        <v>6139287.8200000003</v>
      </c>
      <c r="CD15" s="21">
        <f t="shared" si="2"/>
        <v>1023214.6366666667</v>
      </c>
      <c r="CE15" s="21">
        <f t="shared" si="12"/>
        <v>1023214.6366666667</v>
      </c>
      <c r="CF15" s="21">
        <f t="shared" si="12"/>
        <v>1023214.6366666667</v>
      </c>
      <c r="CG15" s="21">
        <f t="shared" si="12"/>
        <v>1023214.6366666667</v>
      </c>
      <c r="CH15" s="21">
        <f t="shared" si="12"/>
        <v>1023214.6366666667</v>
      </c>
      <c r="CI15" s="21">
        <f t="shared" si="12"/>
        <v>1023214.6366666667</v>
      </c>
      <c r="CJ15" s="21">
        <f t="shared" si="12"/>
        <v>1023214.6366666667</v>
      </c>
      <c r="CK15" s="21">
        <f t="shared" si="12"/>
        <v>1023214.6366666667</v>
      </c>
      <c r="CL15" s="21">
        <f t="shared" si="12"/>
        <v>0</v>
      </c>
      <c r="CM15" s="21">
        <f t="shared" si="12"/>
        <v>0</v>
      </c>
      <c r="CN15" s="21">
        <f t="shared" si="12"/>
        <v>0</v>
      </c>
      <c r="CO15" s="21">
        <f t="shared" si="8"/>
        <v>0</v>
      </c>
      <c r="CP15" s="21">
        <f t="shared" si="8"/>
        <v>0</v>
      </c>
      <c r="CQ15" s="21">
        <f t="shared" si="8"/>
        <v>0</v>
      </c>
      <c r="CR15" s="21">
        <f t="shared" si="8"/>
        <v>0</v>
      </c>
      <c r="CS15" s="21">
        <f t="shared" si="8"/>
        <v>0</v>
      </c>
      <c r="CT15" s="21">
        <f t="shared" si="8"/>
        <v>0</v>
      </c>
      <c r="CU15" s="21">
        <f t="shared" si="8"/>
        <v>0</v>
      </c>
      <c r="CV15" s="21">
        <f t="shared" si="8"/>
        <v>0</v>
      </c>
      <c r="CW15" s="21">
        <f t="shared" si="8"/>
        <v>0</v>
      </c>
      <c r="CX15" s="21">
        <f t="shared" si="8"/>
        <v>0</v>
      </c>
      <c r="CY15" s="21">
        <f t="shared" si="9"/>
        <v>0</v>
      </c>
      <c r="CZ15" s="21">
        <f t="shared" si="9"/>
        <v>0</v>
      </c>
      <c r="DA15" s="21">
        <f t="shared" si="9"/>
        <v>0</v>
      </c>
      <c r="DB15" s="21">
        <f t="shared" si="9"/>
        <v>0</v>
      </c>
      <c r="DC15" s="21">
        <f t="shared" si="9"/>
        <v>0</v>
      </c>
      <c r="DD15" s="21">
        <f t="shared" si="9"/>
        <v>0</v>
      </c>
      <c r="DE15" s="21">
        <f t="shared" si="9"/>
        <v>0</v>
      </c>
      <c r="DF15" s="21">
        <f t="shared" si="9"/>
        <v>0</v>
      </c>
      <c r="DG15" s="21">
        <f t="shared" si="9"/>
        <v>0</v>
      </c>
      <c r="DH15" s="21">
        <f t="shared" si="9"/>
        <v>0</v>
      </c>
      <c r="DI15" s="21">
        <f t="shared" si="10"/>
        <v>0</v>
      </c>
      <c r="DJ15" s="21">
        <f t="shared" si="10"/>
        <v>0</v>
      </c>
      <c r="DK15" s="21">
        <f t="shared" si="10"/>
        <v>0</v>
      </c>
      <c r="DL15" s="21">
        <f t="shared" si="10"/>
        <v>0</v>
      </c>
      <c r="DM15" s="21">
        <f t="shared" si="10"/>
        <v>0</v>
      </c>
      <c r="DN15" s="21">
        <f t="shared" si="10"/>
        <v>0</v>
      </c>
      <c r="DO15" s="21">
        <f t="shared" si="10"/>
        <v>0</v>
      </c>
      <c r="DP15" s="21">
        <f t="shared" si="10"/>
        <v>0</v>
      </c>
      <c r="DQ15" s="21">
        <f t="shared" si="10"/>
        <v>0</v>
      </c>
      <c r="DR15" s="21">
        <f t="shared" si="10"/>
        <v>0</v>
      </c>
      <c r="DS15" s="21">
        <f t="shared" si="11"/>
        <v>0</v>
      </c>
      <c r="DT15" s="21">
        <f t="shared" si="11"/>
        <v>0</v>
      </c>
      <c r="DU15" s="21">
        <f t="shared" si="11"/>
        <v>0</v>
      </c>
      <c r="DV15" s="21">
        <f t="shared" si="11"/>
        <v>0</v>
      </c>
      <c r="DW15" s="21">
        <f t="shared" si="11"/>
        <v>0</v>
      </c>
      <c r="DX15" s="21">
        <f t="shared" si="11"/>
        <v>0</v>
      </c>
      <c r="DY15" s="21">
        <f t="shared" si="11"/>
        <v>0</v>
      </c>
      <c r="DZ15" s="21">
        <f t="shared" si="11"/>
        <v>0</v>
      </c>
      <c r="EA15" s="21">
        <f t="shared" si="11"/>
        <v>0</v>
      </c>
      <c r="EB15" s="23">
        <f t="shared" si="7"/>
        <v>-2046429.2733333334</v>
      </c>
    </row>
    <row r="16" spans="1:256" x14ac:dyDescent="0.35">
      <c r="A16" s="14">
        <v>12</v>
      </c>
      <c r="B16" s="15" t="s">
        <v>34</v>
      </c>
      <c r="C16" s="17" t="s">
        <v>37</v>
      </c>
      <c r="D16" s="14" t="s">
        <v>27</v>
      </c>
      <c r="E16" s="50" t="s">
        <v>63</v>
      </c>
      <c r="F16" s="50" t="s">
        <v>77</v>
      </c>
      <c r="G16" s="50">
        <f>VLOOKUP(F16,'Represenative Instruments_FX'!$E$5:$F$14,2,FALSE)</f>
        <v>4</v>
      </c>
      <c r="H16" s="14" t="s">
        <v>116</v>
      </c>
      <c r="I16" s="76">
        <f>VLOOKUP(H16,'Represenative Instruments_FX'!$H$5:$J$15,3,FALSE)</f>
        <v>8.8730039246006209E-3</v>
      </c>
      <c r="J16" s="16">
        <f>+I16*'Prepared_Debt Original Currency'!J16</f>
        <v>112190.92991955984</v>
      </c>
      <c r="K16" s="16">
        <f>+I16*'Prepared_Debt Original Currency'!K16</f>
        <v>7710.3493448936988</v>
      </c>
      <c r="L16" s="16">
        <v>0</v>
      </c>
      <c r="M16" s="16">
        <v>0</v>
      </c>
      <c r="N16" s="122">
        <v>38719</v>
      </c>
      <c r="O16" s="122">
        <v>44256</v>
      </c>
      <c r="P16" s="14">
        <v>5</v>
      </c>
      <c r="Q16" s="17">
        <v>20</v>
      </c>
      <c r="R16" s="50">
        <v>0</v>
      </c>
      <c r="S16" s="50">
        <v>4</v>
      </c>
      <c r="T16" s="14" t="s">
        <v>38</v>
      </c>
      <c r="U16" s="46">
        <v>6.4199999999999993E-2</v>
      </c>
      <c r="V16" s="14" t="s">
        <v>39</v>
      </c>
      <c r="W16" s="46">
        <v>5.0000000000000001E-3</v>
      </c>
      <c r="X16" s="16">
        <v>4638479.6210000003</v>
      </c>
      <c r="Y16" s="106">
        <f t="shared" si="4"/>
        <v>0</v>
      </c>
      <c r="Z16" s="16">
        <f>$I16*'Prepared_Debt Original Currency'!Z16</f>
        <v>7366.0356733444078</v>
      </c>
      <c r="AA16" s="16">
        <f>$I16*'Prepared_Debt Original Currency'!AA16</f>
        <v>137.72555309071396</v>
      </c>
      <c r="AB16" s="16">
        <f>$I16*'Prepared_Debt Original Currency'!AB16</f>
        <v>137.72555309071396</v>
      </c>
      <c r="AC16" s="16">
        <f>$I16*'Prepared_Debt Original Currency'!AC16</f>
        <v>68.862565367863482</v>
      </c>
      <c r="AD16" s="16">
        <f>$I16*'Prepared_Debt Original Currency'!AD16</f>
        <v>0</v>
      </c>
      <c r="AE16" s="16">
        <f>$I16*'Prepared_Debt Original Currency'!AE16</f>
        <v>0</v>
      </c>
      <c r="AF16" s="16">
        <f>$I16*'Prepared_Debt Original Currency'!AF16</f>
        <v>0</v>
      </c>
      <c r="AG16" s="16">
        <f>$I16*'Prepared_Debt Original Currency'!AG16</f>
        <v>0</v>
      </c>
      <c r="AH16" s="16">
        <f>$I16*'Prepared_Debt Original Currency'!AH16</f>
        <v>0</v>
      </c>
      <c r="AI16" s="16">
        <f>$I16*'Prepared_Debt Original Currency'!AI16</f>
        <v>0</v>
      </c>
      <c r="AJ16" s="16">
        <f>$I16*'Prepared_Debt Original Currency'!AJ16</f>
        <v>0</v>
      </c>
      <c r="AK16" s="16">
        <f>$I16*'Prepared_Debt Original Currency'!AK16</f>
        <v>0</v>
      </c>
      <c r="AL16" s="16">
        <f>$I16*'Prepared_Debt Original Currency'!AL16</f>
        <v>0</v>
      </c>
      <c r="AM16" s="16">
        <f>$I16*'Prepared_Debt Original Currency'!AM16</f>
        <v>0</v>
      </c>
      <c r="AN16" s="16">
        <f>$I16*'Prepared_Debt Original Currency'!AN16</f>
        <v>0</v>
      </c>
      <c r="AO16" s="16">
        <f>$I16*'Prepared_Debt Original Currency'!AO16</f>
        <v>0</v>
      </c>
      <c r="AP16" s="16">
        <f>$I16*'Prepared_Debt Original Currency'!AP16</f>
        <v>0</v>
      </c>
      <c r="AQ16" s="16">
        <f>$I16*'Prepared_Debt Original Currency'!AQ16</f>
        <v>0</v>
      </c>
      <c r="AR16" s="16">
        <f>$I16*'Prepared_Debt Original Currency'!AR16</f>
        <v>0</v>
      </c>
      <c r="AS16" s="16">
        <f>$I16*'Prepared_Debt Original Currency'!AS16</f>
        <v>0</v>
      </c>
      <c r="AT16" s="16">
        <f>$I16*'Prepared_Debt Original Currency'!AT16</f>
        <v>0</v>
      </c>
      <c r="AU16" s="16">
        <f>$I16*'Prepared_Debt Original Currency'!AU16</f>
        <v>0</v>
      </c>
      <c r="AV16" s="16">
        <f>$I16*'Prepared_Debt Original Currency'!AV16</f>
        <v>0</v>
      </c>
      <c r="AW16" s="16">
        <f>$I16*'Prepared_Debt Original Currency'!AW16</f>
        <v>0</v>
      </c>
      <c r="AX16" s="16">
        <f>$I16*'Prepared_Debt Original Currency'!AX16</f>
        <v>0</v>
      </c>
      <c r="AY16" s="16">
        <f>$I16*'Prepared_Debt Original Currency'!AY16</f>
        <v>0</v>
      </c>
      <c r="AZ16" s="16">
        <f>$I16*'Prepared_Debt Original Currency'!AZ16</f>
        <v>0</v>
      </c>
      <c r="BA16" s="16">
        <f>$I16*'Prepared_Debt Original Currency'!BA16</f>
        <v>0</v>
      </c>
      <c r="BB16" s="16">
        <f>$I16*'Prepared_Debt Original Currency'!BB16</f>
        <v>0</v>
      </c>
      <c r="BC16" s="16">
        <f>$I16*'Prepared_Debt Original Currency'!BC16</f>
        <v>0</v>
      </c>
      <c r="BD16" s="16">
        <f>$I16*'Prepared_Debt Original Currency'!BD16</f>
        <v>0</v>
      </c>
      <c r="BE16" s="16">
        <f>$I16*'Prepared_Debt Original Currency'!BE16</f>
        <v>0</v>
      </c>
      <c r="BF16" s="16">
        <f>$I16*'Prepared_Debt Original Currency'!BF16</f>
        <v>0</v>
      </c>
      <c r="BG16" s="16">
        <f>$I16*'Prepared_Debt Original Currency'!BG16</f>
        <v>0</v>
      </c>
      <c r="BH16" s="16">
        <f>$I16*'Prepared_Debt Original Currency'!BH16</f>
        <v>0</v>
      </c>
      <c r="BI16" s="16">
        <f>$I16*'Prepared_Debt Original Currency'!BI16</f>
        <v>0</v>
      </c>
      <c r="BJ16" s="16">
        <f>$I16*'Prepared_Debt Original Currency'!BJ16</f>
        <v>0</v>
      </c>
      <c r="BK16" s="16">
        <f>$I16*'Prepared_Debt Original Currency'!BK16</f>
        <v>0</v>
      </c>
      <c r="BL16" s="16">
        <f>$I16*'Prepared_Debt Original Currency'!BL16</f>
        <v>0</v>
      </c>
      <c r="BM16" s="16">
        <f>$I16*'Prepared_Debt Original Currency'!BM16</f>
        <v>0</v>
      </c>
      <c r="BN16" s="16">
        <f>$I16*'Prepared_Debt Original Currency'!BN16</f>
        <v>0</v>
      </c>
      <c r="BO16" s="16">
        <f>$I16*'Prepared_Debt Original Currency'!BO16</f>
        <v>0</v>
      </c>
      <c r="BP16" s="16">
        <f>$I16*'Prepared_Debt Original Currency'!BP16</f>
        <v>0</v>
      </c>
      <c r="BQ16" s="16">
        <f>$I16*'Prepared_Debt Original Currency'!BQ16</f>
        <v>0</v>
      </c>
      <c r="BR16" s="16">
        <f>$I16*'Prepared_Debt Original Currency'!BR16</f>
        <v>0</v>
      </c>
      <c r="BS16" s="16">
        <f>$I16*'Prepared_Debt Original Currency'!BS16</f>
        <v>0</v>
      </c>
      <c r="BT16" s="16">
        <f>$I16*'Prepared_Debt Original Currency'!BT16</f>
        <v>0</v>
      </c>
      <c r="BU16" s="16">
        <f>$I16*'Prepared_Debt Original Currency'!BU16</f>
        <v>0</v>
      </c>
      <c r="BV16" s="16">
        <f>$I16*'Prepared_Debt Original Currency'!BV16</f>
        <v>0</v>
      </c>
      <c r="BW16" s="16">
        <f>$I16*'Prepared_Debt Original Currency'!BW16</f>
        <v>0</v>
      </c>
      <c r="BX16" s="20"/>
      <c r="BY16" s="20" t="b">
        <f t="shared" si="5"/>
        <v>1</v>
      </c>
      <c r="BZ16" s="20"/>
      <c r="CA16" s="20"/>
      <c r="CB16" s="23">
        <v>0</v>
      </c>
      <c r="CC16" s="23">
        <f t="shared" si="6"/>
        <v>7710.3493448936988</v>
      </c>
      <c r="CD16" s="21">
        <f t="shared" si="2"/>
        <v>1927.5873362234247</v>
      </c>
      <c r="CE16" s="21">
        <f t="shared" si="12"/>
        <v>1927.5873362234247</v>
      </c>
      <c r="CF16" s="21">
        <f t="shared" si="12"/>
        <v>1927.5873362234247</v>
      </c>
      <c r="CG16" s="21">
        <f t="shared" si="12"/>
        <v>1927.5873362234247</v>
      </c>
      <c r="CH16" s="21">
        <f t="shared" si="12"/>
        <v>1927.5873362234247</v>
      </c>
      <c r="CI16" s="21">
        <f t="shared" si="12"/>
        <v>1927.5873362234247</v>
      </c>
      <c r="CJ16" s="21">
        <f t="shared" si="12"/>
        <v>0</v>
      </c>
      <c r="CK16" s="21">
        <f t="shared" si="12"/>
        <v>0</v>
      </c>
      <c r="CL16" s="21">
        <f t="shared" si="12"/>
        <v>0</v>
      </c>
      <c r="CM16" s="21">
        <f t="shared" si="12"/>
        <v>0</v>
      </c>
      <c r="CN16" s="21">
        <f t="shared" si="12"/>
        <v>0</v>
      </c>
      <c r="CO16" s="21">
        <f t="shared" si="8"/>
        <v>0</v>
      </c>
      <c r="CP16" s="21">
        <f t="shared" si="8"/>
        <v>0</v>
      </c>
      <c r="CQ16" s="21">
        <f t="shared" si="8"/>
        <v>0</v>
      </c>
      <c r="CR16" s="21">
        <f t="shared" si="8"/>
        <v>0</v>
      </c>
      <c r="CS16" s="21">
        <f t="shared" si="8"/>
        <v>0</v>
      </c>
      <c r="CT16" s="21">
        <f t="shared" si="8"/>
        <v>0</v>
      </c>
      <c r="CU16" s="21">
        <f t="shared" si="8"/>
        <v>0</v>
      </c>
      <c r="CV16" s="21">
        <f t="shared" si="8"/>
        <v>0</v>
      </c>
      <c r="CW16" s="21">
        <f t="shared" si="8"/>
        <v>0</v>
      </c>
      <c r="CX16" s="21">
        <f t="shared" si="8"/>
        <v>0</v>
      </c>
      <c r="CY16" s="21">
        <f t="shared" si="9"/>
        <v>0</v>
      </c>
      <c r="CZ16" s="21">
        <f t="shared" si="9"/>
        <v>0</v>
      </c>
      <c r="DA16" s="21">
        <f t="shared" si="9"/>
        <v>0</v>
      </c>
      <c r="DB16" s="21">
        <f t="shared" si="9"/>
        <v>0</v>
      </c>
      <c r="DC16" s="21">
        <f t="shared" si="9"/>
        <v>0</v>
      </c>
      <c r="DD16" s="21">
        <f t="shared" si="9"/>
        <v>0</v>
      </c>
      <c r="DE16" s="21">
        <f t="shared" si="9"/>
        <v>0</v>
      </c>
      <c r="DF16" s="21">
        <f t="shared" si="9"/>
        <v>0</v>
      </c>
      <c r="DG16" s="21">
        <f t="shared" si="9"/>
        <v>0</v>
      </c>
      <c r="DH16" s="21">
        <f t="shared" si="9"/>
        <v>0</v>
      </c>
      <c r="DI16" s="21">
        <f t="shared" si="10"/>
        <v>0</v>
      </c>
      <c r="DJ16" s="21">
        <f t="shared" si="10"/>
        <v>0</v>
      </c>
      <c r="DK16" s="21">
        <f t="shared" si="10"/>
        <v>0</v>
      </c>
      <c r="DL16" s="21">
        <f t="shared" si="10"/>
        <v>0</v>
      </c>
      <c r="DM16" s="21">
        <f t="shared" si="10"/>
        <v>0</v>
      </c>
      <c r="DN16" s="21">
        <f t="shared" si="10"/>
        <v>0</v>
      </c>
      <c r="DO16" s="21">
        <f t="shared" si="10"/>
        <v>0</v>
      </c>
      <c r="DP16" s="21">
        <f t="shared" si="10"/>
        <v>0</v>
      </c>
      <c r="DQ16" s="21">
        <f t="shared" si="10"/>
        <v>0</v>
      </c>
      <c r="DR16" s="21">
        <f t="shared" si="10"/>
        <v>0</v>
      </c>
      <c r="DS16" s="21">
        <f t="shared" si="11"/>
        <v>0</v>
      </c>
      <c r="DT16" s="21">
        <f t="shared" si="11"/>
        <v>0</v>
      </c>
      <c r="DU16" s="21">
        <f t="shared" si="11"/>
        <v>0</v>
      </c>
      <c r="DV16" s="21">
        <f t="shared" si="11"/>
        <v>0</v>
      </c>
      <c r="DW16" s="21">
        <f t="shared" si="11"/>
        <v>0</v>
      </c>
      <c r="DX16" s="21">
        <f t="shared" si="11"/>
        <v>0</v>
      </c>
      <c r="DY16" s="21">
        <f t="shared" si="11"/>
        <v>0</v>
      </c>
      <c r="DZ16" s="21">
        <f t="shared" si="11"/>
        <v>0</v>
      </c>
      <c r="EA16" s="21">
        <f t="shared" si="11"/>
        <v>0</v>
      </c>
      <c r="EB16" s="23">
        <f t="shared" si="7"/>
        <v>-3855.1746724468503</v>
      </c>
    </row>
    <row r="17" spans="1:132" x14ac:dyDescent="0.35">
      <c r="A17" s="14">
        <v>13</v>
      </c>
      <c r="B17" s="15" t="s">
        <v>34</v>
      </c>
      <c r="C17" s="17" t="s">
        <v>37</v>
      </c>
      <c r="D17" s="14" t="s">
        <v>27</v>
      </c>
      <c r="E17" s="50" t="s">
        <v>63</v>
      </c>
      <c r="F17" s="50" t="s">
        <v>77</v>
      </c>
      <c r="G17" s="50">
        <f>VLOOKUP(F17,'Represenative Instruments_FX'!$E$5:$F$14,2,FALSE)</f>
        <v>4</v>
      </c>
      <c r="H17" s="14" t="s">
        <v>32</v>
      </c>
      <c r="I17" s="76">
        <f>VLOOKUP(H17,'Represenative Instruments_FX'!$H$5:$J$15,3,FALSE)</f>
        <v>1.2020999999999999</v>
      </c>
      <c r="J17" s="16">
        <f>+I17*'Prepared_Debt Original Currency'!J17</f>
        <v>57557018.013887398</v>
      </c>
      <c r="K17" s="16">
        <f>+I17*'Prepared_Debt Original Currency'!K17</f>
        <v>9778972.697394181</v>
      </c>
      <c r="L17" s="16">
        <v>0</v>
      </c>
      <c r="M17" s="16">
        <v>0</v>
      </c>
      <c r="N17" s="122">
        <v>41463</v>
      </c>
      <c r="O17" s="122">
        <v>46966</v>
      </c>
      <c r="P17" s="14">
        <v>5</v>
      </c>
      <c r="Q17" s="17">
        <v>20</v>
      </c>
      <c r="R17" s="50">
        <v>0</v>
      </c>
      <c r="S17" s="50">
        <v>11</v>
      </c>
      <c r="T17" s="14" t="s">
        <v>38</v>
      </c>
      <c r="U17" s="46">
        <v>6.4199999999999993E-2</v>
      </c>
      <c r="V17" s="14" t="s">
        <v>39</v>
      </c>
      <c r="W17" s="46">
        <v>5.0000000000000001E-3</v>
      </c>
      <c r="X17" s="16">
        <v>16087679.33</v>
      </c>
      <c r="Y17" s="106">
        <f t="shared" si="4"/>
        <v>0</v>
      </c>
      <c r="Z17" s="16">
        <f>$I17*'Prepared_Debt Original Currency'!Z17</f>
        <v>2246116.661442</v>
      </c>
      <c r="AA17" s="16">
        <f>$I17*'Prepared_Debt Original Currency'!AA17</f>
        <v>1645066.661442</v>
      </c>
      <c r="AB17" s="16">
        <f>$I17*'Prepared_Debt Original Currency'!AB17</f>
        <v>1284436.661442</v>
      </c>
      <c r="AC17" s="16">
        <f>$I17*'Prepared_Debt Original Currency'!AC17</f>
        <v>1123058.4148680011</v>
      </c>
      <c r="AD17" s="16">
        <f>$I17*'Prepared_Debt Original Currency'!AD17</f>
        <v>1123058.4148680011</v>
      </c>
      <c r="AE17" s="16">
        <f>$I17*'Prepared_Debt Original Currency'!AE17</f>
        <v>449223.33228839998</v>
      </c>
      <c r="AF17" s="16">
        <f>$I17*'Prepared_Debt Original Currency'!AF17</f>
        <v>449223.33228839998</v>
      </c>
      <c r="AG17" s="16">
        <f>$I17*'Prepared_Debt Original Currency'!AG17</f>
        <v>449223.33228839998</v>
      </c>
      <c r="AH17" s="16">
        <f>$I17*'Prepared_Debt Original Currency'!AH17</f>
        <v>449223.33228839998</v>
      </c>
      <c r="AI17" s="16">
        <f>$I17*'Prepared_Debt Original Currency'!AI17</f>
        <v>449223.33228839998</v>
      </c>
      <c r="AJ17" s="16">
        <f>$I17*'Prepared_Debt Original Currency'!AJ17</f>
        <v>111119.22189017999</v>
      </c>
      <c r="AK17" s="16">
        <f>$I17*'Prepared_Debt Original Currency'!AK17</f>
        <v>0</v>
      </c>
      <c r="AL17" s="16">
        <f>$I17*'Prepared_Debt Original Currency'!AL17</f>
        <v>0</v>
      </c>
      <c r="AM17" s="16">
        <f>$I17*'Prepared_Debt Original Currency'!AM17</f>
        <v>0</v>
      </c>
      <c r="AN17" s="16">
        <f>$I17*'Prepared_Debt Original Currency'!AN17</f>
        <v>0</v>
      </c>
      <c r="AO17" s="16">
        <f>$I17*'Prepared_Debt Original Currency'!AO17</f>
        <v>0</v>
      </c>
      <c r="AP17" s="16">
        <f>$I17*'Prepared_Debt Original Currency'!AP17</f>
        <v>0</v>
      </c>
      <c r="AQ17" s="16">
        <f>$I17*'Prepared_Debt Original Currency'!AQ17</f>
        <v>0</v>
      </c>
      <c r="AR17" s="16">
        <f>$I17*'Prepared_Debt Original Currency'!AR17</f>
        <v>0</v>
      </c>
      <c r="AS17" s="16">
        <f>$I17*'Prepared_Debt Original Currency'!AS17</f>
        <v>0</v>
      </c>
      <c r="AT17" s="16">
        <f>$I17*'Prepared_Debt Original Currency'!AT17</f>
        <v>0</v>
      </c>
      <c r="AU17" s="16">
        <f>$I17*'Prepared_Debt Original Currency'!AU17</f>
        <v>0</v>
      </c>
      <c r="AV17" s="16">
        <f>$I17*'Prepared_Debt Original Currency'!AV17</f>
        <v>0</v>
      </c>
      <c r="AW17" s="16">
        <f>$I17*'Prepared_Debt Original Currency'!AW17</f>
        <v>0</v>
      </c>
      <c r="AX17" s="16">
        <f>$I17*'Prepared_Debt Original Currency'!AX17</f>
        <v>0</v>
      </c>
      <c r="AY17" s="16">
        <f>$I17*'Prepared_Debt Original Currency'!AY17</f>
        <v>0</v>
      </c>
      <c r="AZ17" s="16">
        <f>$I17*'Prepared_Debt Original Currency'!AZ17</f>
        <v>0</v>
      </c>
      <c r="BA17" s="16">
        <f>$I17*'Prepared_Debt Original Currency'!BA17</f>
        <v>0</v>
      </c>
      <c r="BB17" s="16">
        <f>$I17*'Prepared_Debt Original Currency'!BB17</f>
        <v>0</v>
      </c>
      <c r="BC17" s="16">
        <f>$I17*'Prepared_Debt Original Currency'!BC17</f>
        <v>0</v>
      </c>
      <c r="BD17" s="16">
        <f>$I17*'Prepared_Debt Original Currency'!BD17</f>
        <v>0</v>
      </c>
      <c r="BE17" s="16">
        <f>$I17*'Prepared_Debt Original Currency'!BE17</f>
        <v>0</v>
      </c>
      <c r="BF17" s="16">
        <f>$I17*'Prepared_Debt Original Currency'!BF17</f>
        <v>0</v>
      </c>
      <c r="BG17" s="16">
        <f>$I17*'Prepared_Debt Original Currency'!BG17</f>
        <v>0</v>
      </c>
      <c r="BH17" s="16">
        <f>$I17*'Prepared_Debt Original Currency'!BH17</f>
        <v>0</v>
      </c>
      <c r="BI17" s="16">
        <f>$I17*'Prepared_Debt Original Currency'!BI17</f>
        <v>0</v>
      </c>
      <c r="BJ17" s="16">
        <f>$I17*'Prepared_Debt Original Currency'!BJ17</f>
        <v>0</v>
      </c>
      <c r="BK17" s="16">
        <f>$I17*'Prepared_Debt Original Currency'!BK17</f>
        <v>0</v>
      </c>
      <c r="BL17" s="16">
        <f>$I17*'Prepared_Debt Original Currency'!BL17</f>
        <v>0</v>
      </c>
      <c r="BM17" s="16">
        <f>$I17*'Prepared_Debt Original Currency'!BM17</f>
        <v>0</v>
      </c>
      <c r="BN17" s="16">
        <f>$I17*'Prepared_Debt Original Currency'!BN17</f>
        <v>0</v>
      </c>
      <c r="BO17" s="16">
        <f>$I17*'Prepared_Debt Original Currency'!BO17</f>
        <v>0</v>
      </c>
      <c r="BP17" s="16">
        <f>$I17*'Prepared_Debt Original Currency'!BP17</f>
        <v>0</v>
      </c>
      <c r="BQ17" s="16">
        <f>$I17*'Prepared_Debt Original Currency'!BQ17</f>
        <v>0</v>
      </c>
      <c r="BR17" s="16">
        <f>$I17*'Prepared_Debt Original Currency'!BR17</f>
        <v>0</v>
      </c>
      <c r="BS17" s="16">
        <f>$I17*'Prepared_Debt Original Currency'!BS17</f>
        <v>0</v>
      </c>
      <c r="BT17" s="16">
        <f>$I17*'Prepared_Debt Original Currency'!BT17</f>
        <v>0</v>
      </c>
      <c r="BU17" s="16">
        <f>$I17*'Prepared_Debt Original Currency'!BU17</f>
        <v>0</v>
      </c>
      <c r="BV17" s="16">
        <f>$I17*'Prepared_Debt Original Currency'!BV17</f>
        <v>0</v>
      </c>
      <c r="BW17" s="16">
        <f>$I17*'Prepared_Debt Original Currency'!BW17</f>
        <v>0</v>
      </c>
      <c r="BX17" s="20"/>
      <c r="BY17" s="20" t="b">
        <f t="shared" si="5"/>
        <v>1</v>
      </c>
      <c r="BZ17" s="20"/>
      <c r="CA17" s="20"/>
      <c r="CB17" s="23">
        <v>0</v>
      </c>
      <c r="CC17" s="23">
        <f t="shared" si="6"/>
        <v>9778972.697394181</v>
      </c>
      <c r="CD17" s="21">
        <f t="shared" si="2"/>
        <v>888997.51794492558</v>
      </c>
      <c r="CE17" s="21">
        <f t="shared" si="12"/>
        <v>888997.51794492558</v>
      </c>
      <c r="CF17" s="21">
        <f t="shared" si="12"/>
        <v>888997.51794492558</v>
      </c>
      <c r="CG17" s="21">
        <f t="shared" si="12"/>
        <v>888997.51794492558</v>
      </c>
      <c r="CH17" s="21">
        <f t="shared" si="12"/>
        <v>888997.51794492558</v>
      </c>
      <c r="CI17" s="21">
        <f t="shared" si="12"/>
        <v>888997.51794492558</v>
      </c>
      <c r="CJ17" s="21">
        <f t="shared" si="12"/>
        <v>888997.51794492558</v>
      </c>
      <c r="CK17" s="21">
        <f t="shared" si="12"/>
        <v>888997.51794492558</v>
      </c>
      <c r="CL17" s="21">
        <f t="shared" si="12"/>
        <v>888997.51794492558</v>
      </c>
      <c r="CM17" s="21">
        <f t="shared" si="12"/>
        <v>888997.51794492558</v>
      </c>
      <c r="CN17" s="21">
        <f t="shared" si="12"/>
        <v>888997.51794492558</v>
      </c>
      <c r="CO17" s="21">
        <f t="shared" si="8"/>
        <v>888997.51794492558</v>
      </c>
      <c r="CP17" s="21">
        <f t="shared" si="8"/>
        <v>888997.51794492558</v>
      </c>
      <c r="CQ17" s="21">
        <f t="shared" si="8"/>
        <v>0</v>
      </c>
      <c r="CR17" s="21">
        <f t="shared" si="8"/>
        <v>0</v>
      </c>
      <c r="CS17" s="21">
        <f t="shared" si="8"/>
        <v>0</v>
      </c>
      <c r="CT17" s="21">
        <f t="shared" si="8"/>
        <v>0</v>
      </c>
      <c r="CU17" s="21">
        <f t="shared" si="8"/>
        <v>0</v>
      </c>
      <c r="CV17" s="21">
        <f t="shared" si="8"/>
        <v>0</v>
      </c>
      <c r="CW17" s="21">
        <f t="shared" si="8"/>
        <v>0</v>
      </c>
      <c r="CX17" s="21">
        <f t="shared" si="8"/>
        <v>0</v>
      </c>
      <c r="CY17" s="21">
        <f t="shared" si="9"/>
        <v>0</v>
      </c>
      <c r="CZ17" s="21">
        <f t="shared" si="9"/>
        <v>0</v>
      </c>
      <c r="DA17" s="21">
        <f t="shared" si="9"/>
        <v>0</v>
      </c>
      <c r="DB17" s="21">
        <f t="shared" si="9"/>
        <v>0</v>
      </c>
      <c r="DC17" s="21">
        <f t="shared" si="9"/>
        <v>0</v>
      </c>
      <c r="DD17" s="21">
        <f t="shared" si="9"/>
        <v>0</v>
      </c>
      <c r="DE17" s="21">
        <f t="shared" si="9"/>
        <v>0</v>
      </c>
      <c r="DF17" s="21">
        <f t="shared" si="9"/>
        <v>0</v>
      </c>
      <c r="DG17" s="21">
        <f t="shared" si="9"/>
        <v>0</v>
      </c>
      <c r="DH17" s="21">
        <f t="shared" si="9"/>
        <v>0</v>
      </c>
      <c r="DI17" s="21">
        <f t="shared" si="10"/>
        <v>0</v>
      </c>
      <c r="DJ17" s="21">
        <f t="shared" si="10"/>
        <v>0</v>
      </c>
      <c r="DK17" s="21">
        <f t="shared" si="10"/>
        <v>0</v>
      </c>
      <c r="DL17" s="21">
        <f t="shared" si="10"/>
        <v>0</v>
      </c>
      <c r="DM17" s="21">
        <f t="shared" si="10"/>
        <v>0</v>
      </c>
      <c r="DN17" s="21">
        <f t="shared" si="10"/>
        <v>0</v>
      </c>
      <c r="DO17" s="21">
        <f t="shared" si="10"/>
        <v>0</v>
      </c>
      <c r="DP17" s="21">
        <f t="shared" si="10"/>
        <v>0</v>
      </c>
      <c r="DQ17" s="21">
        <f t="shared" si="10"/>
        <v>0</v>
      </c>
      <c r="DR17" s="21">
        <f t="shared" si="10"/>
        <v>0</v>
      </c>
      <c r="DS17" s="21">
        <f t="shared" si="11"/>
        <v>0</v>
      </c>
      <c r="DT17" s="21">
        <f t="shared" si="11"/>
        <v>0</v>
      </c>
      <c r="DU17" s="21">
        <f t="shared" si="11"/>
        <v>0</v>
      </c>
      <c r="DV17" s="21">
        <f t="shared" si="11"/>
        <v>0</v>
      </c>
      <c r="DW17" s="21">
        <f t="shared" si="11"/>
        <v>0</v>
      </c>
      <c r="DX17" s="21">
        <f t="shared" si="11"/>
        <v>0</v>
      </c>
      <c r="DY17" s="21">
        <f t="shared" si="11"/>
        <v>0</v>
      </c>
      <c r="DZ17" s="21">
        <f t="shared" si="11"/>
        <v>0</v>
      </c>
      <c r="EA17" s="21">
        <f t="shared" si="11"/>
        <v>0</v>
      </c>
      <c r="EB17" s="23">
        <f t="shared" si="7"/>
        <v>-1777995.0358898547</v>
      </c>
    </row>
    <row r="18" spans="1:132" x14ac:dyDescent="0.35">
      <c r="A18" s="14">
        <v>14</v>
      </c>
      <c r="B18" s="15" t="s">
        <v>34</v>
      </c>
      <c r="C18" s="17" t="s">
        <v>37</v>
      </c>
      <c r="D18" s="14" t="s">
        <v>27</v>
      </c>
      <c r="E18" s="50" t="s">
        <v>63</v>
      </c>
      <c r="F18" s="50" t="s">
        <v>77</v>
      </c>
      <c r="G18" s="50">
        <f>VLOOKUP(F18,'Represenative Instruments_FX'!$E$5:$F$14,2,FALSE)</f>
        <v>4</v>
      </c>
      <c r="H18" s="14" t="s">
        <v>117</v>
      </c>
      <c r="I18" s="76">
        <f>VLOOKUP(H18,'Represenative Instruments_FX'!$H$5:$J$15,3,FALSE)</f>
        <v>0.16142592035374231</v>
      </c>
      <c r="J18" s="16">
        <f>+I18*'Prepared_Debt Original Currency'!J18</f>
        <v>3350855.3933691401</v>
      </c>
      <c r="K18" s="16">
        <f>+I18*'Prepared_Debt Original Currency'!K18</f>
        <v>388540.72821169783</v>
      </c>
      <c r="L18" s="16">
        <v>0</v>
      </c>
      <c r="M18" s="16">
        <v>0</v>
      </c>
      <c r="N18" s="122">
        <v>37289</v>
      </c>
      <c r="O18" s="122">
        <v>43160</v>
      </c>
      <c r="P18" s="14">
        <v>5</v>
      </c>
      <c r="Q18" s="17">
        <v>20</v>
      </c>
      <c r="R18" s="50">
        <v>0</v>
      </c>
      <c r="S18" s="50">
        <v>1</v>
      </c>
      <c r="T18" s="14" t="s">
        <v>38</v>
      </c>
      <c r="U18" s="46">
        <v>6.4199999999999993E-2</v>
      </c>
      <c r="V18" s="14" t="s">
        <v>39</v>
      </c>
      <c r="W18" s="46">
        <v>5.0000000000000001E-3</v>
      </c>
      <c r="X18" s="16">
        <v>2983421.5240000002</v>
      </c>
      <c r="Y18" s="106">
        <f t="shared" si="4"/>
        <v>0</v>
      </c>
      <c r="Z18" s="16">
        <f>$I18*'Prepared_Debt Original Currency'!Z18</f>
        <v>388540.72821169783</v>
      </c>
      <c r="AA18" s="16">
        <f>$I18*'Prepared_Debt Original Currency'!AA18</f>
        <v>0</v>
      </c>
      <c r="AB18" s="16">
        <f>$I18*'Prepared_Debt Original Currency'!AB18</f>
        <v>0</v>
      </c>
      <c r="AC18" s="16">
        <f>$I18*'Prepared_Debt Original Currency'!AC18</f>
        <v>0</v>
      </c>
      <c r="AD18" s="16">
        <f>$I18*'Prepared_Debt Original Currency'!AD18</f>
        <v>0</v>
      </c>
      <c r="AE18" s="16">
        <f>$I18*'Prepared_Debt Original Currency'!AE18</f>
        <v>0</v>
      </c>
      <c r="AF18" s="16">
        <f>$I18*'Prepared_Debt Original Currency'!AF18</f>
        <v>0</v>
      </c>
      <c r="AG18" s="16">
        <f>$I18*'Prepared_Debt Original Currency'!AG18</f>
        <v>0</v>
      </c>
      <c r="AH18" s="16">
        <f>$I18*'Prepared_Debt Original Currency'!AH18</f>
        <v>0</v>
      </c>
      <c r="AI18" s="16">
        <f>$I18*'Prepared_Debt Original Currency'!AI18</f>
        <v>0</v>
      </c>
      <c r="AJ18" s="16">
        <f>$I18*'Prepared_Debt Original Currency'!AJ18</f>
        <v>0</v>
      </c>
      <c r="AK18" s="16">
        <f>$I18*'Prepared_Debt Original Currency'!AK18</f>
        <v>0</v>
      </c>
      <c r="AL18" s="16">
        <f>$I18*'Prepared_Debt Original Currency'!AL18</f>
        <v>0</v>
      </c>
      <c r="AM18" s="16">
        <f>$I18*'Prepared_Debt Original Currency'!AM18</f>
        <v>0</v>
      </c>
      <c r="AN18" s="16">
        <f>$I18*'Prepared_Debt Original Currency'!AN18</f>
        <v>0</v>
      </c>
      <c r="AO18" s="16">
        <f>$I18*'Prepared_Debt Original Currency'!AO18</f>
        <v>0</v>
      </c>
      <c r="AP18" s="16">
        <f>$I18*'Prepared_Debt Original Currency'!AP18</f>
        <v>0</v>
      </c>
      <c r="AQ18" s="16">
        <f>$I18*'Prepared_Debt Original Currency'!AQ18</f>
        <v>0</v>
      </c>
      <c r="AR18" s="16">
        <f>$I18*'Prepared_Debt Original Currency'!AR18</f>
        <v>0</v>
      </c>
      <c r="AS18" s="16">
        <f>$I18*'Prepared_Debt Original Currency'!AS18</f>
        <v>0</v>
      </c>
      <c r="AT18" s="16">
        <f>$I18*'Prepared_Debt Original Currency'!AT18</f>
        <v>0</v>
      </c>
      <c r="AU18" s="16">
        <f>$I18*'Prepared_Debt Original Currency'!AU18</f>
        <v>0</v>
      </c>
      <c r="AV18" s="16">
        <f>$I18*'Prepared_Debt Original Currency'!AV18</f>
        <v>0</v>
      </c>
      <c r="AW18" s="16">
        <f>$I18*'Prepared_Debt Original Currency'!AW18</f>
        <v>0</v>
      </c>
      <c r="AX18" s="16">
        <f>$I18*'Prepared_Debt Original Currency'!AX18</f>
        <v>0</v>
      </c>
      <c r="AY18" s="16">
        <f>$I18*'Prepared_Debt Original Currency'!AY18</f>
        <v>0</v>
      </c>
      <c r="AZ18" s="16">
        <f>$I18*'Prepared_Debt Original Currency'!AZ18</f>
        <v>0</v>
      </c>
      <c r="BA18" s="16">
        <f>$I18*'Prepared_Debt Original Currency'!BA18</f>
        <v>0</v>
      </c>
      <c r="BB18" s="16">
        <f>$I18*'Prepared_Debt Original Currency'!BB18</f>
        <v>0</v>
      </c>
      <c r="BC18" s="16">
        <f>$I18*'Prepared_Debt Original Currency'!BC18</f>
        <v>0</v>
      </c>
      <c r="BD18" s="16">
        <f>$I18*'Prepared_Debt Original Currency'!BD18</f>
        <v>0</v>
      </c>
      <c r="BE18" s="16">
        <f>$I18*'Prepared_Debt Original Currency'!BE18</f>
        <v>0</v>
      </c>
      <c r="BF18" s="16">
        <f>$I18*'Prepared_Debt Original Currency'!BF18</f>
        <v>0</v>
      </c>
      <c r="BG18" s="16">
        <f>$I18*'Prepared_Debt Original Currency'!BG18</f>
        <v>0</v>
      </c>
      <c r="BH18" s="16">
        <f>$I18*'Prepared_Debt Original Currency'!BH18</f>
        <v>0</v>
      </c>
      <c r="BI18" s="16">
        <f>$I18*'Prepared_Debt Original Currency'!BI18</f>
        <v>0</v>
      </c>
      <c r="BJ18" s="16">
        <f>$I18*'Prepared_Debt Original Currency'!BJ18</f>
        <v>0</v>
      </c>
      <c r="BK18" s="16">
        <f>$I18*'Prepared_Debt Original Currency'!BK18</f>
        <v>0</v>
      </c>
      <c r="BL18" s="16">
        <f>$I18*'Prepared_Debt Original Currency'!BL18</f>
        <v>0</v>
      </c>
      <c r="BM18" s="16">
        <f>$I18*'Prepared_Debt Original Currency'!BM18</f>
        <v>0</v>
      </c>
      <c r="BN18" s="16">
        <f>$I18*'Prepared_Debt Original Currency'!BN18</f>
        <v>0</v>
      </c>
      <c r="BO18" s="16">
        <f>$I18*'Prepared_Debt Original Currency'!BO18</f>
        <v>0</v>
      </c>
      <c r="BP18" s="16">
        <f>$I18*'Prepared_Debt Original Currency'!BP18</f>
        <v>0</v>
      </c>
      <c r="BQ18" s="16">
        <f>$I18*'Prepared_Debt Original Currency'!BQ18</f>
        <v>0</v>
      </c>
      <c r="BR18" s="16">
        <f>$I18*'Prepared_Debt Original Currency'!BR18</f>
        <v>0</v>
      </c>
      <c r="BS18" s="16">
        <f>$I18*'Prepared_Debt Original Currency'!BS18</f>
        <v>0</v>
      </c>
      <c r="BT18" s="16">
        <f>$I18*'Prepared_Debt Original Currency'!BT18</f>
        <v>0</v>
      </c>
      <c r="BU18" s="16">
        <f>$I18*'Prepared_Debt Original Currency'!BU18</f>
        <v>0</v>
      </c>
      <c r="BV18" s="16">
        <f>$I18*'Prepared_Debt Original Currency'!BV18</f>
        <v>0</v>
      </c>
      <c r="BW18" s="16">
        <f>$I18*'Prepared_Debt Original Currency'!BW18</f>
        <v>0</v>
      </c>
      <c r="BX18" s="20"/>
      <c r="BY18" s="20" t="b">
        <f t="shared" si="5"/>
        <v>1</v>
      </c>
      <c r="BZ18" s="20"/>
      <c r="CA18" s="20"/>
      <c r="CB18" s="23">
        <v>0</v>
      </c>
      <c r="CC18" s="23">
        <f t="shared" si="6"/>
        <v>388540.72821169783</v>
      </c>
      <c r="CD18" s="21">
        <f t="shared" si="2"/>
        <v>388540.72821169783</v>
      </c>
      <c r="CE18" s="21">
        <f t="shared" si="12"/>
        <v>388540.72821169783</v>
      </c>
      <c r="CF18" s="21">
        <f t="shared" si="12"/>
        <v>388540.72821169783</v>
      </c>
      <c r="CG18" s="21">
        <f t="shared" si="12"/>
        <v>0</v>
      </c>
      <c r="CH18" s="21">
        <f t="shared" si="12"/>
        <v>0</v>
      </c>
      <c r="CI18" s="21">
        <f t="shared" si="12"/>
        <v>0</v>
      </c>
      <c r="CJ18" s="21">
        <f t="shared" si="12"/>
        <v>0</v>
      </c>
      <c r="CK18" s="21">
        <f t="shared" si="12"/>
        <v>0</v>
      </c>
      <c r="CL18" s="21">
        <f t="shared" si="12"/>
        <v>0</v>
      </c>
      <c r="CM18" s="21">
        <f t="shared" si="12"/>
        <v>0</v>
      </c>
      <c r="CN18" s="21">
        <f t="shared" si="12"/>
        <v>0</v>
      </c>
      <c r="CO18" s="21">
        <f t="shared" si="8"/>
        <v>0</v>
      </c>
      <c r="CP18" s="21">
        <f t="shared" si="8"/>
        <v>0</v>
      </c>
      <c r="CQ18" s="21">
        <f t="shared" si="8"/>
        <v>0</v>
      </c>
      <c r="CR18" s="21">
        <f t="shared" si="8"/>
        <v>0</v>
      </c>
      <c r="CS18" s="21">
        <f t="shared" si="8"/>
        <v>0</v>
      </c>
      <c r="CT18" s="21">
        <f t="shared" si="8"/>
        <v>0</v>
      </c>
      <c r="CU18" s="21">
        <f t="shared" si="8"/>
        <v>0</v>
      </c>
      <c r="CV18" s="21">
        <f t="shared" si="8"/>
        <v>0</v>
      </c>
      <c r="CW18" s="21">
        <f t="shared" si="8"/>
        <v>0</v>
      </c>
      <c r="CX18" s="21">
        <f t="shared" si="8"/>
        <v>0</v>
      </c>
      <c r="CY18" s="21">
        <f t="shared" si="9"/>
        <v>0</v>
      </c>
      <c r="CZ18" s="21">
        <f t="shared" si="9"/>
        <v>0</v>
      </c>
      <c r="DA18" s="21">
        <f t="shared" si="9"/>
        <v>0</v>
      </c>
      <c r="DB18" s="21">
        <f t="shared" si="9"/>
        <v>0</v>
      </c>
      <c r="DC18" s="21">
        <f t="shared" si="9"/>
        <v>0</v>
      </c>
      <c r="DD18" s="21">
        <f t="shared" si="9"/>
        <v>0</v>
      </c>
      <c r="DE18" s="21">
        <f t="shared" si="9"/>
        <v>0</v>
      </c>
      <c r="DF18" s="21">
        <f t="shared" si="9"/>
        <v>0</v>
      </c>
      <c r="DG18" s="21">
        <f t="shared" si="9"/>
        <v>0</v>
      </c>
      <c r="DH18" s="21">
        <f t="shared" si="9"/>
        <v>0</v>
      </c>
      <c r="DI18" s="21">
        <f t="shared" si="10"/>
        <v>0</v>
      </c>
      <c r="DJ18" s="21">
        <f t="shared" si="10"/>
        <v>0</v>
      </c>
      <c r="DK18" s="21">
        <f t="shared" si="10"/>
        <v>0</v>
      </c>
      <c r="DL18" s="21">
        <f t="shared" si="10"/>
        <v>0</v>
      </c>
      <c r="DM18" s="21">
        <f t="shared" si="10"/>
        <v>0</v>
      </c>
      <c r="DN18" s="21">
        <f t="shared" si="10"/>
        <v>0</v>
      </c>
      <c r="DO18" s="21">
        <f t="shared" si="10"/>
        <v>0</v>
      </c>
      <c r="DP18" s="21">
        <f t="shared" si="10"/>
        <v>0</v>
      </c>
      <c r="DQ18" s="21">
        <f t="shared" si="10"/>
        <v>0</v>
      </c>
      <c r="DR18" s="21">
        <f t="shared" si="10"/>
        <v>0</v>
      </c>
      <c r="DS18" s="21">
        <f t="shared" si="11"/>
        <v>0</v>
      </c>
      <c r="DT18" s="21">
        <f t="shared" si="11"/>
        <v>0</v>
      </c>
      <c r="DU18" s="21">
        <f t="shared" si="11"/>
        <v>0</v>
      </c>
      <c r="DV18" s="21">
        <f t="shared" si="11"/>
        <v>0</v>
      </c>
      <c r="DW18" s="21">
        <f t="shared" si="11"/>
        <v>0</v>
      </c>
      <c r="DX18" s="21">
        <f t="shared" si="11"/>
        <v>0</v>
      </c>
      <c r="DY18" s="21">
        <f t="shared" si="11"/>
        <v>0</v>
      </c>
      <c r="DZ18" s="21">
        <f t="shared" si="11"/>
        <v>0</v>
      </c>
      <c r="EA18" s="21">
        <f t="shared" si="11"/>
        <v>0</v>
      </c>
      <c r="EB18" s="23">
        <f t="shared" si="7"/>
        <v>-777081.45642339555</v>
      </c>
    </row>
    <row r="19" spans="1:132" x14ac:dyDescent="0.35">
      <c r="A19" s="14">
        <v>15</v>
      </c>
      <c r="B19" s="15" t="s">
        <v>34</v>
      </c>
      <c r="C19" s="17" t="s">
        <v>37</v>
      </c>
      <c r="D19" s="14" t="s">
        <v>27</v>
      </c>
      <c r="E19" s="50" t="s">
        <v>63</v>
      </c>
      <c r="F19" s="50" t="s">
        <v>77</v>
      </c>
      <c r="G19" s="50">
        <f>VLOOKUP(F19,'Represenative Instruments_FX'!$E$5:$F$14,2,FALSE)</f>
        <v>4</v>
      </c>
      <c r="H19" s="14" t="s">
        <v>36</v>
      </c>
      <c r="I19" s="76">
        <f>VLOOKUP(H19,'Represenative Instruments_FX'!$H$5:$J$15,3,FALSE)</f>
        <v>1.02633</v>
      </c>
      <c r="J19" s="16">
        <f>+I19*'Prepared_Debt Original Currency'!J19</f>
        <v>4192283.6401478997</v>
      </c>
      <c r="K19" s="16">
        <f>+I19*'Prepared_Debt Original Currency'!K19</f>
        <v>274542.803606631</v>
      </c>
      <c r="L19" s="16">
        <v>0</v>
      </c>
      <c r="M19" s="16">
        <v>0</v>
      </c>
      <c r="N19" s="122">
        <v>37697</v>
      </c>
      <c r="O19" s="122">
        <v>43344</v>
      </c>
      <c r="P19" s="14">
        <v>5</v>
      </c>
      <c r="Q19" s="17">
        <v>20</v>
      </c>
      <c r="R19" s="50">
        <v>0</v>
      </c>
      <c r="S19" s="50">
        <v>1</v>
      </c>
      <c r="T19" s="14" t="s">
        <v>38</v>
      </c>
      <c r="U19" s="46">
        <v>6.4199999999999993E-2</v>
      </c>
      <c r="V19" s="14" t="s">
        <v>39</v>
      </c>
      <c r="W19" s="46">
        <v>5.0000000000000001E-3</v>
      </c>
      <c r="X19" s="16">
        <v>2100407.35</v>
      </c>
      <c r="Y19" s="106">
        <f t="shared" si="4"/>
        <v>0</v>
      </c>
      <c r="Z19" s="16">
        <f>$I19*'Prepared_Debt Original Currency'!Z19</f>
        <v>274542.803606631</v>
      </c>
      <c r="AA19" s="16">
        <f>$I19*'Prepared_Debt Original Currency'!AA19</f>
        <v>0</v>
      </c>
      <c r="AB19" s="16">
        <f>$I19*'Prepared_Debt Original Currency'!AB19</f>
        <v>0</v>
      </c>
      <c r="AC19" s="16">
        <f>$I19*'Prepared_Debt Original Currency'!AC19</f>
        <v>0</v>
      </c>
      <c r="AD19" s="16">
        <f>$I19*'Prepared_Debt Original Currency'!AD19</f>
        <v>0</v>
      </c>
      <c r="AE19" s="16">
        <f>$I19*'Prepared_Debt Original Currency'!AE19</f>
        <v>0</v>
      </c>
      <c r="AF19" s="16">
        <f>$I19*'Prepared_Debt Original Currency'!AF19</f>
        <v>0</v>
      </c>
      <c r="AG19" s="16">
        <f>$I19*'Prepared_Debt Original Currency'!AG19</f>
        <v>0</v>
      </c>
      <c r="AH19" s="16">
        <f>$I19*'Prepared_Debt Original Currency'!AH19</f>
        <v>0</v>
      </c>
      <c r="AI19" s="16">
        <f>$I19*'Prepared_Debt Original Currency'!AI19</f>
        <v>0</v>
      </c>
      <c r="AJ19" s="16">
        <f>$I19*'Prepared_Debt Original Currency'!AJ19</f>
        <v>0</v>
      </c>
      <c r="AK19" s="16">
        <f>$I19*'Prepared_Debt Original Currency'!AK19</f>
        <v>0</v>
      </c>
      <c r="AL19" s="16">
        <f>$I19*'Prepared_Debt Original Currency'!AL19</f>
        <v>0</v>
      </c>
      <c r="AM19" s="16">
        <f>$I19*'Prepared_Debt Original Currency'!AM19</f>
        <v>0</v>
      </c>
      <c r="AN19" s="16">
        <f>$I19*'Prepared_Debt Original Currency'!AN19</f>
        <v>0</v>
      </c>
      <c r="AO19" s="16">
        <f>$I19*'Prepared_Debt Original Currency'!AO19</f>
        <v>0</v>
      </c>
      <c r="AP19" s="16">
        <f>$I19*'Prepared_Debt Original Currency'!AP19</f>
        <v>0</v>
      </c>
      <c r="AQ19" s="16">
        <f>$I19*'Prepared_Debt Original Currency'!AQ19</f>
        <v>0</v>
      </c>
      <c r="AR19" s="16">
        <f>$I19*'Prepared_Debt Original Currency'!AR19</f>
        <v>0</v>
      </c>
      <c r="AS19" s="16">
        <f>$I19*'Prepared_Debt Original Currency'!AS19</f>
        <v>0</v>
      </c>
      <c r="AT19" s="16">
        <f>$I19*'Prepared_Debt Original Currency'!AT19</f>
        <v>0</v>
      </c>
      <c r="AU19" s="16">
        <f>$I19*'Prepared_Debt Original Currency'!AU19</f>
        <v>0</v>
      </c>
      <c r="AV19" s="16">
        <f>$I19*'Prepared_Debt Original Currency'!AV19</f>
        <v>0</v>
      </c>
      <c r="AW19" s="16">
        <f>$I19*'Prepared_Debt Original Currency'!AW19</f>
        <v>0</v>
      </c>
      <c r="AX19" s="16">
        <f>$I19*'Prepared_Debt Original Currency'!AX19</f>
        <v>0</v>
      </c>
      <c r="AY19" s="16">
        <f>$I19*'Prepared_Debt Original Currency'!AY19</f>
        <v>0</v>
      </c>
      <c r="AZ19" s="16">
        <f>$I19*'Prepared_Debt Original Currency'!AZ19</f>
        <v>0</v>
      </c>
      <c r="BA19" s="16">
        <f>$I19*'Prepared_Debt Original Currency'!BA19</f>
        <v>0</v>
      </c>
      <c r="BB19" s="16">
        <f>$I19*'Prepared_Debt Original Currency'!BB19</f>
        <v>0</v>
      </c>
      <c r="BC19" s="16">
        <f>$I19*'Prepared_Debt Original Currency'!BC19</f>
        <v>0</v>
      </c>
      <c r="BD19" s="16">
        <f>$I19*'Prepared_Debt Original Currency'!BD19</f>
        <v>0</v>
      </c>
      <c r="BE19" s="16">
        <f>$I19*'Prepared_Debt Original Currency'!BE19</f>
        <v>0</v>
      </c>
      <c r="BF19" s="16">
        <f>$I19*'Prepared_Debt Original Currency'!BF19</f>
        <v>0</v>
      </c>
      <c r="BG19" s="16">
        <f>$I19*'Prepared_Debt Original Currency'!BG19</f>
        <v>0</v>
      </c>
      <c r="BH19" s="16">
        <f>$I19*'Prepared_Debt Original Currency'!BH19</f>
        <v>0</v>
      </c>
      <c r="BI19" s="16">
        <f>$I19*'Prepared_Debt Original Currency'!BI19</f>
        <v>0</v>
      </c>
      <c r="BJ19" s="16">
        <f>$I19*'Prepared_Debt Original Currency'!BJ19</f>
        <v>0</v>
      </c>
      <c r="BK19" s="16">
        <f>$I19*'Prepared_Debt Original Currency'!BK19</f>
        <v>0</v>
      </c>
      <c r="BL19" s="16">
        <f>$I19*'Prepared_Debt Original Currency'!BL19</f>
        <v>0</v>
      </c>
      <c r="BM19" s="16">
        <f>$I19*'Prepared_Debt Original Currency'!BM19</f>
        <v>0</v>
      </c>
      <c r="BN19" s="16">
        <f>$I19*'Prepared_Debt Original Currency'!BN19</f>
        <v>0</v>
      </c>
      <c r="BO19" s="16">
        <f>$I19*'Prepared_Debt Original Currency'!BO19</f>
        <v>0</v>
      </c>
      <c r="BP19" s="16">
        <f>$I19*'Prepared_Debt Original Currency'!BP19</f>
        <v>0</v>
      </c>
      <c r="BQ19" s="16">
        <f>$I19*'Prepared_Debt Original Currency'!BQ19</f>
        <v>0</v>
      </c>
      <c r="BR19" s="16">
        <f>$I19*'Prepared_Debt Original Currency'!BR19</f>
        <v>0</v>
      </c>
      <c r="BS19" s="16">
        <f>$I19*'Prepared_Debt Original Currency'!BS19</f>
        <v>0</v>
      </c>
      <c r="BT19" s="16">
        <f>$I19*'Prepared_Debt Original Currency'!BT19</f>
        <v>0</v>
      </c>
      <c r="BU19" s="16">
        <f>$I19*'Prepared_Debt Original Currency'!BU19</f>
        <v>0</v>
      </c>
      <c r="BV19" s="16">
        <f>$I19*'Prepared_Debt Original Currency'!BV19</f>
        <v>0</v>
      </c>
      <c r="BW19" s="16">
        <f>$I19*'Prepared_Debt Original Currency'!BW19</f>
        <v>0</v>
      </c>
      <c r="BX19" s="20"/>
      <c r="BY19" s="20" t="b">
        <f t="shared" si="5"/>
        <v>1</v>
      </c>
      <c r="BZ19" s="20"/>
      <c r="CA19" s="20"/>
      <c r="CB19" s="23">
        <v>0</v>
      </c>
      <c r="CC19" s="23">
        <f t="shared" si="6"/>
        <v>274542.803606631</v>
      </c>
      <c r="CD19" s="21">
        <f t="shared" si="2"/>
        <v>274542.803606631</v>
      </c>
      <c r="CE19" s="21">
        <f t="shared" si="12"/>
        <v>274542.803606631</v>
      </c>
      <c r="CF19" s="21">
        <f t="shared" si="12"/>
        <v>274542.803606631</v>
      </c>
      <c r="CG19" s="21">
        <f t="shared" si="12"/>
        <v>0</v>
      </c>
      <c r="CH19" s="21">
        <f t="shared" si="12"/>
        <v>0</v>
      </c>
      <c r="CI19" s="21">
        <f t="shared" si="12"/>
        <v>0</v>
      </c>
      <c r="CJ19" s="21">
        <f t="shared" si="12"/>
        <v>0</v>
      </c>
      <c r="CK19" s="21">
        <f t="shared" si="12"/>
        <v>0</v>
      </c>
      <c r="CL19" s="21">
        <f t="shared" si="12"/>
        <v>0</v>
      </c>
      <c r="CM19" s="21">
        <f t="shared" si="12"/>
        <v>0</v>
      </c>
      <c r="CN19" s="21">
        <f t="shared" si="12"/>
        <v>0</v>
      </c>
      <c r="CO19" s="21">
        <f t="shared" si="8"/>
        <v>0</v>
      </c>
      <c r="CP19" s="21">
        <f t="shared" si="8"/>
        <v>0</v>
      </c>
      <c r="CQ19" s="21">
        <f t="shared" si="8"/>
        <v>0</v>
      </c>
      <c r="CR19" s="21">
        <f t="shared" si="8"/>
        <v>0</v>
      </c>
      <c r="CS19" s="21">
        <f t="shared" si="8"/>
        <v>0</v>
      </c>
      <c r="CT19" s="21">
        <f t="shared" si="8"/>
        <v>0</v>
      </c>
      <c r="CU19" s="21">
        <f t="shared" si="8"/>
        <v>0</v>
      </c>
      <c r="CV19" s="21">
        <f t="shared" si="8"/>
        <v>0</v>
      </c>
      <c r="CW19" s="21">
        <f t="shared" si="8"/>
        <v>0</v>
      </c>
      <c r="CX19" s="21">
        <f t="shared" si="8"/>
        <v>0</v>
      </c>
      <c r="CY19" s="21">
        <f t="shared" si="9"/>
        <v>0</v>
      </c>
      <c r="CZ19" s="21">
        <f t="shared" si="9"/>
        <v>0</v>
      </c>
      <c r="DA19" s="21">
        <f t="shared" si="9"/>
        <v>0</v>
      </c>
      <c r="DB19" s="21">
        <f t="shared" si="9"/>
        <v>0</v>
      </c>
      <c r="DC19" s="21">
        <f t="shared" si="9"/>
        <v>0</v>
      </c>
      <c r="DD19" s="21">
        <f t="shared" si="9"/>
        <v>0</v>
      </c>
      <c r="DE19" s="21">
        <f t="shared" si="9"/>
        <v>0</v>
      </c>
      <c r="DF19" s="21">
        <f t="shared" si="9"/>
        <v>0</v>
      </c>
      <c r="DG19" s="21">
        <f t="shared" si="9"/>
        <v>0</v>
      </c>
      <c r="DH19" s="21">
        <f t="shared" si="9"/>
        <v>0</v>
      </c>
      <c r="DI19" s="21">
        <f t="shared" si="10"/>
        <v>0</v>
      </c>
      <c r="DJ19" s="21">
        <f t="shared" si="10"/>
        <v>0</v>
      </c>
      <c r="DK19" s="21">
        <f t="shared" si="10"/>
        <v>0</v>
      </c>
      <c r="DL19" s="21">
        <f t="shared" si="10"/>
        <v>0</v>
      </c>
      <c r="DM19" s="21">
        <f t="shared" si="10"/>
        <v>0</v>
      </c>
      <c r="DN19" s="21">
        <f t="shared" si="10"/>
        <v>0</v>
      </c>
      <c r="DO19" s="21">
        <f t="shared" si="10"/>
        <v>0</v>
      </c>
      <c r="DP19" s="21">
        <f t="shared" si="10"/>
        <v>0</v>
      </c>
      <c r="DQ19" s="21">
        <f t="shared" si="10"/>
        <v>0</v>
      </c>
      <c r="DR19" s="21">
        <f t="shared" si="10"/>
        <v>0</v>
      </c>
      <c r="DS19" s="21">
        <f t="shared" si="11"/>
        <v>0</v>
      </c>
      <c r="DT19" s="21">
        <f t="shared" si="11"/>
        <v>0</v>
      </c>
      <c r="DU19" s="21">
        <f t="shared" si="11"/>
        <v>0</v>
      </c>
      <c r="DV19" s="21">
        <f t="shared" si="11"/>
        <v>0</v>
      </c>
      <c r="DW19" s="21">
        <f t="shared" si="11"/>
        <v>0</v>
      </c>
      <c r="DX19" s="21">
        <f t="shared" si="11"/>
        <v>0</v>
      </c>
      <c r="DY19" s="21">
        <f t="shared" si="11"/>
        <v>0</v>
      </c>
      <c r="DZ19" s="21">
        <f t="shared" si="11"/>
        <v>0</v>
      </c>
      <c r="EA19" s="21">
        <f t="shared" si="11"/>
        <v>0</v>
      </c>
      <c r="EB19" s="23">
        <f t="shared" si="7"/>
        <v>-549085.607213262</v>
      </c>
    </row>
    <row r="20" spans="1:132" x14ac:dyDescent="0.35">
      <c r="A20" s="14">
        <v>16</v>
      </c>
      <c r="B20" s="15" t="s">
        <v>25</v>
      </c>
      <c r="C20" s="15" t="s">
        <v>40</v>
      </c>
      <c r="D20" s="14" t="s">
        <v>27</v>
      </c>
      <c r="E20" s="50" t="s">
        <v>63</v>
      </c>
      <c r="F20" s="50" t="s">
        <v>77</v>
      </c>
      <c r="G20" s="50">
        <f>VLOOKUP(F20,'Represenative Instruments_FX'!$E$5:$F$14,2,FALSE)</f>
        <v>4</v>
      </c>
      <c r="H20" s="14" t="s">
        <v>116</v>
      </c>
      <c r="I20" s="76">
        <f>VLOOKUP(H20,'Represenative Instruments_FX'!$H$5:$J$15,3,FALSE)</f>
        <v>8.8730039246006209E-3</v>
      </c>
      <c r="J20" s="16">
        <f>+I20*'Prepared_Debt Original Currency'!J20</f>
        <v>23696.182453947073</v>
      </c>
      <c r="K20" s="16">
        <f>+I20*'Prepared_Debt Original Currency'!K20</f>
        <v>2440.8769530502036</v>
      </c>
      <c r="L20" s="16">
        <v>0</v>
      </c>
      <c r="M20" s="16">
        <v>0</v>
      </c>
      <c r="N20" s="121">
        <v>38820</v>
      </c>
      <c r="O20" s="121">
        <v>44256</v>
      </c>
      <c r="P20" s="14">
        <v>5</v>
      </c>
      <c r="Q20" s="17">
        <v>20</v>
      </c>
      <c r="R20" s="50">
        <v>0</v>
      </c>
      <c r="S20" s="50">
        <v>4</v>
      </c>
      <c r="T20" s="14" t="s">
        <v>38</v>
      </c>
      <c r="U20" s="46">
        <v>6.4199999999999993E-2</v>
      </c>
      <c r="V20" s="14" t="s">
        <v>39</v>
      </c>
      <c r="W20" s="46">
        <v>5.0000000000000001E-3</v>
      </c>
      <c r="X20" s="16">
        <v>1838757.024</v>
      </c>
      <c r="Y20" s="106">
        <f t="shared" si="4"/>
        <v>0</v>
      </c>
      <c r="Z20" s="16">
        <f>$I20*'Prepared_Debt Original Currency'!Z20</f>
        <v>1103.7810371909829</v>
      </c>
      <c r="AA20" s="16">
        <f>$I20*'Prepared_Debt Original Currency'!AA20</f>
        <v>534.83832375326938</v>
      </c>
      <c r="AB20" s="16">
        <f>$I20*'Prepared_Debt Original Currency'!AB20</f>
        <v>534.83832375326938</v>
      </c>
      <c r="AC20" s="16">
        <f>$I20*'Prepared_Debt Original Currency'!AC20</f>
        <v>267.41926835268174</v>
      </c>
      <c r="AD20" s="16">
        <f>$I20*'Prepared_Debt Original Currency'!AD20</f>
        <v>0</v>
      </c>
      <c r="AE20" s="16">
        <f>$I20*'Prepared_Debt Original Currency'!AE20</f>
        <v>0</v>
      </c>
      <c r="AF20" s="16">
        <f>$I20*'Prepared_Debt Original Currency'!AF20</f>
        <v>0</v>
      </c>
      <c r="AG20" s="16">
        <f>$I20*'Prepared_Debt Original Currency'!AG20</f>
        <v>0</v>
      </c>
      <c r="AH20" s="16">
        <f>$I20*'Prepared_Debt Original Currency'!AH20</f>
        <v>0</v>
      </c>
      <c r="AI20" s="16">
        <f>$I20*'Prepared_Debt Original Currency'!AI20</f>
        <v>0</v>
      </c>
      <c r="AJ20" s="16">
        <f>$I20*'Prepared_Debt Original Currency'!AJ20</f>
        <v>0</v>
      </c>
      <c r="AK20" s="16">
        <f>$I20*'Prepared_Debt Original Currency'!AK20</f>
        <v>0</v>
      </c>
      <c r="AL20" s="16">
        <f>$I20*'Prepared_Debt Original Currency'!AL20</f>
        <v>0</v>
      </c>
      <c r="AM20" s="16">
        <f>$I20*'Prepared_Debt Original Currency'!AM20</f>
        <v>0</v>
      </c>
      <c r="AN20" s="16">
        <f>$I20*'Prepared_Debt Original Currency'!AN20</f>
        <v>0</v>
      </c>
      <c r="AO20" s="16">
        <f>$I20*'Prepared_Debt Original Currency'!AO20</f>
        <v>0</v>
      </c>
      <c r="AP20" s="16">
        <f>$I20*'Prepared_Debt Original Currency'!AP20</f>
        <v>0</v>
      </c>
      <c r="AQ20" s="16">
        <f>$I20*'Prepared_Debt Original Currency'!AQ20</f>
        <v>0</v>
      </c>
      <c r="AR20" s="16">
        <f>$I20*'Prepared_Debt Original Currency'!AR20</f>
        <v>0</v>
      </c>
      <c r="AS20" s="16">
        <f>$I20*'Prepared_Debt Original Currency'!AS20</f>
        <v>0</v>
      </c>
      <c r="AT20" s="16">
        <f>$I20*'Prepared_Debt Original Currency'!AT20</f>
        <v>0</v>
      </c>
      <c r="AU20" s="16">
        <f>$I20*'Prepared_Debt Original Currency'!AU20</f>
        <v>0</v>
      </c>
      <c r="AV20" s="16">
        <f>$I20*'Prepared_Debt Original Currency'!AV20</f>
        <v>0</v>
      </c>
      <c r="AW20" s="16">
        <f>$I20*'Prepared_Debt Original Currency'!AW20</f>
        <v>0</v>
      </c>
      <c r="AX20" s="16">
        <f>$I20*'Prepared_Debt Original Currency'!AX20</f>
        <v>0</v>
      </c>
      <c r="AY20" s="16">
        <f>$I20*'Prepared_Debt Original Currency'!AY20</f>
        <v>0</v>
      </c>
      <c r="AZ20" s="16">
        <f>$I20*'Prepared_Debt Original Currency'!AZ20</f>
        <v>0</v>
      </c>
      <c r="BA20" s="16">
        <f>$I20*'Prepared_Debt Original Currency'!BA20</f>
        <v>0</v>
      </c>
      <c r="BB20" s="16">
        <f>$I20*'Prepared_Debt Original Currency'!BB20</f>
        <v>0</v>
      </c>
      <c r="BC20" s="16">
        <f>$I20*'Prepared_Debt Original Currency'!BC20</f>
        <v>0</v>
      </c>
      <c r="BD20" s="16">
        <f>$I20*'Prepared_Debt Original Currency'!BD20</f>
        <v>0</v>
      </c>
      <c r="BE20" s="16">
        <f>$I20*'Prepared_Debt Original Currency'!BE20</f>
        <v>0</v>
      </c>
      <c r="BF20" s="16">
        <f>$I20*'Prepared_Debt Original Currency'!BF20</f>
        <v>0</v>
      </c>
      <c r="BG20" s="16">
        <f>$I20*'Prepared_Debt Original Currency'!BG20</f>
        <v>0</v>
      </c>
      <c r="BH20" s="16">
        <f>$I20*'Prepared_Debt Original Currency'!BH20</f>
        <v>0</v>
      </c>
      <c r="BI20" s="16">
        <f>$I20*'Prepared_Debt Original Currency'!BI20</f>
        <v>0</v>
      </c>
      <c r="BJ20" s="16">
        <f>$I20*'Prepared_Debt Original Currency'!BJ20</f>
        <v>0</v>
      </c>
      <c r="BK20" s="16">
        <f>$I20*'Prepared_Debt Original Currency'!BK20</f>
        <v>0</v>
      </c>
      <c r="BL20" s="16">
        <f>$I20*'Prepared_Debt Original Currency'!BL20</f>
        <v>0</v>
      </c>
      <c r="BM20" s="16">
        <f>$I20*'Prepared_Debt Original Currency'!BM20</f>
        <v>0</v>
      </c>
      <c r="BN20" s="16">
        <f>$I20*'Prepared_Debt Original Currency'!BN20</f>
        <v>0</v>
      </c>
      <c r="BO20" s="16">
        <f>$I20*'Prepared_Debt Original Currency'!BO20</f>
        <v>0</v>
      </c>
      <c r="BP20" s="16">
        <f>$I20*'Prepared_Debt Original Currency'!BP20</f>
        <v>0</v>
      </c>
      <c r="BQ20" s="16">
        <f>$I20*'Prepared_Debt Original Currency'!BQ20</f>
        <v>0</v>
      </c>
      <c r="BR20" s="16">
        <f>$I20*'Prepared_Debt Original Currency'!BR20</f>
        <v>0</v>
      </c>
      <c r="BS20" s="16">
        <f>$I20*'Prepared_Debt Original Currency'!BS20</f>
        <v>0</v>
      </c>
      <c r="BT20" s="16">
        <f>$I20*'Prepared_Debt Original Currency'!BT20</f>
        <v>0</v>
      </c>
      <c r="BU20" s="16">
        <f>$I20*'Prepared_Debt Original Currency'!BU20</f>
        <v>0</v>
      </c>
      <c r="BV20" s="16">
        <f>$I20*'Prepared_Debt Original Currency'!BV20</f>
        <v>0</v>
      </c>
      <c r="BW20" s="16">
        <f>$I20*'Prepared_Debt Original Currency'!BW20</f>
        <v>0</v>
      </c>
      <c r="BX20" s="20"/>
      <c r="BY20" s="20" t="b">
        <f t="shared" si="5"/>
        <v>1</v>
      </c>
      <c r="BZ20" s="20"/>
      <c r="CA20" s="20"/>
      <c r="CB20" s="23">
        <v>0</v>
      </c>
      <c r="CC20" s="23">
        <f t="shared" si="6"/>
        <v>2440.8769530502036</v>
      </c>
      <c r="CD20" s="21">
        <f t="shared" si="2"/>
        <v>610.2192382625509</v>
      </c>
      <c r="CE20" s="21">
        <f t="shared" si="12"/>
        <v>610.2192382625509</v>
      </c>
      <c r="CF20" s="21">
        <f t="shared" si="12"/>
        <v>610.2192382625509</v>
      </c>
      <c r="CG20" s="21">
        <f t="shared" si="12"/>
        <v>610.2192382625509</v>
      </c>
      <c r="CH20" s="21">
        <f t="shared" si="12"/>
        <v>610.2192382625509</v>
      </c>
      <c r="CI20" s="21">
        <f t="shared" si="12"/>
        <v>610.2192382625509</v>
      </c>
      <c r="CJ20" s="21">
        <f t="shared" si="12"/>
        <v>0</v>
      </c>
      <c r="CK20" s="21">
        <f t="shared" si="12"/>
        <v>0</v>
      </c>
      <c r="CL20" s="21">
        <f t="shared" si="12"/>
        <v>0</v>
      </c>
      <c r="CM20" s="21">
        <f t="shared" si="12"/>
        <v>0</v>
      </c>
      <c r="CN20" s="21">
        <f t="shared" si="12"/>
        <v>0</v>
      </c>
      <c r="CO20" s="21">
        <f t="shared" si="8"/>
        <v>0</v>
      </c>
      <c r="CP20" s="21">
        <f t="shared" si="8"/>
        <v>0</v>
      </c>
      <c r="CQ20" s="21">
        <f t="shared" si="8"/>
        <v>0</v>
      </c>
      <c r="CR20" s="21">
        <f t="shared" si="8"/>
        <v>0</v>
      </c>
      <c r="CS20" s="21">
        <f t="shared" si="8"/>
        <v>0</v>
      </c>
      <c r="CT20" s="21">
        <f t="shared" si="8"/>
        <v>0</v>
      </c>
      <c r="CU20" s="21">
        <f t="shared" si="8"/>
        <v>0</v>
      </c>
      <c r="CV20" s="21">
        <f t="shared" si="8"/>
        <v>0</v>
      </c>
      <c r="CW20" s="21">
        <f t="shared" si="8"/>
        <v>0</v>
      </c>
      <c r="CX20" s="21">
        <f t="shared" si="8"/>
        <v>0</v>
      </c>
      <c r="CY20" s="21">
        <f t="shared" si="9"/>
        <v>0</v>
      </c>
      <c r="CZ20" s="21">
        <f t="shared" si="9"/>
        <v>0</v>
      </c>
      <c r="DA20" s="21">
        <f t="shared" si="9"/>
        <v>0</v>
      </c>
      <c r="DB20" s="21">
        <f t="shared" si="9"/>
        <v>0</v>
      </c>
      <c r="DC20" s="21">
        <f t="shared" si="9"/>
        <v>0</v>
      </c>
      <c r="DD20" s="21">
        <f t="shared" si="9"/>
        <v>0</v>
      </c>
      <c r="DE20" s="21">
        <f t="shared" si="9"/>
        <v>0</v>
      </c>
      <c r="DF20" s="21">
        <f t="shared" si="9"/>
        <v>0</v>
      </c>
      <c r="DG20" s="21">
        <f t="shared" si="9"/>
        <v>0</v>
      </c>
      <c r="DH20" s="21">
        <f t="shared" si="9"/>
        <v>0</v>
      </c>
      <c r="DI20" s="21">
        <f t="shared" si="10"/>
        <v>0</v>
      </c>
      <c r="DJ20" s="21">
        <f t="shared" si="10"/>
        <v>0</v>
      </c>
      <c r="DK20" s="21">
        <f t="shared" si="10"/>
        <v>0</v>
      </c>
      <c r="DL20" s="21">
        <f t="shared" si="10"/>
        <v>0</v>
      </c>
      <c r="DM20" s="21">
        <f t="shared" si="10"/>
        <v>0</v>
      </c>
      <c r="DN20" s="21">
        <f t="shared" si="10"/>
        <v>0</v>
      </c>
      <c r="DO20" s="21">
        <f t="shared" si="10"/>
        <v>0</v>
      </c>
      <c r="DP20" s="21">
        <f t="shared" si="10"/>
        <v>0</v>
      </c>
      <c r="DQ20" s="21">
        <f t="shared" si="10"/>
        <v>0</v>
      </c>
      <c r="DR20" s="21">
        <f t="shared" si="10"/>
        <v>0</v>
      </c>
      <c r="DS20" s="21">
        <f t="shared" si="11"/>
        <v>0</v>
      </c>
      <c r="DT20" s="21">
        <f t="shared" si="11"/>
        <v>0</v>
      </c>
      <c r="DU20" s="21">
        <f t="shared" si="11"/>
        <v>0</v>
      </c>
      <c r="DV20" s="21">
        <f t="shared" si="11"/>
        <v>0</v>
      </c>
      <c r="DW20" s="21">
        <f t="shared" si="11"/>
        <v>0</v>
      </c>
      <c r="DX20" s="21">
        <f t="shared" si="11"/>
        <v>0</v>
      </c>
      <c r="DY20" s="21">
        <f t="shared" si="11"/>
        <v>0</v>
      </c>
      <c r="DZ20" s="21">
        <f t="shared" si="11"/>
        <v>0</v>
      </c>
      <c r="EA20" s="21">
        <f t="shared" si="11"/>
        <v>0</v>
      </c>
      <c r="EB20" s="23">
        <f t="shared" si="7"/>
        <v>-1220.4384765251016</v>
      </c>
    </row>
    <row r="21" spans="1:132" x14ac:dyDescent="0.35">
      <c r="A21" s="14">
        <v>17</v>
      </c>
      <c r="B21" s="15" t="s">
        <v>34</v>
      </c>
      <c r="C21" s="17" t="s">
        <v>35</v>
      </c>
      <c r="D21" s="14" t="s">
        <v>27</v>
      </c>
      <c r="E21" s="50" t="s">
        <v>35</v>
      </c>
      <c r="F21" s="50" t="s">
        <v>76</v>
      </c>
      <c r="G21" s="50">
        <f>VLOOKUP(F21,'Represenative Instruments_FX'!$E$5:$F$14,2,FALSE)</f>
        <v>1</v>
      </c>
      <c r="H21" s="14" t="s">
        <v>32</v>
      </c>
      <c r="I21" s="76">
        <f>VLOOKUP(H21,'Represenative Instruments_FX'!$H$5:$J$15,3,FALSE)</f>
        <v>1.2020999999999999</v>
      </c>
      <c r="J21" s="16">
        <f>+I21*'Prepared_Debt Original Currency'!J21</f>
        <v>1262379.18429</v>
      </c>
      <c r="K21" s="16">
        <f>+I21*'Prepared_Debt Original Currency'!K21</f>
        <v>655961.16322398058</v>
      </c>
      <c r="L21" s="16">
        <v>0</v>
      </c>
      <c r="M21" s="16">
        <v>0</v>
      </c>
      <c r="N21" s="122">
        <v>39698</v>
      </c>
      <c r="O21" s="122">
        <v>54118</v>
      </c>
      <c r="P21" s="14">
        <v>10</v>
      </c>
      <c r="Q21" s="17">
        <v>50</v>
      </c>
      <c r="R21" s="50">
        <v>0</v>
      </c>
      <c r="S21" s="50">
        <v>31</v>
      </c>
      <c r="T21" s="14" t="s">
        <v>29</v>
      </c>
      <c r="U21" s="46">
        <v>7.4999999999999997E-3</v>
      </c>
      <c r="V21" s="14"/>
      <c r="W21" s="24"/>
      <c r="X21" s="16">
        <v>1050144.9000000001</v>
      </c>
      <c r="Y21" s="106">
        <f t="shared" si="4"/>
        <v>0</v>
      </c>
      <c r="Z21" s="16">
        <f>$I21*'Prepared_Debt Original Currency'!Z21</f>
        <v>6380.8948987200001</v>
      </c>
      <c r="AA21" s="16">
        <f>$I21*'Prepared_Debt Original Currency'!AA21</f>
        <v>6404.7964934399997</v>
      </c>
      <c r="AB21" s="16">
        <f>$I21*'Prepared_Debt Original Currency'!AB21</f>
        <v>20107.114139279995</v>
      </c>
      <c r="AC21" s="16">
        <f>$I21*'Prepared_Debt Original Currency'!AC21</f>
        <v>20107.114139279995</v>
      </c>
      <c r="AD21" s="16">
        <f>$I21*'Prepared_Debt Original Currency'!AD21</f>
        <v>20107.101637439995</v>
      </c>
      <c r="AE21" s="16">
        <f>$I21*'Prepared_Debt Original Currency'!AE21</f>
        <v>20107.101637439995</v>
      </c>
      <c r="AF21" s="16">
        <f>$I21*'Prepared_Debt Original Currency'!AF21</f>
        <v>20107.101637439995</v>
      </c>
      <c r="AG21" s="16">
        <f>$I21*'Prepared_Debt Original Currency'!AG21</f>
        <v>20107.101637439995</v>
      </c>
      <c r="AH21" s="16">
        <f>$I21*'Prepared_Debt Original Currency'!AH21</f>
        <v>20107.101637439995</v>
      </c>
      <c r="AI21" s="16">
        <f>$I21*'Prepared_Debt Original Currency'!AI21</f>
        <v>20107.101637439995</v>
      </c>
      <c r="AJ21" s="16">
        <f>$I21*'Prepared_Debt Original Currency'!AJ21</f>
        <v>20107.101637439995</v>
      </c>
      <c r="AK21" s="16">
        <f>$I21*'Prepared_Debt Original Currency'!AK21</f>
        <v>20107.101637439995</v>
      </c>
      <c r="AL21" s="16">
        <f>$I21*'Prepared_Debt Original Currency'!AL21</f>
        <v>20107.101637439995</v>
      </c>
      <c r="AM21" s="16">
        <f>$I21*'Prepared_Debt Original Currency'!AM21</f>
        <v>20107.101637439995</v>
      </c>
      <c r="AN21" s="16">
        <f>$I21*'Prepared_Debt Original Currency'!AN21</f>
        <v>20107.101637439995</v>
      </c>
      <c r="AO21" s="16">
        <f>$I21*'Prepared_Debt Original Currency'!AO21</f>
        <v>20107.101637439995</v>
      </c>
      <c r="AP21" s="16">
        <f>$I21*'Prepared_Debt Original Currency'!AP21</f>
        <v>20107.101637439995</v>
      </c>
      <c r="AQ21" s="16">
        <f>$I21*'Prepared_Debt Original Currency'!AQ21</f>
        <v>20107.101637439995</v>
      </c>
      <c r="AR21" s="16">
        <f>$I21*'Prepared_Debt Original Currency'!AR21</f>
        <v>20107.101637439995</v>
      </c>
      <c r="AS21" s="16">
        <f>$I21*'Prepared_Debt Original Currency'!AS21</f>
        <v>20107.101637439995</v>
      </c>
      <c r="AT21" s="16">
        <f>$I21*'Prepared_Debt Original Currency'!AT21</f>
        <v>26117.601637440002</v>
      </c>
      <c r="AU21" s="16">
        <f>$I21*'Prepared_Debt Original Currency'!AU21</f>
        <v>26117.601637440002</v>
      </c>
      <c r="AV21" s="16">
        <f>$I21*'Prepared_Debt Original Currency'!AV21</f>
        <v>26117.601637440002</v>
      </c>
      <c r="AW21" s="16">
        <f>$I21*'Prepared_Debt Original Currency'!AW21</f>
        <v>26117.601637440002</v>
      </c>
      <c r="AX21" s="16">
        <f>$I21*'Prepared_Debt Original Currency'!AX21</f>
        <v>26117.601637440002</v>
      </c>
      <c r="AY21" s="16">
        <f>$I21*'Prepared_Debt Original Currency'!AY21</f>
        <v>26117.601637440002</v>
      </c>
      <c r="AZ21" s="16">
        <f>$I21*'Prepared_Debt Original Currency'!AZ21</f>
        <v>26117.601637440002</v>
      </c>
      <c r="BA21" s="16">
        <f>$I21*'Prepared_Debt Original Currency'!BA21</f>
        <v>26117.601637440002</v>
      </c>
      <c r="BB21" s="16">
        <f>$I21*'Prepared_Debt Original Currency'!BB21</f>
        <v>26117.601637440002</v>
      </c>
      <c r="BC21" s="16">
        <f>$I21*'Prepared_Debt Original Currency'!BC21</f>
        <v>26117.601637440002</v>
      </c>
      <c r="BD21" s="16">
        <f>$I21*'Prepared_Debt Original Currency'!BD21</f>
        <v>20071.600979820403</v>
      </c>
      <c r="BE21" s="16">
        <f>$I21*'Prepared_Debt Original Currency'!BE21</f>
        <v>0</v>
      </c>
      <c r="BF21" s="16">
        <f>$I21*'Prepared_Debt Original Currency'!BF21</f>
        <v>0</v>
      </c>
      <c r="BG21" s="16">
        <f>$I21*'Prepared_Debt Original Currency'!BG21</f>
        <v>0</v>
      </c>
      <c r="BH21" s="16">
        <f>$I21*'Prepared_Debt Original Currency'!BH21</f>
        <v>0</v>
      </c>
      <c r="BI21" s="16">
        <f>$I21*'Prepared_Debt Original Currency'!BI21</f>
        <v>0</v>
      </c>
      <c r="BJ21" s="16">
        <f>$I21*'Prepared_Debt Original Currency'!BJ21</f>
        <v>0</v>
      </c>
      <c r="BK21" s="16">
        <f>$I21*'Prepared_Debt Original Currency'!BK21</f>
        <v>0</v>
      </c>
      <c r="BL21" s="16">
        <f>$I21*'Prepared_Debt Original Currency'!BL21</f>
        <v>0</v>
      </c>
      <c r="BM21" s="16">
        <f>$I21*'Prepared_Debt Original Currency'!BM21</f>
        <v>0</v>
      </c>
      <c r="BN21" s="16">
        <f>$I21*'Prepared_Debt Original Currency'!BN21</f>
        <v>0</v>
      </c>
      <c r="BO21" s="16">
        <f>$I21*'Prepared_Debt Original Currency'!BO21</f>
        <v>0</v>
      </c>
      <c r="BP21" s="16">
        <f>$I21*'Prepared_Debt Original Currency'!BP21</f>
        <v>0</v>
      </c>
      <c r="BQ21" s="16">
        <f>$I21*'Prepared_Debt Original Currency'!BQ21</f>
        <v>0</v>
      </c>
      <c r="BR21" s="16">
        <f>$I21*'Prepared_Debt Original Currency'!BR21</f>
        <v>0</v>
      </c>
      <c r="BS21" s="16">
        <f>$I21*'Prepared_Debt Original Currency'!BS21</f>
        <v>0</v>
      </c>
      <c r="BT21" s="16">
        <f>$I21*'Prepared_Debt Original Currency'!BT21</f>
        <v>0</v>
      </c>
      <c r="BU21" s="16">
        <f>$I21*'Prepared_Debt Original Currency'!BU21</f>
        <v>0</v>
      </c>
      <c r="BV21" s="16">
        <f>$I21*'Prepared_Debt Original Currency'!BV21</f>
        <v>0</v>
      </c>
      <c r="BW21" s="16">
        <f>$I21*'Prepared_Debt Original Currency'!BW21</f>
        <v>0</v>
      </c>
      <c r="BX21" s="20"/>
      <c r="BY21" s="20" t="b">
        <f t="shared" si="5"/>
        <v>1</v>
      </c>
      <c r="BZ21" s="20"/>
      <c r="CA21" s="20"/>
      <c r="CB21" s="23">
        <v>0</v>
      </c>
      <c r="CC21" s="23">
        <f t="shared" si="6"/>
        <v>655961.16322398058</v>
      </c>
      <c r="CD21" s="21">
        <f t="shared" si="2"/>
        <v>21160.037523354211</v>
      </c>
      <c r="CE21" s="21">
        <f t="shared" si="12"/>
        <v>21160.037523354211</v>
      </c>
      <c r="CF21" s="21">
        <f t="shared" si="12"/>
        <v>21160.037523354211</v>
      </c>
      <c r="CG21" s="21">
        <f t="shared" si="12"/>
        <v>21160.037523354211</v>
      </c>
      <c r="CH21" s="21">
        <f t="shared" si="12"/>
        <v>21160.037523354211</v>
      </c>
      <c r="CI21" s="21">
        <f t="shared" si="12"/>
        <v>21160.037523354211</v>
      </c>
      <c r="CJ21" s="21">
        <f t="shared" si="12"/>
        <v>21160.037523354211</v>
      </c>
      <c r="CK21" s="21">
        <f t="shared" si="12"/>
        <v>21160.037523354211</v>
      </c>
      <c r="CL21" s="21">
        <f t="shared" si="12"/>
        <v>21160.037523354211</v>
      </c>
      <c r="CM21" s="21">
        <f t="shared" si="12"/>
        <v>21160.037523354211</v>
      </c>
      <c r="CN21" s="21">
        <f t="shared" si="12"/>
        <v>21160.037523354211</v>
      </c>
      <c r="CO21" s="21">
        <f t="shared" si="8"/>
        <v>21160.037523354211</v>
      </c>
      <c r="CP21" s="21">
        <f t="shared" si="8"/>
        <v>21160.037523354211</v>
      </c>
      <c r="CQ21" s="21">
        <f t="shared" si="8"/>
        <v>21160.037523354211</v>
      </c>
      <c r="CR21" s="21">
        <f t="shared" si="8"/>
        <v>21160.037523354211</v>
      </c>
      <c r="CS21" s="21">
        <f t="shared" si="8"/>
        <v>21160.037523354211</v>
      </c>
      <c r="CT21" s="21">
        <f t="shared" si="8"/>
        <v>21160.037523354211</v>
      </c>
      <c r="CU21" s="21">
        <f t="shared" si="8"/>
        <v>21160.037523354211</v>
      </c>
      <c r="CV21" s="21">
        <f t="shared" si="8"/>
        <v>21160.037523354211</v>
      </c>
      <c r="CW21" s="21">
        <f t="shared" si="8"/>
        <v>21160.037523354211</v>
      </c>
      <c r="CX21" s="21">
        <f t="shared" si="8"/>
        <v>21160.037523354211</v>
      </c>
      <c r="CY21" s="21">
        <f t="shared" si="9"/>
        <v>21160.037523354211</v>
      </c>
      <c r="CZ21" s="21">
        <f t="shared" si="9"/>
        <v>21160.037523354211</v>
      </c>
      <c r="DA21" s="21">
        <f t="shared" si="9"/>
        <v>21160.037523354211</v>
      </c>
      <c r="DB21" s="21">
        <f t="shared" si="9"/>
        <v>21160.037523354211</v>
      </c>
      <c r="DC21" s="21">
        <f t="shared" si="9"/>
        <v>21160.037523354211</v>
      </c>
      <c r="DD21" s="21">
        <f t="shared" si="9"/>
        <v>21160.037523354211</v>
      </c>
      <c r="DE21" s="21">
        <f t="shared" si="9"/>
        <v>21160.037523354211</v>
      </c>
      <c r="DF21" s="21">
        <f t="shared" si="9"/>
        <v>21160.037523354211</v>
      </c>
      <c r="DG21" s="21">
        <f t="shared" si="9"/>
        <v>21160.037523354211</v>
      </c>
      <c r="DH21" s="21">
        <f t="shared" si="9"/>
        <v>21160.037523354211</v>
      </c>
      <c r="DI21" s="21">
        <f t="shared" si="10"/>
        <v>21160.037523354211</v>
      </c>
      <c r="DJ21" s="21">
        <f t="shared" si="10"/>
        <v>21160.037523354211</v>
      </c>
      <c r="DK21" s="21">
        <f t="shared" si="10"/>
        <v>0</v>
      </c>
      <c r="DL21" s="21">
        <f t="shared" si="10"/>
        <v>0</v>
      </c>
      <c r="DM21" s="21">
        <f t="shared" si="10"/>
        <v>0</v>
      </c>
      <c r="DN21" s="21">
        <f t="shared" si="10"/>
        <v>0</v>
      </c>
      <c r="DO21" s="21">
        <f t="shared" si="10"/>
        <v>0</v>
      </c>
      <c r="DP21" s="21">
        <f t="shared" si="10"/>
        <v>0</v>
      </c>
      <c r="DQ21" s="21">
        <f t="shared" si="10"/>
        <v>0</v>
      </c>
      <c r="DR21" s="21">
        <f t="shared" si="10"/>
        <v>0</v>
      </c>
      <c r="DS21" s="21">
        <f t="shared" si="11"/>
        <v>0</v>
      </c>
      <c r="DT21" s="21">
        <f t="shared" si="11"/>
        <v>0</v>
      </c>
      <c r="DU21" s="21">
        <f t="shared" si="11"/>
        <v>0</v>
      </c>
      <c r="DV21" s="21">
        <f t="shared" si="11"/>
        <v>0</v>
      </c>
      <c r="DW21" s="21">
        <f t="shared" si="11"/>
        <v>0</v>
      </c>
      <c r="DX21" s="21">
        <f t="shared" si="11"/>
        <v>0</v>
      </c>
      <c r="DY21" s="21">
        <f t="shared" si="11"/>
        <v>0</v>
      </c>
      <c r="DZ21" s="21">
        <f t="shared" si="11"/>
        <v>0</v>
      </c>
      <c r="EA21" s="21">
        <f t="shared" si="11"/>
        <v>0</v>
      </c>
      <c r="EB21" s="23">
        <f t="shared" si="7"/>
        <v>-42320.075046708225</v>
      </c>
    </row>
    <row r="22" spans="1:132" x14ac:dyDescent="0.35">
      <c r="A22" s="14">
        <v>18</v>
      </c>
      <c r="B22" s="15" t="s">
        <v>25</v>
      </c>
      <c r="C22" s="15" t="s">
        <v>40</v>
      </c>
      <c r="D22" s="14" t="s">
        <v>27</v>
      </c>
      <c r="E22" s="50" t="s">
        <v>63</v>
      </c>
      <c r="F22" s="50" t="s">
        <v>77</v>
      </c>
      <c r="G22" s="50">
        <f>VLOOKUP(F22,'Represenative Instruments_FX'!$E$5:$F$14,2,FALSE)</f>
        <v>4</v>
      </c>
      <c r="H22" s="14" t="s">
        <v>28</v>
      </c>
      <c r="I22" s="76">
        <f>VLOOKUP(H22,'Represenative Instruments_FX'!$H$5:$J$15,3,FALSE)</f>
        <v>1</v>
      </c>
      <c r="J22" s="16">
        <f>+I22*'Prepared_Debt Original Currency'!J22</f>
        <v>134849591.25999999</v>
      </c>
      <c r="K22" s="16">
        <f>+I22*'Prepared_Debt Original Currency'!K22</f>
        <v>6745271.6160000004</v>
      </c>
      <c r="L22" s="16">
        <v>0</v>
      </c>
      <c r="M22" s="16">
        <v>0</v>
      </c>
      <c r="N22" s="121">
        <v>38725</v>
      </c>
      <c r="O22" s="121">
        <v>44256</v>
      </c>
      <c r="P22" s="14">
        <v>5</v>
      </c>
      <c r="Q22" s="17">
        <v>20</v>
      </c>
      <c r="R22" s="50">
        <v>0</v>
      </c>
      <c r="S22" s="50">
        <v>4</v>
      </c>
      <c r="T22" s="14" t="s">
        <v>38</v>
      </c>
      <c r="U22" s="46">
        <v>6.4199999999999993E-2</v>
      </c>
      <c r="V22" s="14" t="s">
        <v>39</v>
      </c>
      <c r="W22" s="46">
        <v>5.0000000000000001E-3</v>
      </c>
      <c r="X22" s="16">
        <v>127195177.31</v>
      </c>
      <c r="Y22" s="106">
        <f t="shared" si="4"/>
        <v>0</v>
      </c>
      <c r="Z22" s="16">
        <f>$I22*'Prepared_Debt Original Currency'!Z22</f>
        <v>5095446.2759999996</v>
      </c>
      <c r="AA22" s="16">
        <f>$I22*'Prepared_Debt Original Currency'!AA22</f>
        <v>659930.14</v>
      </c>
      <c r="AB22" s="16">
        <f>$I22*'Prepared_Debt Original Currency'!AB22</f>
        <v>659930.14</v>
      </c>
      <c r="AC22" s="16">
        <f>$I22*'Prepared_Debt Original Currency'!AC22</f>
        <v>329965.06</v>
      </c>
      <c r="AD22" s="16">
        <f>$I22*'Prepared_Debt Original Currency'!AD22</f>
        <v>0</v>
      </c>
      <c r="AE22" s="16">
        <f>$I22*'Prepared_Debt Original Currency'!AE22</f>
        <v>0</v>
      </c>
      <c r="AF22" s="16">
        <f>$I22*'Prepared_Debt Original Currency'!AF22</f>
        <v>0</v>
      </c>
      <c r="AG22" s="16">
        <f>$I22*'Prepared_Debt Original Currency'!AG22</f>
        <v>0</v>
      </c>
      <c r="AH22" s="16">
        <f>$I22*'Prepared_Debt Original Currency'!AH22</f>
        <v>0</v>
      </c>
      <c r="AI22" s="16">
        <f>$I22*'Prepared_Debt Original Currency'!AI22</f>
        <v>0</v>
      </c>
      <c r="AJ22" s="16">
        <f>$I22*'Prepared_Debt Original Currency'!AJ22</f>
        <v>0</v>
      </c>
      <c r="AK22" s="16">
        <f>$I22*'Prepared_Debt Original Currency'!AK22</f>
        <v>0</v>
      </c>
      <c r="AL22" s="16">
        <f>$I22*'Prepared_Debt Original Currency'!AL22</f>
        <v>0</v>
      </c>
      <c r="AM22" s="16">
        <f>$I22*'Prepared_Debt Original Currency'!AM22</f>
        <v>0</v>
      </c>
      <c r="AN22" s="16">
        <f>$I22*'Prepared_Debt Original Currency'!AN22</f>
        <v>0</v>
      </c>
      <c r="AO22" s="16">
        <f>$I22*'Prepared_Debt Original Currency'!AO22</f>
        <v>0</v>
      </c>
      <c r="AP22" s="16">
        <f>$I22*'Prepared_Debt Original Currency'!AP22</f>
        <v>0</v>
      </c>
      <c r="AQ22" s="16">
        <f>$I22*'Prepared_Debt Original Currency'!AQ22</f>
        <v>0</v>
      </c>
      <c r="AR22" s="16">
        <f>$I22*'Prepared_Debt Original Currency'!AR22</f>
        <v>0</v>
      </c>
      <c r="AS22" s="16">
        <f>$I22*'Prepared_Debt Original Currency'!AS22</f>
        <v>0</v>
      </c>
      <c r="AT22" s="16">
        <f>$I22*'Prepared_Debt Original Currency'!AT22</f>
        <v>0</v>
      </c>
      <c r="AU22" s="16">
        <f>$I22*'Prepared_Debt Original Currency'!AU22</f>
        <v>0</v>
      </c>
      <c r="AV22" s="16">
        <f>$I22*'Prepared_Debt Original Currency'!AV22</f>
        <v>0</v>
      </c>
      <c r="AW22" s="16">
        <f>$I22*'Prepared_Debt Original Currency'!AW22</f>
        <v>0</v>
      </c>
      <c r="AX22" s="16">
        <f>$I22*'Prepared_Debt Original Currency'!AX22</f>
        <v>0</v>
      </c>
      <c r="AY22" s="16">
        <f>$I22*'Prepared_Debt Original Currency'!AY22</f>
        <v>0</v>
      </c>
      <c r="AZ22" s="16">
        <f>$I22*'Prepared_Debt Original Currency'!AZ22</f>
        <v>0</v>
      </c>
      <c r="BA22" s="16">
        <f>$I22*'Prepared_Debt Original Currency'!BA22</f>
        <v>0</v>
      </c>
      <c r="BB22" s="16">
        <f>$I22*'Prepared_Debt Original Currency'!BB22</f>
        <v>0</v>
      </c>
      <c r="BC22" s="16">
        <f>$I22*'Prepared_Debt Original Currency'!BC22</f>
        <v>0</v>
      </c>
      <c r="BD22" s="16">
        <f>$I22*'Prepared_Debt Original Currency'!BD22</f>
        <v>0</v>
      </c>
      <c r="BE22" s="16">
        <f>$I22*'Prepared_Debt Original Currency'!BE22</f>
        <v>0</v>
      </c>
      <c r="BF22" s="16">
        <f>$I22*'Prepared_Debt Original Currency'!BF22</f>
        <v>0</v>
      </c>
      <c r="BG22" s="16">
        <f>$I22*'Prepared_Debt Original Currency'!BG22</f>
        <v>0</v>
      </c>
      <c r="BH22" s="16">
        <f>$I22*'Prepared_Debt Original Currency'!BH22</f>
        <v>0</v>
      </c>
      <c r="BI22" s="16">
        <f>$I22*'Prepared_Debt Original Currency'!BI22</f>
        <v>0</v>
      </c>
      <c r="BJ22" s="16">
        <f>$I22*'Prepared_Debt Original Currency'!BJ22</f>
        <v>0</v>
      </c>
      <c r="BK22" s="16">
        <f>$I22*'Prepared_Debt Original Currency'!BK22</f>
        <v>0</v>
      </c>
      <c r="BL22" s="16">
        <f>$I22*'Prepared_Debt Original Currency'!BL22</f>
        <v>0</v>
      </c>
      <c r="BM22" s="16">
        <f>$I22*'Prepared_Debt Original Currency'!BM22</f>
        <v>0</v>
      </c>
      <c r="BN22" s="16">
        <f>$I22*'Prepared_Debt Original Currency'!BN22</f>
        <v>0</v>
      </c>
      <c r="BO22" s="16">
        <f>$I22*'Prepared_Debt Original Currency'!BO22</f>
        <v>0</v>
      </c>
      <c r="BP22" s="16">
        <f>$I22*'Prepared_Debt Original Currency'!BP22</f>
        <v>0</v>
      </c>
      <c r="BQ22" s="16">
        <f>$I22*'Prepared_Debt Original Currency'!BQ22</f>
        <v>0</v>
      </c>
      <c r="BR22" s="16">
        <f>$I22*'Prepared_Debt Original Currency'!BR22</f>
        <v>0</v>
      </c>
      <c r="BS22" s="16">
        <f>$I22*'Prepared_Debt Original Currency'!BS22</f>
        <v>0</v>
      </c>
      <c r="BT22" s="16">
        <f>$I22*'Prepared_Debt Original Currency'!BT22</f>
        <v>0</v>
      </c>
      <c r="BU22" s="16">
        <f>$I22*'Prepared_Debt Original Currency'!BU22</f>
        <v>0</v>
      </c>
      <c r="BV22" s="16">
        <f>$I22*'Prepared_Debt Original Currency'!BV22</f>
        <v>0</v>
      </c>
      <c r="BW22" s="16">
        <f>$I22*'Prepared_Debt Original Currency'!BW22</f>
        <v>0</v>
      </c>
      <c r="BX22" s="20"/>
      <c r="BY22" s="20" t="b">
        <f t="shared" si="5"/>
        <v>1</v>
      </c>
      <c r="BZ22" s="20"/>
      <c r="CA22" s="20"/>
      <c r="CB22" s="23">
        <v>0</v>
      </c>
      <c r="CC22" s="23">
        <f t="shared" si="6"/>
        <v>6745271.6160000004</v>
      </c>
      <c r="CD22" s="21">
        <f t="shared" si="2"/>
        <v>1686317.9040000001</v>
      </c>
      <c r="CE22" s="21">
        <f t="shared" si="12"/>
        <v>1686317.9040000001</v>
      </c>
      <c r="CF22" s="21">
        <f t="shared" si="12"/>
        <v>1686317.9040000001</v>
      </c>
      <c r="CG22" s="21">
        <f t="shared" si="12"/>
        <v>1686317.9040000001</v>
      </c>
      <c r="CH22" s="21">
        <f t="shared" si="12"/>
        <v>1686317.9040000001</v>
      </c>
      <c r="CI22" s="21">
        <f t="shared" si="12"/>
        <v>1686317.9040000001</v>
      </c>
      <c r="CJ22" s="21">
        <f t="shared" si="12"/>
        <v>0</v>
      </c>
      <c r="CK22" s="21">
        <f t="shared" si="12"/>
        <v>0</v>
      </c>
      <c r="CL22" s="21">
        <f t="shared" si="12"/>
        <v>0</v>
      </c>
      <c r="CM22" s="21">
        <f t="shared" si="12"/>
        <v>0</v>
      </c>
      <c r="CN22" s="21">
        <f t="shared" si="12"/>
        <v>0</v>
      </c>
      <c r="CO22" s="21">
        <f t="shared" si="8"/>
        <v>0</v>
      </c>
      <c r="CP22" s="21">
        <f t="shared" si="8"/>
        <v>0</v>
      </c>
      <c r="CQ22" s="21">
        <f t="shared" si="8"/>
        <v>0</v>
      </c>
      <c r="CR22" s="21">
        <f t="shared" si="8"/>
        <v>0</v>
      </c>
      <c r="CS22" s="21">
        <f t="shared" si="8"/>
        <v>0</v>
      </c>
      <c r="CT22" s="21">
        <f t="shared" si="8"/>
        <v>0</v>
      </c>
      <c r="CU22" s="21">
        <f t="shared" si="8"/>
        <v>0</v>
      </c>
      <c r="CV22" s="21">
        <f t="shared" si="8"/>
        <v>0</v>
      </c>
      <c r="CW22" s="21">
        <f t="shared" si="8"/>
        <v>0</v>
      </c>
      <c r="CX22" s="21">
        <f t="shared" si="8"/>
        <v>0</v>
      </c>
      <c r="CY22" s="21">
        <f t="shared" si="9"/>
        <v>0</v>
      </c>
      <c r="CZ22" s="21">
        <f t="shared" si="9"/>
        <v>0</v>
      </c>
      <c r="DA22" s="21">
        <f t="shared" si="9"/>
        <v>0</v>
      </c>
      <c r="DB22" s="21">
        <f t="shared" si="9"/>
        <v>0</v>
      </c>
      <c r="DC22" s="21">
        <f t="shared" si="9"/>
        <v>0</v>
      </c>
      <c r="DD22" s="21">
        <f t="shared" si="9"/>
        <v>0</v>
      </c>
      <c r="DE22" s="21">
        <f t="shared" si="9"/>
        <v>0</v>
      </c>
      <c r="DF22" s="21">
        <f t="shared" si="9"/>
        <v>0</v>
      </c>
      <c r="DG22" s="21">
        <f t="shared" si="9"/>
        <v>0</v>
      </c>
      <c r="DH22" s="21">
        <f t="shared" si="9"/>
        <v>0</v>
      </c>
      <c r="DI22" s="21">
        <f t="shared" si="10"/>
        <v>0</v>
      </c>
      <c r="DJ22" s="21">
        <f t="shared" si="10"/>
        <v>0</v>
      </c>
      <c r="DK22" s="21">
        <f t="shared" si="10"/>
        <v>0</v>
      </c>
      <c r="DL22" s="21">
        <f t="shared" si="10"/>
        <v>0</v>
      </c>
      <c r="DM22" s="21">
        <f t="shared" si="10"/>
        <v>0</v>
      </c>
      <c r="DN22" s="21">
        <f t="shared" si="10"/>
        <v>0</v>
      </c>
      <c r="DO22" s="21">
        <f t="shared" si="10"/>
        <v>0</v>
      </c>
      <c r="DP22" s="21">
        <f t="shared" si="10"/>
        <v>0</v>
      </c>
      <c r="DQ22" s="21">
        <f t="shared" si="10"/>
        <v>0</v>
      </c>
      <c r="DR22" s="21">
        <f t="shared" si="10"/>
        <v>0</v>
      </c>
      <c r="DS22" s="21">
        <f t="shared" si="11"/>
        <v>0</v>
      </c>
      <c r="DT22" s="21">
        <f t="shared" si="11"/>
        <v>0</v>
      </c>
      <c r="DU22" s="21">
        <f t="shared" si="11"/>
        <v>0</v>
      </c>
      <c r="DV22" s="21">
        <f t="shared" si="11"/>
        <v>0</v>
      </c>
      <c r="DW22" s="21">
        <f t="shared" si="11"/>
        <v>0</v>
      </c>
      <c r="DX22" s="21">
        <f t="shared" si="11"/>
        <v>0</v>
      </c>
      <c r="DY22" s="21">
        <f t="shared" si="11"/>
        <v>0</v>
      </c>
      <c r="DZ22" s="21">
        <f t="shared" si="11"/>
        <v>0</v>
      </c>
      <c r="EA22" s="21">
        <f t="shared" si="11"/>
        <v>0</v>
      </c>
      <c r="EB22" s="23">
        <f t="shared" si="7"/>
        <v>-3372635.8079999983</v>
      </c>
    </row>
    <row r="23" spans="1:132" x14ac:dyDescent="0.35">
      <c r="A23" s="14">
        <v>19</v>
      </c>
      <c r="B23" s="15" t="s">
        <v>25</v>
      </c>
      <c r="C23" s="15" t="s">
        <v>41</v>
      </c>
      <c r="D23" s="14" t="s">
        <v>27</v>
      </c>
      <c r="E23" s="50" t="s">
        <v>35</v>
      </c>
      <c r="F23" s="50" t="s">
        <v>76</v>
      </c>
      <c r="G23" s="50">
        <f>VLOOKUP(F23,'Represenative Instruments_FX'!$E$5:$F$14,2,FALSE)</f>
        <v>1</v>
      </c>
      <c r="H23" s="14" t="s">
        <v>116</v>
      </c>
      <c r="I23" s="76">
        <f>VLOOKUP(H23,'Represenative Instruments_FX'!$H$5:$J$15,3,FALSE)</f>
        <v>8.8730039246006209E-3</v>
      </c>
      <c r="J23" s="16">
        <f>+I23*'Prepared_Debt Original Currency'!J23</f>
        <v>365407.52744304767</v>
      </c>
      <c r="K23" s="16">
        <f>+I23*'Prepared_Debt Original Currency'!K23</f>
        <v>85682.996354686053</v>
      </c>
      <c r="L23" s="16">
        <v>0</v>
      </c>
      <c r="M23" s="16">
        <v>0</v>
      </c>
      <c r="N23" s="121">
        <v>41357</v>
      </c>
      <c r="O23" s="121">
        <v>55944</v>
      </c>
      <c r="P23" s="14">
        <v>10</v>
      </c>
      <c r="Q23" s="17">
        <v>50</v>
      </c>
      <c r="R23" s="50">
        <v>0</v>
      </c>
      <c r="S23" s="50">
        <v>36</v>
      </c>
      <c r="T23" s="14" t="s">
        <v>29</v>
      </c>
      <c r="U23" s="46">
        <v>7.4999999999999997E-3</v>
      </c>
      <c r="V23" s="14"/>
      <c r="W23" s="24"/>
      <c r="X23" s="16">
        <v>41181941.375</v>
      </c>
      <c r="Y23" s="106">
        <f t="shared" si="4"/>
        <v>0</v>
      </c>
      <c r="Z23" s="16">
        <f>$I23*'Prepared_Debt Original Currency'!Z23</f>
        <v>5411.9890748595553</v>
      </c>
      <c r="AA23" s="16">
        <f>$I23*'Prepared_Debt Original Currency'!AA23</f>
        <v>5092.7250644381675</v>
      </c>
      <c r="AB23" s="16">
        <f>$I23*'Prepared_Debt Original Currency'!AB23</f>
        <v>3070.1295948362813</v>
      </c>
      <c r="AC23" s="16">
        <f>$I23*'Prepared_Debt Original Currency'!AC23</f>
        <v>2142.0749088671514</v>
      </c>
      <c r="AD23" s="16">
        <f>$I23*'Prepared_Debt Original Currency'!AD23</f>
        <v>2142.0749088671514</v>
      </c>
      <c r="AE23" s="16">
        <f>$I23*'Prepared_Debt Original Currency'!AE23</f>
        <v>2142.0749088671514</v>
      </c>
      <c r="AF23" s="16">
        <f>$I23*'Prepared_Debt Original Currency'!AF23</f>
        <v>2142.0749088671514</v>
      </c>
      <c r="AG23" s="16">
        <f>$I23*'Prepared_Debt Original Currency'!AG23</f>
        <v>2142.0749088671514</v>
      </c>
      <c r="AH23" s="16">
        <f>$I23*'Prepared_Debt Original Currency'!AH23</f>
        <v>2142.0749088671514</v>
      </c>
      <c r="AI23" s="16">
        <f>$I23*'Prepared_Debt Original Currency'!AI23</f>
        <v>2319.534987359164</v>
      </c>
      <c r="AJ23" s="16">
        <f>$I23*'Prepared_Debt Original Currency'!AJ23</f>
        <v>2319.534987359164</v>
      </c>
      <c r="AK23" s="16">
        <f>$I23*'Prepared_Debt Original Currency'!AK23</f>
        <v>2319.534987359164</v>
      </c>
      <c r="AL23" s="16">
        <f>$I23*'Prepared_Debt Original Currency'!AL23</f>
        <v>2319.534987359164</v>
      </c>
      <c r="AM23" s="16">
        <f>$I23*'Prepared_Debt Original Currency'!AM23</f>
        <v>2319.534987359164</v>
      </c>
      <c r="AN23" s="16">
        <f>$I23*'Prepared_Debt Original Currency'!AN23</f>
        <v>2319.534987359164</v>
      </c>
      <c r="AO23" s="16">
        <f>$I23*'Prepared_Debt Original Currency'!AO23</f>
        <v>2319.534987359164</v>
      </c>
      <c r="AP23" s="16">
        <f>$I23*'Prepared_Debt Original Currency'!AP23</f>
        <v>2319.534987359164</v>
      </c>
      <c r="AQ23" s="16">
        <f>$I23*'Prepared_Debt Original Currency'!AQ23</f>
        <v>2142.0749088671514</v>
      </c>
      <c r="AR23" s="16">
        <f>$I23*'Prepared_Debt Original Currency'!AR23</f>
        <v>2142.0749088671514</v>
      </c>
      <c r="AS23" s="16">
        <f>$I23*'Prepared_Debt Original Currency'!AS23</f>
        <v>2142.0749088671514</v>
      </c>
      <c r="AT23" s="16">
        <f>$I23*'Prepared_Debt Original Currency'!AT23</f>
        <v>2142.0749088671514</v>
      </c>
      <c r="AU23" s="16">
        <f>$I23*'Prepared_Debt Original Currency'!AU23</f>
        <v>2142.0749088671514</v>
      </c>
      <c r="AV23" s="16">
        <f>$I23*'Prepared_Debt Original Currency'!AV23</f>
        <v>2142.0749088671514</v>
      </c>
      <c r="AW23" s="16">
        <f>$I23*'Prepared_Debt Original Currency'!AW23</f>
        <v>2142.0749088671514</v>
      </c>
      <c r="AX23" s="16">
        <f>$I23*'Prepared_Debt Original Currency'!AX23</f>
        <v>2142.0749088671514</v>
      </c>
      <c r="AY23" s="16">
        <f>$I23*'Prepared_Debt Original Currency'!AY23</f>
        <v>2142.0749088671514</v>
      </c>
      <c r="AZ23" s="16">
        <f>$I23*'Prepared_Debt Original Currency'!AZ23</f>
        <v>2142.0749088671514</v>
      </c>
      <c r="BA23" s="16">
        <f>$I23*'Prepared_Debt Original Currency'!BA23</f>
        <v>2142.0749088671514</v>
      </c>
      <c r="BB23" s="16">
        <f>$I23*'Prepared_Debt Original Currency'!BB23</f>
        <v>2142.0749088671514</v>
      </c>
      <c r="BC23" s="16">
        <f>$I23*'Prepared_Debt Original Currency'!BC23</f>
        <v>2142.0749088671514</v>
      </c>
      <c r="BD23" s="16">
        <f>$I23*'Prepared_Debt Original Currency'!BD23</f>
        <v>2142.0749088671514</v>
      </c>
      <c r="BE23" s="16">
        <f>$I23*'Prepared_Debt Original Currency'!BE23</f>
        <v>2142.0749088671514</v>
      </c>
      <c r="BF23" s="16">
        <f>$I23*'Prepared_Debt Original Currency'!BF23</f>
        <v>2142.0749088671514</v>
      </c>
      <c r="BG23" s="16">
        <f>$I23*'Prepared_Debt Original Currency'!BG23</f>
        <v>2142.0749088671514</v>
      </c>
      <c r="BH23" s="16">
        <f>$I23*'Prepared_Debt Original Currency'!BH23</f>
        <v>2142.0749088671514</v>
      </c>
      <c r="BI23" s="16">
        <f>$I23*'Prepared_Debt Original Currency'!BI23</f>
        <v>2142.0749088671514</v>
      </c>
      <c r="BJ23" s="16">
        <f>$I23*'Prepared_Debt Original Currency'!BJ23</f>
        <v>0</v>
      </c>
      <c r="BK23" s="16">
        <f>$I23*'Prepared_Debt Original Currency'!BK23</f>
        <v>0</v>
      </c>
      <c r="BL23" s="16">
        <f>$I23*'Prepared_Debt Original Currency'!BL23</f>
        <v>0</v>
      </c>
      <c r="BM23" s="16">
        <f>$I23*'Prepared_Debt Original Currency'!BM23</f>
        <v>0</v>
      </c>
      <c r="BN23" s="16">
        <f>$I23*'Prepared_Debt Original Currency'!BN23</f>
        <v>0</v>
      </c>
      <c r="BO23" s="16">
        <f>$I23*'Prepared_Debt Original Currency'!BO23</f>
        <v>0</v>
      </c>
      <c r="BP23" s="16">
        <f>$I23*'Prepared_Debt Original Currency'!BP23</f>
        <v>0</v>
      </c>
      <c r="BQ23" s="16">
        <f>$I23*'Prepared_Debt Original Currency'!BQ23</f>
        <v>0</v>
      </c>
      <c r="BR23" s="16">
        <f>$I23*'Prepared_Debt Original Currency'!BR23</f>
        <v>0</v>
      </c>
      <c r="BS23" s="16">
        <f>$I23*'Prepared_Debt Original Currency'!BS23</f>
        <v>0</v>
      </c>
      <c r="BT23" s="16">
        <f>$I23*'Prepared_Debt Original Currency'!BT23</f>
        <v>0</v>
      </c>
      <c r="BU23" s="16">
        <f>$I23*'Prepared_Debt Original Currency'!BU23</f>
        <v>0</v>
      </c>
      <c r="BV23" s="16">
        <f>$I23*'Prepared_Debt Original Currency'!BV23</f>
        <v>0</v>
      </c>
      <c r="BW23" s="16">
        <f>$I23*'Prepared_Debt Original Currency'!BW23</f>
        <v>0</v>
      </c>
      <c r="BX23" s="20"/>
      <c r="BY23" s="20" t="b">
        <f t="shared" si="5"/>
        <v>1</v>
      </c>
      <c r="BZ23" s="20"/>
      <c r="CA23" s="20"/>
      <c r="CB23" s="23">
        <v>0</v>
      </c>
      <c r="CC23" s="23">
        <f t="shared" si="6"/>
        <v>85682.996354686053</v>
      </c>
      <c r="CD23" s="21">
        <f t="shared" si="2"/>
        <v>2380.0832320746126</v>
      </c>
      <c r="CE23" s="21">
        <f t="shared" si="12"/>
        <v>2380.0832320746126</v>
      </c>
      <c r="CF23" s="21">
        <f t="shared" si="12"/>
        <v>2380.0832320746126</v>
      </c>
      <c r="CG23" s="21">
        <f t="shared" si="12"/>
        <v>2380.0832320746126</v>
      </c>
      <c r="CH23" s="21">
        <f t="shared" si="12"/>
        <v>2380.0832320746126</v>
      </c>
      <c r="CI23" s="21">
        <f t="shared" si="12"/>
        <v>2380.0832320746126</v>
      </c>
      <c r="CJ23" s="21">
        <f t="shared" si="12"/>
        <v>2380.0832320746126</v>
      </c>
      <c r="CK23" s="21">
        <f t="shared" si="12"/>
        <v>2380.0832320746126</v>
      </c>
      <c r="CL23" s="21">
        <f t="shared" si="12"/>
        <v>2380.0832320746126</v>
      </c>
      <c r="CM23" s="21">
        <f t="shared" si="12"/>
        <v>2380.0832320746126</v>
      </c>
      <c r="CN23" s="21">
        <f t="shared" si="12"/>
        <v>2380.0832320746126</v>
      </c>
      <c r="CO23" s="21">
        <f t="shared" si="8"/>
        <v>2380.0832320746126</v>
      </c>
      <c r="CP23" s="21">
        <f t="shared" si="8"/>
        <v>2380.0832320746126</v>
      </c>
      <c r="CQ23" s="21">
        <f t="shared" si="8"/>
        <v>2380.0832320746126</v>
      </c>
      <c r="CR23" s="21">
        <f t="shared" si="8"/>
        <v>2380.0832320746126</v>
      </c>
      <c r="CS23" s="21">
        <f t="shared" si="8"/>
        <v>2380.0832320746126</v>
      </c>
      <c r="CT23" s="21">
        <f t="shared" si="8"/>
        <v>2380.0832320746126</v>
      </c>
      <c r="CU23" s="21">
        <f t="shared" si="8"/>
        <v>2380.0832320746126</v>
      </c>
      <c r="CV23" s="21">
        <f t="shared" si="8"/>
        <v>2380.0832320746126</v>
      </c>
      <c r="CW23" s="21">
        <f t="shared" si="8"/>
        <v>2380.0832320746126</v>
      </c>
      <c r="CX23" s="21">
        <f t="shared" si="8"/>
        <v>2380.0832320746126</v>
      </c>
      <c r="CY23" s="21">
        <f t="shared" si="9"/>
        <v>2380.0832320746126</v>
      </c>
      <c r="CZ23" s="21">
        <f t="shared" si="9"/>
        <v>2380.0832320746126</v>
      </c>
      <c r="DA23" s="21">
        <f t="shared" si="9"/>
        <v>2380.0832320746126</v>
      </c>
      <c r="DB23" s="21">
        <f t="shared" si="9"/>
        <v>2380.0832320746126</v>
      </c>
      <c r="DC23" s="21">
        <f t="shared" si="9"/>
        <v>2380.0832320746126</v>
      </c>
      <c r="DD23" s="21">
        <f t="shared" si="9"/>
        <v>2380.0832320746126</v>
      </c>
      <c r="DE23" s="21">
        <f t="shared" si="9"/>
        <v>2380.0832320746126</v>
      </c>
      <c r="DF23" s="21">
        <f t="shared" si="9"/>
        <v>2380.0832320746126</v>
      </c>
      <c r="DG23" s="21">
        <f t="shared" si="9"/>
        <v>2380.0832320746126</v>
      </c>
      <c r="DH23" s="21">
        <f t="shared" si="9"/>
        <v>2380.0832320746126</v>
      </c>
      <c r="DI23" s="21">
        <f t="shared" si="10"/>
        <v>2380.0832320746126</v>
      </c>
      <c r="DJ23" s="21">
        <f t="shared" si="10"/>
        <v>2380.0832320746126</v>
      </c>
      <c r="DK23" s="21">
        <f t="shared" si="10"/>
        <v>2380.0832320746126</v>
      </c>
      <c r="DL23" s="21">
        <f t="shared" si="10"/>
        <v>2380.0832320746126</v>
      </c>
      <c r="DM23" s="21">
        <f t="shared" si="10"/>
        <v>2380.0832320746126</v>
      </c>
      <c r="DN23" s="21">
        <f t="shared" si="10"/>
        <v>2380.0832320746126</v>
      </c>
      <c r="DO23" s="21">
        <f t="shared" si="10"/>
        <v>2380.0832320746126</v>
      </c>
      <c r="DP23" s="21">
        <f t="shared" si="10"/>
        <v>0</v>
      </c>
      <c r="DQ23" s="21">
        <f t="shared" si="10"/>
        <v>0</v>
      </c>
      <c r="DR23" s="21">
        <f t="shared" si="10"/>
        <v>0</v>
      </c>
      <c r="DS23" s="21">
        <f t="shared" si="11"/>
        <v>0</v>
      </c>
      <c r="DT23" s="21">
        <f t="shared" si="11"/>
        <v>0</v>
      </c>
      <c r="DU23" s="21">
        <f t="shared" si="11"/>
        <v>0</v>
      </c>
      <c r="DV23" s="21">
        <f t="shared" si="11"/>
        <v>0</v>
      </c>
      <c r="DW23" s="21">
        <f t="shared" si="11"/>
        <v>0</v>
      </c>
      <c r="DX23" s="21">
        <f t="shared" si="11"/>
        <v>0</v>
      </c>
      <c r="DY23" s="21">
        <f t="shared" si="11"/>
        <v>0</v>
      </c>
      <c r="DZ23" s="21">
        <f t="shared" si="11"/>
        <v>0</v>
      </c>
      <c r="EA23" s="21">
        <f t="shared" si="11"/>
        <v>0</v>
      </c>
      <c r="EB23" s="23">
        <f t="shared" si="7"/>
        <v>-4760.1664641492243</v>
      </c>
    </row>
    <row r="24" spans="1:132" x14ac:dyDescent="0.35">
      <c r="A24" s="14">
        <v>20</v>
      </c>
      <c r="B24" s="15" t="s">
        <v>25</v>
      </c>
      <c r="C24" s="15" t="s">
        <v>42</v>
      </c>
      <c r="D24" s="14" t="s">
        <v>43</v>
      </c>
      <c r="E24" s="50" t="s">
        <v>43</v>
      </c>
      <c r="F24" s="50" t="s">
        <v>78</v>
      </c>
      <c r="G24" s="50">
        <f>VLOOKUP(F24,'Represenative Instruments_FX'!$E$5:$F$14,2,FALSE)</f>
        <v>5</v>
      </c>
      <c r="H24" s="14" t="s">
        <v>118</v>
      </c>
      <c r="I24" s="76">
        <f>VLOOKUP(H24,'Represenative Instruments_FX'!$H$5:$J$15,3,FALSE)</f>
        <v>9.3606553514627953E-4</v>
      </c>
      <c r="J24" s="16">
        <f>+I24*'Prepared_Debt Original Currency'!J24</f>
        <v>10231.187865198364</v>
      </c>
      <c r="K24" s="16">
        <f>+I24*'Prepared_Debt Original Currency'!K24</f>
        <v>1364.1498338759816</v>
      </c>
      <c r="L24" s="18">
        <v>0</v>
      </c>
      <c r="M24" s="18">
        <v>0</v>
      </c>
      <c r="N24" s="121">
        <v>40653</v>
      </c>
      <c r="O24" s="121">
        <v>46315</v>
      </c>
      <c r="P24" s="14">
        <v>5</v>
      </c>
      <c r="Q24" s="17">
        <v>20</v>
      </c>
      <c r="R24" s="50">
        <v>0</v>
      </c>
      <c r="S24" s="50">
        <v>9</v>
      </c>
      <c r="T24" s="14" t="s">
        <v>29</v>
      </c>
      <c r="U24" s="46">
        <v>3.5000000000000003E-2</v>
      </c>
      <c r="V24" s="14"/>
      <c r="W24" s="24"/>
      <c r="X24" s="16">
        <v>10929990.99</v>
      </c>
      <c r="Y24" s="106">
        <f t="shared" si="4"/>
        <v>0</v>
      </c>
      <c r="Z24" s="16">
        <f>$I24*'Prepared_Debt Original Currency'!Z24</f>
        <v>151.57220376399795</v>
      </c>
      <c r="AA24" s="16">
        <f>$I24*'Prepared_Debt Original Currency'!AA24</f>
        <v>151.57220376399795</v>
      </c>
      <c r="AB24" s="16">
        <f>$I24*'Prepared_Debt Original Currency'!AB24</f>
        <v>151.57220376399795</v>
      </c>
      <c r="AC24" s="16">
        <f>$I24*'Prepared_Debt Original Currency'!AC24</f>
        <v>151.57220376399795</v>
      </c>
      <c r="AD24" s="16">
        <f>$I24*'Prepared_Debt Original Currency'!AD24</f>
        <v>151.57220376399795</v>
      </c>
      <c r="AE24" s="16">
        <f>$I24*'Prepared_Debt Original Currency'!AE24</f>
        <v>151.57220376399795</v>
      </c>
      <c r="AF24" s="16">
        <f>$I24*'Prepared_Debt Original Currency'!AF24</f>
        <v>151.57220376399795</v>
      </c>
      <c r="AG24" s="16">
        <f>$I24*'Prepared_Debt Original Currency'!AG24</f>
        <v>151.57220376399795</v>
      </c>
      <c r="AH24" s="16">
        <f>$I24*'Prepared_Debt Original Currency'!AH24</f>
        <v>151.57220376399795</v>
      </c>
      <c r="AI24" s="16">
        <f>$I24*'Prepared_Debt Original Currency'!AI24</f>
        <v>0</v>
      </c>
      <c r="AJ24" s="16">
        <f>$I24*'Prepared_Debt Original Currency'!AJ24</f>
        <v>0</v>
      </c>
      <c r="AK24" s="16">
        <f>$I24*'Prepared_Debt Original Currency'!AK24</f>
        <v>0</v>
      </c>
      <c r="AL24" s="16">
        <f>$I24*'Prepared_Debt Original Currency'!AL24</f>
        <v>0</v>
      </c>
      <c r="AM24" s="16">
        <f>$I24*'Prepared_Debt Original Currency'!AM24</f>
        <v>0</v>
      </c>
      <c r="AN24" s="16">
        <f>$I24*'Prepared_Debt Original Currency'!AN24</f>
        <v>0</v>
      </c>
      <c r="AO24" s="16">
        <f>$I24*'Prepared_Debt Original Currency'!AO24</f>
        <v>0</v>
      </c>
      <c r="AP24" s="16">
        <f>$I24*'Prepared_Debt Original Currency'!AP24</f>
        <v>0</v>
      </c>
      <c r="AQ24" s="16">
        <f>$I24*'Prepared_Debt Original Currency'!AQ24</f>
        <v>0</v>
      </c>
      <c r="AR24" s="16">
        <f>$I24*'Prepared_Debt Original Currency'!AR24</f>
        <v>0</v>
      </c>
      <c r="AS24" s="16">
        <f>$I24*'Prepared_Debt Original Currency'!AS24</f>
        <v>0</v>
      </c>
      <c r="AT24" s="16">
        <f>$I24*'Prepared_Debt Original Currency'!AT24</f>
        <v>0</v>
      </c>
      <c r="AU24" s="16">
        <f>$I24*'Prepared_Debt Original Currency'!AU24</f>
        <v>0</v>
      </c>
      <c r="AV24" s="16">
        <f>$I24*'Prepared_Debt Original Currency'!AV24</f>
        <v>0</v>
      </c>
      <c r="AW24" s="16">
        <f>$I24*'Prepared_Debt Original Currency'!AW24</f>
        <v>0</v>
      </c>
      <c r="AX24" s="16">
        <f>$I24*'Prepared_Debt Original Currency'!AX24</f>
        <v>0</v>
      </c>
      <c r="AY24" s="16">
        <f>$I24*'Prepared_Debt Original Currency'!AY24</f>
        <v>0</v>
      </c>
      <c r="AZ24" s="16">
        <f>$I24*'Prepared_Debt Original Currency'!AZ24</f>
        <v>0</v>
      </c>
      <c r="BA24" s="16">
        <f>$I24*'Prepared_Debt Original Currency'!BA24</f>
        <v>0</v>
      </c>
      <c r="BB24" s="16">
        <f>$I24*'Prepared_Debt Original Currency'!BB24</f>
        <v>0</v>
      </c>
      <c r="BC24" s="16">
        <f>$I24*'Prepared_Debt Original Currency'!BC24</f>
        <v>0</v>
      </c>
      <c r="BD24" s="16">
        <f>$I24*'Prepared_Debt Original Currency'!BD24</f>
        <v>0</v>
      </c>
      <c r="BE24" s="16">
        <f>$I24*'Prepared_Debt Original Currency'!BE24</f>
        <v>0</v>
      </c>
      <c r="BF24" s="16">
        <f>$I24*'Prepared_Debt Original Currency'!BF24</f>
        <v>0</v>
      </c>
      <c r="BG24" s="16">
        <f>$I24*'Prepared_Debt Original Currency'!BG24</f>
        <v>0</v>
      </c>
      <c r="BH24" s="16">
        <f>$I24*'Prepared_Debt Original Currency'!BH24</f>
        <v>0</v>
      </c>
      <c r="BI24" s="16">
        <f>$I24*'Prepared_Debt Original Currency'!BI24</f>
        <v>0</v>
      </c>
      <c r="BJ24" s="16">
        <f>$I24*'Prepared_Debt Original Currency'!BJ24</f>
        <v>0</v>
      </c>
      <c r="BK24" s="16">
        <f>$I24*'Prepared_Debt Original Currency'!BK24</f>
        <v>0</v>
      </c>
      <c r="BL24" s="16">
        <f>$I24*'Prepared_Debt Original Currency'!BL24</f>
        <v>0</v>
      </c>
      <c r="BM24" s="16">
        <f>$I24*'Prepared_Debt Original Currency'!BM24</f>
        <v>0</v>
      </c>
      <c r="BN24" s="16">
        <f>$I24*'Prepared_Debt Original Currency'!BN24</f>
        <v>0</v>
      </c>
      <c r="BO24" s="16">
        <f>$I24*'Prepared_Debt Original Currency'!BO24</f>
        <v>0</v>
      </c>
      <c r="BP24" s="16">
        <f>$I24*'Prepared_Debt Original Currency'!BP24</f>
        <v>0</v>
      </c>
      <c r="BQ24" s="16">
        <f>$I24*'Prepared_Debt Original Currency'!BQ24</f>
        <v>0</v>
      </c>
      <c r="BR24" s="16">
        <f>$I24*'Prepared_Debt Original Currency'!BR24</f>
        <v>0</v>
      </c>
      <c r="BS24" s="16">
        <f>$I24*'Prepared_Debt Original Currency'!BS24</f>
        <v>0</v>
      </c>
      <c r="BT24" s="16">
        <f>$I24*'Prepared_Debt Original Currency'!BT24</f>
        <v>0</v>
      </c>
      <c r="BU24" s="16">
        <f>$I24*'Prepared_Debt Original Currency'!BU24</f>
        <v>0</v>
      </c>
      <c r="BV24" s="16">
        <f>$I24*'Prepared_Debt Original Currency'!BV24</f>
        <v>0</v>
      </c>
      <c r="BW24" s="16">
        <f>$I24*'Prepared_Debt Original Currency'!BW24</f>
        <v>0</v>
      </c>
      <c r="BX24" s="25"/>
      <c r="BY24" s="20" t="b">
        <f t="shared" si="5"/>
        <v>1</v>
      </c>
      <c r="BZ24" s="25"/>
      <c r="CA24" s="25"/>
      <c r="CB24" s="26">
        <v>0</v>
      </c>
      <c r="CC24" s="26">
        <f t="shared" si="6"/>
        <v>1364.1498338759816</v>
      </c>
      <c r="CD24" s="21">
        <f t="shared" si="2"/>
        <v>151.57220376399795</v>
      </c>
      <c r="CE24" s="21">
        <f t="shared" si="12"/>
        <v>151.57220376399795</v>
      </c>
      <c r="CF24" s="21">
        <f t="shared" si="12"/>
        <v>151.57220376399795</v>
      </c>
      <c r="CG24" s="21">
        <f t="shared" si="12"/>
        <v>151.57220376399795</v>
      </c>
      <c r="CH24" s="21">
        <f t="shared" si="12"/>
        <v>151.57220376399795</v>
      </c>
      <c r="CI24" s="21">
        <f t="shared" si="12"/>
        <v>151.57220376399795</v>
      </c>
      <c r="CJ24" s="21">
        <f t="shared" si="12"/>
        <v>151.57220376399795</v>
      </c>
      <c r="CK24" s="21">
        <f t="shared" si="12"/>
        <v>151.57220376399795</v>
      </c>
      <c r="CL24" s="21">
        <f t="shared" si="12"/>
        <v>151.57220376399795</v>
      </c>
      <c r="CM24" s="21">
        <f t="shared" si="12"/>
        <v>151.57220376399795</v>
      </c>
      <c r="CN24" s="21">
        <f t="shared" si="12"/>
        <v>151.57220376399795</v>
      </c>
      <c r="CO24" s="21">
        <f t="shared" si="8"/>
        <v>0</v>
      </c>
      <c r="CP24" s="21">
        <f t="shared" si="8"/>
        <v>0</v>
      </c>
      <c r="CQ24" s="21">
        <f t="shared" si="8"/>
        <v>0</v>
      </c>
      <c r="CR24" s="21">
        <f t="shared" si="8"/>
        <v>0</v>
      </c>
      <c r="CS24" s="21">
        <f t="shared" si="8"/>
        <v>0</v>
      </c>
      <c r="CT24" s="21">
        <f t="shared" si="8"/>
        <v>0</v>
      </c>
      <c r="CU24" s="21">
        <f t="shared" si="8"/>
        <v>0</v>
      </c>
      <c r="CV24" s="21">
        <f t="shared" si="8"/>
        <v>0</v>
      </c>
      <c r="CW24" s="21">
        <f t="shared" si="8"/>
        <v>0</v>
      </c>
      <c r="CX24" s="21">
        <f t="shared" si="8"/>
        <v>0</v>
      </c>
      <c r="CY24" s="21">
        <f t="shared" si="9"/>
        <v>0</v>
      </c>
      <c r="CZ24" s="21">
        <f t="shared" si="9"/>
        <v>0</v>
      </c>
      <c r="DA24" s="21">
        <f t="shared" si="9"/>
        <v>0</v>
      </c>
      <c r="DB24" s="21">
        <f t="shared" si="9"/>
        <v>0</v>
      </c>
      <c r="DC24" s="21">
        <f t="shared" si="9"/>
        <v>0</v>
      </c>
      <c r="DD24" s="21">
        <f t="shared" si="9"/>
        <v>0</v>
      </c>
      <c r="DE24" s="21">
        <f t="shared" si="9"/>
        <v>0</v>
      </c>
      <c r="DF24" s="21">
        <f t="shared" si="9"/>
        <v>0</v>
      </c>
      <c r="DG24" s="21">
        <f t="shared" si="9"/>
        <v>0</v>
      </c>
      <c r="DH24" s="21">
        <f t="shared" si="9"/>
        <v>0</v>
      </c>
      <c r="DI24" s="21">
        <f t="shared" si="10"/>
        <v>0</v>
      </c>
      <c r="DJ24" s="21">
        <f t="shared" si="10"/>
        <v>0</v>
      </c>
      <c r="DK24" s="21">
        <f t="shared" si="10"/>
        <v>0</v>
      </c>
      <c r="DL24" s="21">
        <f t="shared" si="10"/>
        <v>0</v>
      </c>
      <c r="DM24" s="21">
        <f t="shared" si="10"/>
        <v>0</v>
      </c>
      <c r="DN24" s="21">
        <f t="shared" si="10"/>
        <v>0</v>
      </c>
      <c r="DO24" s="21">
        <f t="shared" si="10"/>
        <v>0</v>
      </c>
      <c r="DP24" s="21">
        <f t="shared" si="10"/>
        <v>0</v>
      </c>
      <c r="DQ24" s="21">
        <f t="shared" si="10"/>
        <v>0</v>
      </c>
      <c r="DR24" s="21">
        <f t="shared" si="10"/>
        <v>0</v>
      </c>
      <c r="DS24" s="21">
        <f t="shared" si="11"/>
        <v>0</v>
      </c>
      <c r="DT24" s="21">
        <f t="shared" si="11"/>
        <v>0</v>
      </c>
      <c r="DU24" s="21">
        <f t="shared" si="11"/>
        <v>0</v>
      </c>
      <c r="DV24" s="21">
        <f t="shared" si="11"/>
        <v>0</v>
      </c>
      <c r="DW24" s="21">
        <f t="shared" si="11"/>
        <v>0</v>
      </c>
      <c r="DX24" s="21">
        <f t="shared" si="11"/>
        <v>0</v>
      </c>
      <c r="DY24" s="21">
        <f t="shared" si="11"/>
        <v>0</v>
      </c>
      <c r="DZ24" s="21">
        <f t="shared" si="11"/>
        <v>0</v>
      </c>
      <c r="EA24" s="21">
        <f t="shared" si="11"/>
        <v>0</v>
      </c>
      <c r="EB24" s="26">
        <f t="shared" si="7"/>
        <v>-303.14440752799624</v>
      </c>
    </row>
    <row r="25" spans="1:132" x14ac:dyDescent="0.35">
      <c r="A25" s="14">
        <v>21</v>
      </c>
      <c r="B25" s="15" t="s">
        <v>34</v>
      </c>
      <c r="C25" s="17" t="s">
        <v>44</v>
      </c>
      <c r="D25" s="14" t="s">
        <v>27</v>
      </c>
      <c r="E25" s="50" t="s">
        <v>62</v>
      </c>
      <c r="F25" s="50" t="s">
        <v>74</v>
      </c>
      <c r="G25" s="50">
        <f>VLOOKUP(F25,'Represenative Instruments_FX'!$E$5:$F$14,2,FALSE)</f>
        <v>2</v>
      </c>
      <c r="H25" s="14" t="s">
        <v>30</v>
      </c>
      <c r="I25" s="76">
        <f>VLOOKUP(H25,'Represenative Instruments_FX'!$H$5:$J$15,3,FALSE)</f>
        <v>1.4247700000000001</v>
      </c>
      <c r="J25" s="16">
        <f>+I25*'Prepared_Debt Original Currency'!J25</f>
        <v>328858228.34225792</v>
      </c>
      <c r="K25" s="16">
        <f>+I25*'Prepared_Debt Original Currency'!K25</f>
        <v>85967663.977480009</v>
      </c>
      <c r="L25" s="16">
        <v>0</v>
      </c>
      <c r="M25" s="16">
        <v>0</v>
      </c>
      <c r="N25" s="122">
        <v>43083</v>
      </c>
      <c r="O25" s="122">
        <v>53571</v>
      </c>
      <c r="P25" s="14">
        <v>10</v>
      </c>
      <c r="Q25" s="17">
        <v>40</v>
      </c>
      <c r="R25" s="50">
        <v>0</v>
      </c>
      <c r="S25" s="50">
        <v>29</v>
      </c>
      <c r="T25" s="14" t="s">
        <v>29</v>
      </c>
      <c r="U25" s="46">
        <v>7.4999999999999997E-3</v>
      </c>
      <c r="V25" s="14"/>
      <c r="W25" s="24"/>
      <c r="X25" s="16">
        <v>68005739.549366191</v>
      </c>
      <c r="Y25" s="106">
        <f t="shared" si="4"/>
        <v>0</v>
      </c>
      <c r="Z25" s="16">
        <f>$I25*'Prepared_Debt Original Currency'!Z25</f>
        <v>5604724.6067500003</v>
      </c>
      <c r="AA25" s="16">
        <f>$I25*'Prepared_Debt Original Currency'!AA25</f>
        <v>3467569.6067500003</v>
      </c>
      <c r="AB25" s="16">
        <f>$I25*'Prepared_Debt Original Currency'!AB25</f>
        <v>2865588.60928</v>
      </c>
      <c r="AC25" s="16">
        <f>$I25*'Prepared_Debt Original Currency'!AC25</f>
        <v>2865588.60928</v>
      </c>
      <c r="AD25" s="16">
        <f>$I25*'Prepared_Debt Original Currency'!AD25</f>
        <v>2865588.60928</v>
      </c>
      <c r="AE25" s="16">
        <f>$I25*'Prepared_Debt Original Currency'!AE25</f>
        <v>2865588.60928</v>
      </c>
      <c r="AF25" s="16">
        <f>$I25*'Prepared_Debt Original Currency'!AF25</f>
        <v>2865588.60928</v>
      </c>
      <c r="AG25" s="16">
        <f>$I25*'Prepared_Debt Original Currency'!AG25</f>
        <v>2865588.60928</v>
      </c>
      <c r="AH25" s="16">
        <f>$I25*'Prepared_Debt Original Currency'!AH25</f>
        <v>2865588.60928</v>
      </c>
      <c r="AI25" s="16">
        <f>$I25*'Prepared_Debt Original Currency'!AI25</f>
        <v>2865588.60928</v>
      </c>
      <c r="AJ25" s="16">
        <f>$I25*'Prepared_Debt Original Currency'!AJ25</f>
        <v>2865588.60928</v>
      </c>
      <c r="AK25" s="16">
        <f>$I25*'Prepared_Debt Original Currency'!AK25</f>
        <v>2865588.60928</v>
      </c>
      <c r="AL25" s="16">
        <f>$I25*'Prepared_Debt Original Currency'!AL25</f>
        <v>2865588.60928</v>
      </c>
      <c r="AM25" s="16">
        <f>$I25*'Prepared_Debt Original Currency'!AM25</f>
        <v>2865588.60928</v>
      </c>
      <c r="AN25" s="16">
        <f>$I25*'Prepared_Debt Original Currency'!AN25</f>
        <v>2865588.60928</v>
      </c>
      <c r="AO25" s="16">
        <f>$I25*'Prepared_Debt Original Currency'!AO25</f>
        <v>2865588.60928</v>
      </c>
      <c r="AP25" s="16">
        <f>$I25*'Prepared_Debt Original Currency'!AP25</f>
        <v>2865588.60928</v>
      </c>
      <c r="AQ25" s="16">
        <f>$I25*'Prepared_Debt Original Currency'!AQ25</f>
        <v>2865588.60928</v>
      </c>
      <c r="AR25" s="16">
        <f>$I25*'Prepared_Debt Original Currency'!AR25</f>
        <v>2865588.60928</v>
      </c>
      <c r="AS25" s="16">
        <f>$I25*'Prepared_Debt Original Currency'!AS25</f>
        <v>2865588.60928</v>
      </c>
      <c r="AT25" s="16">
        <f>$I25*'Prepared_Debt Original Currency'!AT25</f>
        <v>2865588.60928</v>
      </c>
      <c r="AU25" s="16">
        <f>$I25*'Prepared_Debt Original Currency'!AU25</f>
        <v>2865588.60928</v>
      </c>
      <c r="AV25" s="16">
        <f>$I25*'Prepared_Debt Original Currency'!AV25</f>
        <v>2865588.60928</v>
      </c>
      <c r="AW25" s="16">
        <f>$I25*'Prepared_Debt Original Currency'!AW25</f>
        <v>2865588.60928</v>
      </c>
      <c r="AX25" s="16">
        <f>$I25*'Prepared_Debt Original Currency'!AX25</f>
        <v>3794344.8805600004</v>
      </c>
      <c r="AY25" s="16">
        <f>$I25*'Prepared_Debt Original Currency'!AY25</f>
        <v>2689887.3976500002</v>
      </c>
      <c r="AZ25" s="16">
        <f>$I25*'Prepared_Debt Original Currency'!AZ25</f>
        <v>2689887.3976500002</v>
      </c>
      <c r="BA25" s="16">
        <f>$I25*'Prepared_Debt Original Currency'!BA25</f>
        <v>2689887.3976500002</v>
      </c>
      <c r="BB25" s="16">
        <f>$I25*'Prepared_Debt Original Currency'!BB25</f>
        <v>1988413.2863100001</v>
      </c>
      <c r="BC25" s="16">
        <f>$I25*'Prepared_Debt Original Currency'!BC25</f>
        <v>0</v>
      </c>
      <c r="BD25" s="16">
        <f>$I25*'Prepared_Debt Original Currency'!BD25</f>
        <v>0</v>
      </c>
      <c r="BE25" s="16">
        <f>$I25*'Prepared_Debt Original Currency'!BE25</f>
        <v>0</v>
      </c>
      <c r="BF25" s="16">
        <f>$I25*'Prepared_Debt Original Currency'!BF25</f>
        <v>0</v>
      </c>
      <c r="BG25" s="16">
        <f>$I25*'Prepared_Debt Original Currency'!BG25</f>
        <v>0</v>
      </c>
      <c r="BH25" s="16">
        <f>$I25*'Prepared_Debt Original Currency'!BH25</f>
        <v>0</v>
      </c>
      <c r="BI25" s="16">
        <f>$I25*'Prepared_Debt Original Currency'!BI25</f>
        <v>0</v>
      </c>
      <c r="BJ25" s="16">
        <f>$I25*'Prepared_Debt Original Currency'!BJ25</f>
        <v>0</v>
      </c>
      <c r="BK25" s="16">
        <f>$I25*'Prepared_Debt Original Currency'!BK25</f>
        <v>0</v>
      </c>
      <c r="BL25" s="16">
        <f>$I25*'Prepared_Debt Original Currency'!BL25</f>
        <v>0</v>
      </c>
      <c r="BM25" s="16">
        <f>$I25*'Prepared_Debt Original Currency'!BM25</f>
        <v>0</v>
      </c>
      <c r="BN25" s="16">
        <f>$I25*'Prepared_Debt Original Currency'!BN25</f>
        <v>0</v>
      </c>
      <c r="BO25" s="16">
        <f>$I25*'Prepared_Debt Original Currency'!BO25</f>
        <v>0</v>
      </c>
      <c r="BP25" s="16">
        <f>$I25*'Prepared_Debt Original Currency'!BP25</f>
        <v>0</v>
      </c>
      <c r="BQ25" s="16">
        <f>$I25*'Prepared_Debt Original Currency'!BQ25</f>
        <v>0</v>
      </c>
      <c r="BR25" s="16">
        <f>$I25*'Prepared_Debt Original Currency'!BR25</f>
        <v>0</v>
      </c>
      <c r="BS25" s="16">
        <f>$I25*'Prepared_Debt Original Currency'!BS25</f>
        <v>0</v>
      </c>
      <c r="BT25" s="16">
        <f>$I25*'Prepared_Debt Original Currency'!BT25</f>
        <v>0</v>
      </c>
      <c r="BU25" s="16">
        <f>$I25*'Prepared_Debt Original Currency'!BU25</f>
        <v>0</v>
      </c>
      <c r="BV25" s="16">
        <f>$I25*'Prepared_Debt Original Currency'!BV25</f>
        <v>0</v>
      </c>
      <c r="BW25" s="16">
        <f>$I25*'Prepared_Debt Original Currency'!BW25</f>
        <v>0</v>
      </c>
      <c r="BX25" s="20"/>
      <c r="BY25" s="20" t="b">
        <f t="shared" si="5"/>
        <v>1</v>
      </c>
      <c r="BZ25" s="20"/>
      <c r="CA25" s="20"/>
      <c r="CB25" s="23">
        <v>0</v>
      </c>
      <c r="CC25" s="23">
        <f t="shared" si="6"/>
        <v>85967663.977480009</v>
      </c>
      <c r="CD25" s="21">
        <f t="shared" si="2"/>
        <v>2964402.2061200002</v>
      </c>
      <c r="CE25" s="21">
        <f t="shared" si="12"/>
        <v>2964402.2061200002</v>
      </c>
      <c r="CF25" s="21">
        <f t="shared" si="12"/>
        <v>2964402.2061200002</v>
      </c>
      <c r="CG25" s="21">
        <f t="shared" si="12"/>
        <v>2964402.2061200002</v>
      </c>
      <c r="CH25" s="21">
        <f t="shared" si="12"/>
        <v>2964402.2061200002</v>
      </c>
      <c r="CI25" s="21">
        <f t="shared" si="12"/>
        <v>2964402.2061200002</v>
      </c>
      <c r="CJ25" s="21">
        <f t="shared" si="12"/>
        <v>2964402.2061200002</v>
      </c>
      <c r="CK25" s="21">
        <f t="shared" si="12"/>
        <v>2964402.2061200002</v>
      </c>
      <c r="CL25" s="21">
        <f t="shared" si="12"/>
        <v>2964402.2061200002</v>
      </c>
      <c r="CM25" s="21">
        <f t="shared" si="12"/>
        <v>2964402.2061200002</v>
      </c>
      <c r="CN25" s="21">
        <f t="shared" si="12"/>
        <v>2964402.2061200002</v>
      </c>
      <c r="CO25" s="21">
        <f t="shared" ref="CO25:DS25" si="13">IF($CC25&gt;0,IF(AND(CO$4-$CC$2&gt;=$R25,YEAR($O25)&gt;=CO$4),$CC25/($S25-$R25),0),0)</f>
        <v>2964402.2061200002</v>
      </c>
      <c r="CP25" s="21">
        <f t="shared" si="13"/>
        <v>2964402.2061200002</v>
      </c>
      <c r="CQ25" s="21">
        <f t="shared" si="13"/>
        <v>2964402.2061200002</v>
      </c>
      <c r="CR25" s="21">
        <f t="shared" si="13"/>
        <v>2964402.2061200002</v>
      </c>
      <c r="CS25" s="21">
        <f t="shared" si="13"/>
        <v>2964402.2061200002</v>
      </c>
      <c r="CT25" s="21">
        <f t="shared" si="13"/>
        <v>2964402.2061200002</v>
      </c>
      <c r="CU25" s="21">
        <f t="shared" si="13"/>
        <v>2964402.2061200002</v>
      </c>
      <c r="CV25" s="21">
        <f t="shared" si="13"/>
        <v>2964402.2061200002</v>
      </c>
      <c r="CW25" s="21">
        <f t="shared" si="13"/>
        <v>2964402.2061200002</v>
      </c>
      <c r="CX25" s="21">
        <f t="shared" si="13"/>
        <v>2964402.2061200002</v>
      </c>
      <c r="CY25" s="21">
        <f t="shared" si="13"/>
        <v>2964402.2061200002</v>
      </c>
      <c r="CZ25" s="21">
        <f t="shared" si="13"/>
        <v>2964402.2061200002</v>
      </c>
      <c r="DA25" s="21">
        <f t="shared" si="13"/>
        <v>2964402.2061200002</v>
      </c>
      <c r="DB25" s="21">
        <f t="shared" si="13"/>
        <v>2964402.2061200002</v>
      </c>
      <c r="DC25" s="21">
        <f t="shared" si="13"/>
        <v>2964402.2061200002</v>
      </c>
      <c r="DD25" s="21">
        <f t="shared" si="13"/>
        <v>2964402.2061200002</v>
      </c>
      <c r="DE25" s="21">
        <f t="shared" si="13"/>
        <v>2964402.2061200002</v>
      </c>
      <c r="DF25" s="21">
        <f t="shared" si="13"/>
        <v>2964402.2061200002</v>
      </c>
      <c r="DG25" s="21">
        <f t="shared" si="13"/>
        <v>2964402.2061200002</v>
      </c>
      <c r="DH25" s="21">
        <f t="shared" si="13"/>
        <v>2964402.2061200002</v>
      </c>
      <c r="DI25" s="21">
        <f t="shared" si="13"/>
        <v>0</v>
      </c>
      <c r="DJ25" s="21">
        <f t="shared" si="13"/>
        <v>0</v>
      </c>
      <c r="DK25" s="21">
        <f t="shared" si="13"/>
        <v>0</v>
      </c>
      <c r="DL25" s="21">
        <f t="shared" si="13"/>
        <v>0</v>
      </c>
      <c r="DM25" s="21">
        <f t="shared" si="13"/>
        <v>0</v>
      </c>
      <c r="DN25" s="21">
        <f t="shared" si="13"/>
        <v>0</v>
      </c>
      <c r="DO25" s="21">
        <f t="shared" si="13"/>
        <v>0</v>
      </c>
      <c r="DP25" s="21">
        <f t="shared" si="13"/>
        <v>0</v>
      </c>
      <c r="DQ25" s="21">
        <f t="shared" si="13"/>
        <v>0</v>
      </c>
      <c r="DR25" s="21">
        <f t="shared" si="13"/>
        <v>0</v>
      </c>
      <c r="DS25" s="21">
        <f t="shared" si="13"/>
        <v>0</v>
      </c>
      <c r="DT25" s="21">
        <f t="shared" ref="DT25:EA40" si="14">IF($CC25&gt;0,IF(AND(DT$4-$CC$2&gt;=$R25,YEAR($O25)&gt;=DT$4),$CC25/($S25-$R25),0),0)</f>
        <v>0</v>
      </c>
      <c r="DU25" s="21">
        <f t="shared" si="14"/>
        <v>0</v>
      </c>
      <c r="DV25" s="21">
        <f t="shared" si="14"/>
        <v>0</v>
      </c>
      <c r="DW25" s="21">
        <f t="shared" si="14"/>
        <v>0</v>
      </c>
      <c r="DX25" s="21">
        <f t="shared" si="14"/>
        <v>0</v>
      </c>
      <c r="DY25" s="21">
        <f t="shared" si="14"/>
        <v>0</v>
      </c>
      <c r="DZ25" s="21">
        <f t="shared" si="14"/>
        <v>0</v>
      </c>
      <c r="EA25" s="21">
        <f t="shared" si="14"/>
        <v>0</v>
      </c>
      <c r="EB25" s="23">
        <f t="shared" si="7"/>
        <v>-5928804.4122399837</v>
      </c>
    </row>
    <row r="26" spans="1:132" x14ac:dyDescent="0.35">
      <c r="A26" s="14">
        <v>22</v>
      </c>
      <c r="B26" s="15" t="s">
        <v>25</v>
      </c>
      <c r="C26" s="15" t="s">
        <v>41</v>
      </c>
      <c r="D26" s="14" t="s">
        <v>27</v>
      </c>
      <c r="E26" s="50" t="s">
        <v>35</v>
      </c>
      <c r="F26" s="50" t="s">
        <v>76</v>
      </c>
      <c r="G26" s="50">
        <f>VLOOKUP(F26,'Represenative Instruments_FX'!$E$5:$F$14,2,FALSE)</f>
        <v>1</v>
      </c>
      <c r="H26" s="14" t="s">
        <v>36</v>
      </c>
      <c r="I26" s="76">
        <f>VLOOKUP(H26,'Represenative Instruments_FX'!$H$5:$J$15,3,FALSE)</f>
        <v>1.02633</v>
      </c>
      <c r="J26" s="16">
        <f>+I26*'Prepared_Debt Original Currency'!J26</f>
        <v>4063065.1728360001</v>
      </c>
      <c r="K26" s="16">
        <f>+I26*'Prepared_Debt Original Currency'!K26</f>
        <v>3759429.5681825946</v>
      </c>
      <c r="L26" s="16">
        <v>0</v>
      </c>
      <c r="M26" s="16">
        <v>0</v>
      </c>
      <c r="N26" s="121">
        <v>40795</v>
      </c>
      <c r="O26" s="121">
        <v>55402</v>
      </c>
      <c r="P26" s="14">
        <v>10</v>
      </c>
      <c r="Q26" s="17">
        <v>50</v>
      </c>
      <c r="R26" s="50">
        <v>0</v>
      </c>
      <c r="S26" s="50">
        <v>34</v>
      </c>
      <c r="T26" s="14" t="s">
        <v>29</v>
      </c>
      <c r="U26" s="46">
        <v>7.4999999999999997E-3</v>
      </c>
      <c r="V26" s="14"/>
      <c r="W26" s="24"/>
      <c r="X26" s="16">
        <v>3852146.25</v>
      </c>
      <c r="Y26" s="106">
        <f t="shared" si="4"/>
        <v>-4.1909515857696533E-9</v>
      </c>
      <c r="Z26" s="16">
        <f>$I26*'Prepared_Debt Original Currency'!Z26</f>
        <v>40630.6394124</v>
      </c>
      <c r="AA26" s="16">
        <f>$I26*'Prepared_Debt Original Currency'!AA26</f>
        <v>40630.6394124</v>
      </c>
      <c r="AB26" s="16">
        <f>$I26*'Prepared_Debt Original Currency'!AB26</f>
        <v>80166.369454200001</v>
      </c>
      <c r="AC26" s="16">
        <f>$I26*'Prepared_Debt Original Currency'!AC26</f>
        <v>120797.0191299</v>
      </c>
      <c r="AD26" s="16">
        <f>$I26*'Prepared_Debt Original Currency'!AD26</f>
        <v>121891.93876379999</v>
      </c>
      <c r="AE26" s="16">
        <f>$I26*'Prepared_Debt Original Currency'!AE26</f>
        <v>121891.93876379999</v>
      </c>
      <c r="AF26" s="16">
        <f>$I26*'Prepared_Debt Original Currency'!AF26</f>
        <v>121891.93876379999</v>
      </c>
      <c r="AG26" s="16">
        <f>$I26*'Prepared_Debt Original Currency'!AG26</f>
        <v>121891.93876379999</v>
      </c>
      <c r="AH26" s="16">
        <f>$I26*'Prepared_Debt Original Currency'!AH26</f>
        <v>121891.93876379999</v>
      </c>
      <c r="AI26" s="16">
        <f>$I26*'Prepared_Debt Original Currency'!AI26</f>
        <v>121891.93876379999</v>
      </c>
      <c r="AJ26" s="16">
        <f>$I26*'Prepared_Debt Original Currency'!AJ26</f>
        <v>121891.93876379999</v>
      </c>
      <c r="AK26" s="16">
        <f>$I26*'Prepared_Debt Original Currency'!AK26</f>
        <v>121891.93876379999</v>
      </c>
      <c r="AL26" s="16">
        <f>$I26*'Prepared_Debt Original Currency'!AL26</f>
        <v>121891.93876379999</v>
      </c>
      <c r="AM26" s="16">
        <f>$I26*'Prepared_Debt Original Currency'!AM26</f>
        <v>121891.93876379999</v>
      </c>
      <c r="AN26" s="16">
        <f>$I26*'Prepared_Debt Original Currency'!AN26</f>
        <v>121891.93876379999</v>
      </c>
      <c r="AO26" s="16">
        <f>$I26*'Prepared_Debt Original Currency'!AO26</f>
        <v>121891.93876379999</v>
      </c>
      <c r="AP26" s="16">
        <f>$I26*'Prepared_Debt Original Currency'!AP26</f>
        <v>121891.93876379999</v>
      </c>
      <c r="AQ26" s="16">
        <f>$I26*'Prepared_Debt Original Currency'!AQ26</f>
        <v>121891.93876379999</v>
      </c>
      <c r="AR26" s="16">
        <f>$I26*'Prepared_Debt Original Currency'!AR26</f>
        <v>121891.93876379999</v>
      </c>
      <c r="AS26" s="16">
        <f>$I26*'Prepared_Debt Original Currency'!AS26</f>
        <v>121891.93876379999</v>
      </c>
      <c r="AT26" s="16">
        <f>$I26*'Prepared_Debt Original Currency'!AT26</f>
        <v>121891.93876379999</v>
      </c>
      <c r="AU26" s="16">
        <f>$I26*'Prepared_Debt Original Currency'!AU26</f>
        <v>121891.93876379999</v>
      </c>
      <c r="AV26" s="16">
        <f>$I26*'Prepared_Debt Original Currency'!AV26</f>
        <v>121891.93876379999</v>
      </c>
      <c r="AW26" s="16">
        <f>$I26*'Prepared_Debt Original Currency'!AW26</f>
        <v>121891.93876379999</v>
      </c>
      <c r="AX26" s="16">
        <f>$I26*'Prepared_Debt Original Currency'!AX26</f>
        <v>121891.93876379999</v>
      </c>
      <c r="AY26" s="16">
        <f>$I26*'Prepared_Debt Original Currency'!AY26</f>
        <v>121891.93876379999</v>
      </c>
      <c r="AZ26" s="16">
        <f>$I26*'Prepared_Debt Original Currency'!AZ26</f>
        <v>121891.93876379999</v>
      </c>
      <c r="BA26" s="16">
        <f>$I26*'Prepared_Debt Original Currency'!BA26</f>
        <v>121891.93876379999</v>
      </c>
      <c r="BB26" s="16">
        <f>$I26*'Prepared_Debt Original Currency'!BB26</f>
        <v>121891.93876379999</v>
      </c>
      <c r="BC26" s="16">
        <f>$I26*'Prepared_Debt Original Currency'!BC26</f>
        <v>121891.93876379999</v>
      </c>
      <c r="BD26" s="16">
        <f>$I26*'Prepared_Debt Original Currency'!BD26</f>
        <v>121891.93876379999</v>
      </c>
      <c r="BE26" s="16">
        <f>$I26*'Prepared_Debt Original Currency'!BE26</f>
        <v>121891.93876379999</v>
      </c>
      <c r="BF26" s="16">
        <f>$I26*'Prepared_Debt Original Currency'!BF26</f>
        <v>62588.600283597647</v>
      </c>
      <c r="BG26" s="16">
        <f>$I26*'Prepared_Debt Original Currency'!BG26</f>
        <v>1642.0151036999898</v>
      </c>
      <c r="BH26" s="16">
        <f>$I26*'Prepared_Debt Original Currency'!BH26</f>
        <v>0</v>
      </c>
      <c r="BI26" s="16">
        <f>$I26*'Prepared_Debt Original Currency'!BI26</f>
        <v>0</v>
      </c>
      <c r="BJ26" s="16">
        <f>$I26*'Prepared_Debt Original Currency'!BJ26</f>
        <v>0</v>
      </c>
      <c r="BK26" s="16">
        <f>$I26*'Prepared_Debt Original Currency'!BK26</f>
        <v>0</v>
      </c>
      <c r="BL26" s="16">
        <f>$I26*'Prepared_Debt Original Currency'!BL26</f>
        <v>0</v>
      </c>
      <c r="BM26" s="16">
        <f>$I26*'Prepared_Debt Original Currency'!BM26</f>
        <v>0</v>
      </c>
      <c r="BN26" s="16">
        <f>$I26*'Prepared_Debt Original Currency'!BN26</f>
        <v>0</v>
      </c>
      <c r="BO26" s="16">
        <f>$I26*'Prepared_Debt Original Currency'!BO26</f>
        <v>0</v>
      </c>
      <c r="BP26" s="16">
        <f>$I26*'Prepared_Debt Original Currency'!BP26</f>
        <v>0</v>
      </c>
      <c r="BQ26" s="16">
        <f>$I26*'Prepared_Debt Original Currency'!BQ26</f>
        <v>0</v>
      </c>
      <c r="BR26" s="16">
        <f>$I26*'Prepared_Debt Original Currency'!BR26</f>
        <v>0</v>
      </c>
      <c r="BS26" s="16">
        <f>$I26*'Prepared_Debt Original Currency'!BS26</f>
        <v>0</v>
      </c>
      <c r="BT26" s="16">
        <f>$I26*'Prepared_Debt Original Currency'!BT26</f>
        <v>0</v>
      </c>
      <c r="BU26" s="16">
        <f>$I26*'Prepared_Debt Original Currency'!BU26</f>
        <v>0</v>
      </c>
      <c r="BV26" s="16">
        <f>$I26*'Prepared_Debt Original Currency'!BV26</f>
        <v>0</v>
      </c>
      <c r="BW26" s="16">
        <f>$I26*'Prepared_Debt Original Currency'!BW26</f>
        <v>0</v>
      </c>
      <c r="BX26" s="20"/>
      <c r="BY26" s="20" t="b">
        <f t="shared" si="5"/>
        <v>1</v>
      </c>
      <c r="BZ26" s="20"/>
      <c r="CA26" s="20"/>
      <c r="CB26" s="23">
        <v>0</v>
      </c>
      <c r="CC26" s="23">
        <f t="shared" si="6"/>
        <v>3759429.5681825946</v>
      </c>
      <c r="CD26" s="21">
        <f t="shared" si="2"/>
        <v>110571.45788772337</v>
      </c>
      <c r="CE26" s="21">
        <f t="shared" ref="CE26:CM26" si="15">IF($CC26&gt;0,IF(AND(CE$4-$CC$2&gt;=$R26,YEAR($O26)&gt;=CE$4),$CC26/($S26-$R26),0),0)</f>
        <v>110571.45788772337</v>
      </c>
      <c r="CF26" s="21">
        <f t="shared" si="15"/>
        <v>110571.45788772337</v>
      </c>
      <c r="CG26" s="21">
        <f t="shared" si="15"/>
        <v>110571.45788772337</v>
      </c>
      <c r="CH26" s="21">
        <f t="shared" si="15"/>
        <v>110571.45788772337</v>
      </c>
      <c r="CI26" s="21">
        <f t="shared" si="15"/>
        <v>110571.45788772337</v>
      </c>
      <c r="CJ26" s="21">
        <f t="shared" si="15"/>
        <v>110571.45788772337</v>
      </c>
      <c r="CK26" s="21">
        <f t="shared" si="15"/>
        <v>110571.45788772337</v>
      </c>
      <c r="CL26" s="21">
        <f t="shared" si="15"/>
        <v>110571.45788772337</v>
      </c>
      <c r="CM26" s="21">
        <f t="shared" si="15"/>
        <v>110571.45788772337</v>
      </c>
      <c r="CN26" s="21">
        <f t="shared" ref="CN26:DC41" si="16">IF($CC26&gt;0,IF(AND(CN$4-$CC$2&gt;=$R26,YEAR($O26)&gt;=CN$4),$CC26/($S26-$R26),0),0)</f>
        <v>110571.45788772337</v>
      </c>
      <c r="CO26" s="21">
        <f t="shared" si="16"/>
        <v>110571.45788772337</v>
      </c>
      <c r="CP26" s="21">
        <f t="shared" si="16"/>
        <v>110571.45788772337</v>
      </c>
      <c r="CQ26" s="21">
        <f t="shared" si="16"/>
        <v>110571.45788772337</v>
      </c>
      <c r="CR26" s="21">
        <f t="shared" si="16"/>
        <v>110571.45788772337</v>
      </c>
      <c r="CS26" s="21">
        <f t="shared" si="16"/>
        <v>110571.45788772337</v>
      </c>
      <c r="CT26" s="21">
        <f t="shared" si="16"/>
        <v>110571.45788772337</v>
      </c>
      <c r="CU26" s="21">
        <f t="shared" si="16"/>
        <v>110571.45788772337</v>
      </c>
      <c r="CV26" s="21">
        <f t="shared" si="16"/>
        <v>110571.45788772337</v>
      </c>
      <c r="CW26" s="21">
        <f t="shared" si="16"/>
        <v>110571.45788772337</v>
      </c>
      <c r="CX26" s="21">
        <f t="shared" si="16"/>
        <v>110571.45788772337</v>
      </c>
      <c r="CY26" s="21">
        <f t="shared" si="16"/>
        <v>110571.45788772337</v>
      </c>
      <c r="CZ26" s="21">
        <f t="shared" si="16"/>
        <v>110571.45788772337</v>
      </c>
      <c r="DA26" s="21">
        <f t="shared" si="16"/>
        <v>110571.45788772337</v>
      </c>
      <c r="DB26" s="21">
        <f t="shared" si="16"/>
        <v>110571.45788772337</v>
      </c>
      <c r="DC26" s="21">
        <f t="shared" si="16"/>
        <v>110571.45788772337</v>
      </c>
      <c r="DD26" s="21">
        <f t="shared" ref="DD26:DD41" si="17">IF($CC26&gt;0,IF(AND(DD$4-$CC$2&gt;=$R26,YEAR($O26)&gt;=DD$4),$CC26/($S26-$R26),0),0)</f>
        <v>110571.45788772337</v>
      </c>
      <c r="DE26" s="21">
        <f t="shared" ref="DE26:DT41" si="18">IF($CC26&gt;0,IF(AND(DE$4-$CC$2&gt;=$R26,YEAR($O26)&gt;=DE$4),$CC26/($S26-$R26),0),0)</f>
        <v>110571.45788772337</v>
      </c>
      <c r="DF26" s="21">
        <f t="shared" si="18"/>
        <v>110571.45788772337</v>
      </c>
      <c r="DG26" s="21">
        <f t="shared" si="18"/>
        <v>110571.45788772337</v>
      </c>
      <c r="DH26" s="21">
        <f t="shared" si="18"/>
        <v>110571.45788772337</v>
      </c>
      <c r="DI26" s="21">
        <f t="shared" si="18"/>
        <v>110571.45788772337</v>
      </c>
      <c r="DJ26" s="21">
        <f t="shared" si="18"/>
        <v>110571.45788772337</v>
      </c>
      <c r="DK26" s="21">
        <f t="shared" si="18"/>
        <v>110571.45788772337</v>
      </c>
      <c r="DL26" s="21">
        <f t="shared" si="18"/>
        <v>110571.45788772337</v>
      </c>
      <c r="DM26" s="21">
        <f t="shared" si="18"/>
        <v>110571.45788772337</v>
      </c>
      <c r="DN26" s="21">
        <f t="shared" si="18"/>
        <v>0</v>
      </c>
      <c r="DO26" s="21">
        <f t="shared" si="18"/>
        <v>0</v>
      </c>
      <c r="DP26" s="21">
        <f t="shared" si="18"/>
        <v>0</v>
      </c>
      <c r="DQ26" s="21">
        <f t="shared" si="18"/>
        <v>0</v>
      </c>
      <c r="DR26" s="21">
        <f t="shared" si="18"/>
        <v>0</v>
      </c>
      <c r="DS26" s="21">
        <f t="shared" si="18"/>
        <v>0</v>
      </c>
      <c r="DT26" s="21">
        <f t="shared" si="18"/>
        <v>0</v>
      </c>
      <c r="DU26" s="21">
        <f t="shared" si="14"/>
        <v>0</v>
      </c>
      <c r="DV26" s="21">
        <f t="shared" si="14"/>
        <v>0</v>
      </c>
      <c r="DW26" s="21">
        <f t="shared" si="14"/>
        <v>0</v>
      </c>
      <c r="DX26" s="21">
        <f t="shared" si="14"/>
        <v>0</v>
      </c>
      <c r="DY26" s="21">
        <f t="shared" si="14"/>
        <v>0</v>
      </c>
      <c r="DZ26" s="21">
        <f t="shared" si="14"/>
        <v>0</v>
      </c>
      <c r="EA26" s="21">
        <f t="shared" si="14"/>
        <v>0</v>
      </c>
      <c r="EB26" s="23">
        <f t="shared" si="7"/>
        <v>-221142.91577544995</v>
      </c>
    </row>
    <row r="27" spans="1:132" x14ac:dyDescent="0.35">
      <c r="A27" s="14">
        <v>23</v>
      </c>
      <c r="B27" s="15" t="s">
        <v>25</v>
      </c>
      <c r="C27" s="15" t="s">
        <v>41</v>
      </c>
      <c r="D27" s="14" t="s">
        <v>27</v>
      </c>
      <c r="E27" s="50" t="s">
        <v>35</v>
      </c>
      <c r="F27" s="50" t="s">
        <v>76</v>
      </c>
      <c r="G27" s="50">
        <f>VLOOKUP(F27,'Represenative Instruments_FX'!$E$5:$F$14,2,FALSE)</f>
        <v>1</v>
      </c>
      <c r="H27" s="14" t="s">
        <v>117</v>
      </c>
      <c r="I27" s="76">
        <f>VLOOKUP(H27,'Represenative Instruments_FX'!$H$5:$J$15,3,FALSE)</f>
        <v>0.16142592035374231</v>
      </c>
      <c r="J27" s="16">
        <f>+I27*'Prepared_Debt Original Currency'!J27</f>
        <v>1387813.836575577</v>
      </c>
      <c r="K27" s="16">
        <f>+I27*'Prepared_Debt Original Currency'!K27</f>
        <v>1211260.8988970083</v>
      </c>
      <c r="L27" s="16">
        <v>0</v>
      </c>
      <c r="M27" s="16">
        <v>0</v>
      </c>
      <c r="N27" s="121">
        <v>40870</v>
      </c>
      <c r="O27" s="121">
        <v>55419</v>
      </c>
      <c r="P27" s="14">
        <v>10</v>
      </c>
      <c r="Q27" s="17">
        <v>50</v>
      </c>
      <c r="R27" s="50">
        <v>0</v>
      </c>
      <c r="S27" s="50">
        <v>34</v>
      </c>
      <c r="T27" s="14" t="s">
        <v>29</v>
      </c>
      <c r="U27" s="46">
        <v>7.4999999999999997E-3</v>
      </c>
      <c r="V27" s="14"/>
      <c r="W27" s="24"/>
      <c r="X27" s="16">
        <v>8597218.0523076914</v>
      </c>
      <c r="Y27" s="106">
        <f t="shared" si="4"/>
        <v>0</v>
      </c>
      <c r="Z27" s="16">
        <f>$I27*'Prepared_Debt Original Currency'!Z27</f>
        <v>13051.140409556932</v>
      </c>
      <c r="AA27" s="16">
        <f>$I27*'Prepared_Debt Original Currency'!AA27</f>
        <v>13051.140409556932</v>
      </c>
      <c r="AB27" s="16">
        <f>$I27*'Prepared_Debt Original Currency'!AB27</f>
        <v>22071.930760548537</v>
      </c>
      <c r="AC27" s="16">
        <f>$I27*'Prepared_Debt Original Currency'!AC27</f>
        <v>35123.072735936898</v>
      </c>
      <c r="AD27" s="16">
        <f>$I27*'Prepared_Debt Original Currency'!AD27</f>
        <v>39153.424360333651</v>
      </c>
      <c r="AE27" s="16">
        <f>$I27*'Prepared_Debt Original Currency'!AE27</f>
        <v>39153.424360333651</v>
      </c>
      <c r="AF27" s="16">
        <f>$I27*'Prepared_Debt Original Currency'!AF27</f>
        <v>39153.424360333651</v>
      </c>
      <c r="AG27" s="16">
        <f>$I27*'Prepared_Debt Original Currency'!AG27</f>
        <v>39153.424360333651</v>
      </c>
      <c r="AH27" s="16">
        <f>$I27*'Prepared_Debt Original Currency'!AH27</f>
        <v>39153.424360333651</v>
      </c>
      <c r="AI27" s="16">
        <f>$I27*'Prepared_Debt Original Currency'!AI27</f>
        <v>39153.424360333651</v>
      </c>
      <c r="AJ27" s="16">
        <f>$I27*'Prepared_Debt Original Currency'!AJ27</f>
        <v>39153.424360333651</v>
      </c>
      <c r="AK27" s="16">
        <f>$I27*'Prepared_Debt Original Currency'!AK27</f>
        <v>39153.424360333651</v>
      </c>
      <c r="AL27" s="16">
        <f>$I27*'Prepared_Debt Original Currency'!AL27</f>
        <v>39153.424360333651</v>
      </c>
      <c r="AM27" s="16">
        <f>$I27*'Prepared_Debt Original Currency'!AM27</f>
        <v>39153.424360333651</v>
      </c>
      <c r="AN27" s="16">
        <f>$I27*'Prepared_Debt Original Currency'!AN27</f>
        <v>39153.424360333651</v>
      </c>
      <c r="AO27" s="16">
        <f>$I27*'Prepared_Debt Original Currency'!AO27</f>
        <v>39153.424360333651</v>
      </c>
      <c r="AP27" s="16">
        <f>$I27*'Prepared_Debt Original Currency'!AP27</f>
        <v>39153.424360333651</v>
      </c>
      <c r="AQ27" s="16">
        <f>$I27*'Prepared_Debt Original Currency'!AQ27</f>
        <v>39153.424360333651</v>
      </c>
      <c r="AR27" s="16">
        <f>$I27*'Prepared_Debt Original Currency'!AR27</f>
        <v>39153.424360333651</v>
      </c>
      <c r="AS27" s="16">
        <f>$I27*'Prepared_Debt Original Currency'!AS27</f>
        <v>39153.424360333651</v>
      </c>
      <c r="AT27" s="16">
        <f>$I27*'Prepared_Debt Original Currency'!AT27</f>
        <v>39153.424360333651</v>
      </c>
      <c r="AU27" s="16">
        <f>$I27*'Prepared_Debt Original Currency'!AU27</f>
        <v>39153.424360333651</v>
      </c>
      <c r="AV27" s="16">
        <f>$I27*'Prepared_Debt Original Currency'!AV27</f>
        <v>39153.424360333651</v>
      </c>
      <c r="AW27" s="16">
        <f>$I27*'Prepared_Debt Original Currency'!AW27</f>
        <v>39153.424360333651</v>
      </c>
      <c r="AX27" s="16">
        <f>$I27*'Prepared_Debt Original Currency'!AX27</f>
        <v>39153.424360333651</v>
      </c>
      <c r="AY27" s="16">
        <f>$I27*'Prepared_Debt Original Currency'!AY27</f>
        <v>39153.424360333651</v>
      </c>
      <c r="AZ27" s="16">
        <f>$I27*'Prepared_Debt Original Currency'!AZ27</f>
        <v>39153.424360333651</v>
      </c>
      <c r="BA27" s="16">
        <f>$I27*'Prepared_Debt Original Currency'!BA27</f>
        <v>39153.424360333651</v>
      </c>
      <c r="BB27" s="16">
        <f>$I27*'Prepared_Debt Original Currency'!BB27</f>
        <v>39153.424360333651</v>
      </c>
      <c r="BC27" s="16">
        <f>$I27*'Prepared_Debt Original Currency'!BC27</f>
        <v>39153.424360333651</v>
      </c>
      <c r="BD27" s="16">
        <f>$I27*'Prepared_Debt Original Currency'!BD27</f>
        <v>39153.424360333651</v>
      </c>
      <c r="BE27" s="16">
        <f>$I27*'Prepared_Debt Original Currency'!BE27</f>
        <v>39153.424360333651</v>
      </c>
      <c r="BF27" s="16">
        <f>$I27*'Prepared_Debt Original Currency'!BF27</f>
        <v>25622.194885638793</v>
      </c>
      <c r="BG27" s="16">
        <f>$I27*'Prepared_Debt Original Currency'!BG27</f>
        <v>6045.537606428351</v>
      </c>
      <c r="BH27" s="16">
        <f>$I27*'Prepared_Debt Original Currency'!BH27</f>
        <v>0</v>
      </c>
      <c r="BI27" s="16">
        <f>$I27*'Prepared_Debt Original Currency'!BI27</f>
        <v>0</v>
      </c>
      <c r="BJ27" s="16">
        <f>$I27*'Prepared_Debt Original Currency'!BJ27</f>
        <v>0</v>
      </c>
      <c r="BK27" s="16">
        <f>$I27*'Prepared_Debt Original Currency'!BK27</f>
        <v>0</v>
      </c>
      <c r="BL27" s="16">
        <f>$I27*'Prepared_Debt Original Currency'!BL27</f>
        <v>0</v>
      </c>
      <c r="BM27" s="16">
        <f>$I27*'Prepared_Debt Original Currency'!BM27</f>
        <v>0</v>
      </c>
      <c r="BN27" s="16">
        <f>$I27*'Prepared_Debt Original Currency'!BN27</f>
        <v>0</v>
      </c>
      <c r="BO27" s="16">
        <f>$I27*'Prepared_Debt Original Currency'!BO27</f>
        <v>0</v>
      </c>
      <c r="BP27" s="16">
        <f>$I27*'Prepared_Debt Original Currency'!BP27</f>
        <v>0</v>
      </c>
      <c r="BQ27" s="16">
        <f>$I27*'Prepared_Debt Original Currency'!BQ27</f>
        <v>0</v>
      </c>
      <c r="BR27" s="16">
        <f>$I27*'Prepared_Debt Original Currency'!BR27</f>
        <v>0</v>
      </c>
      <c r="BS27" s="16">
        <f>$I27*'Prepared_Debt Original Currency'!BS27</f>
        <v>0</v>
      </c>
      <c r="BT27" s="16">
        <f>$I27*'Prepared_Debt Original Currency'!BT27</f>
        <v>0</v>
      </c>
      <c r="BU27" s="16">
        <f>$I27*'Prepared_Debt Original Currency'!BU27</f>
        <v>0</v>
      </c>
      <c r="BV27" s="16">
        <f>$I27*'Prepared_Debt Original Currency'!BV27</f>
        <v>0</v>
      </c>
      <c r="BW27" s="16">
        <f>$I27*'Prepared_Debt Original Currency'!BW27</f>
        <v>0</v>
      </c>
      <c r="BX27" s="20"/>
      <c r="BY27" s="20" t="b">
        <f t="shared" si="5"/>
        <v>1</v>
      </c>
      <c r="BZ27" s="20"/>
      <c r="CA27" s="20"/>
      <c r="CB27" s="23">
        <v>0</v>
      </c>
      <c r="CC27" s="23">
        <f t="shared" si="6"/>
        <v>1211260.8988970083</v>
      </c>
      <c r="CD27" s="21">
        <f t="shared" ref="CD27:CS42" si="19">IF($CC27&gt;0,IF(AND(CD$4-$CC$2&gt;=$R27,YEAR($O27)&gt;=CD$4),$CC27/($S27-$R27),0),0)</f>
        <v>35625.320555794358</v>
      </c>
      <c r="CE27" s="21">
        <f t="shared" si="19"/>
        <v>35625.320555794358</v>
      </c>
      <c r="CF27" s="21">
        <f t="shared" si="19"/>
        <v>35625.320555794358</v>
      </c>
      <c r="CG27" s="21">
        <f t="shared" si="19"/>
        <v>35625.320555794358</v>
      </c>
      <c r="CH27" s="21">
        <f t="shared" si="19"/>
        <v>35625.320555794358</v>
      </c>
      <c r="CI27" s="21">
        <f t="shared" si="19"/>
        <v>35625.320555794358</v>
      </c>
      <c r="CJ27" s="21">
        <f t="shared" si="19"/>
        <v>35625.320555794358</v>
      </c>
      <c r="CK27" s="21">
        <f t="shared" si="19"/>
        <v>35625.320555794358</v>
      </c>
      <c r="CL27" s="21">
        <f t="shared" si="19"/>
        <v>35625.320555794358</v>
      </c>
      <c r="CM27" s="21">
        <f t="shared" si="19"/>
        <v>35625.320555794358</v>
      </c>
      <c r="CN27" s="21">
        <f t="shared" si="19"/>
        <v>35625.320555794358</v>
      </c>
      <c r="CO27" s="21">
        <f t="shared" si="19"/>
        <v>35625.320555794358</v>
      </c>
      <c r="CP27" s="21">
        <f t="shared" si="19"/>
        <v>35625.320555794358</v>
      </c>
      <c r="CQ27" s="21">
        <f t="shared" si="19"/>
        <v>35625.320555794358</v>
      </c>
      <c r="CR27" s="21">
        <f t="shared" si="19"/>
        <v>35625.320555794358</v>
      </c>
      <c r="CS27" s="21">
        <f t="shared" si="19"/>
        <v>35625.320555794358</v>
      </c>
      <c r="CT27" s="21">
        <f t="shared" si="16"/>
        <v>35625.320555794358</v>
      </c>
      <c r="CU27" s="21">
        <f t="shared" si="16"/>
        <v>35625.320555794358</v>
      </c>
      <c r="CV27" s="21">
        <f t="shared" si="16"/>
        <v>35625.320555794358</v>
      </c>
      <c r="CW27" s="21">
        <f t="shared" si="16"/>
        <v>35625.320555794358</v>
      </c>
      <c r="CX27" s="21">
        <f t="shared" si="16"/>
        <v>35625.320555794358</v>
      </c>
      <c r="CY27" s="21">
        <f t="shared" si="16"/>
        <v>35625.320555794358</v>
      </c>
      <c r="CZ27" s="21">
        <f t="shared" si="16"/>
        <v>35625.320555794358</v>
      </c>
      <c r="DA27" s="21">
        <f t="shared" si="16"/>
        <v>35625.320555794358</v>
      </c>
      <c r="DB27" s="21">
        <f t="shared" si="16"/>
        <v>35625.320555794358</v>
      </c>
      <c r="DC27" s="21">
        <f t="shared" si="16"/>
        <v>35625.320555794358</v>
      </c>
      <c r="DD27" s="21">
        <f t="shared" si="17"/>
        <v>35625.320555794358</v>
      </c>
      <c r="DE27" s="21">
        <f t="shared" si="18"/>
        <v>35625.320555794358</v>
      </c>
      <c r="DF27" s="21">
        <f t="shared" si="18"/>
        <v>35625.320555794358</v>
      </c>
      <c r="DG27" s="21">
        <f t="shared" si="18"/>
        <v>35625.320555794358</v>
      </c>
      <c r="DH27" s="21">
        <f t="shared" si="18"/>
        <v>35625.320555794358</v>
      </c>
      <c r="DI27" s="21">
        <f t="shared" si="18"/>
        <v>35625.320555794358</v>
      </c>
      <c r="DJ27" s="21">
        <f t="shared" si="18"/>
        <v>35625.320555794358</v>
      </c>
      <c r="DK27" s="21">
        <f t="shared" si="18"/>
        <v>35625.320555794358</v>
      </c>
      <c r="DL27" s="21">
        <f t="shared" si="18"/>
        <v>35625.320555794358</v>
      </c>
      <c r="DM27" s="21">
        <f t="shared" si="18"/>
        <v>35625.320555794358</v>
      </c>
      <c r="DN27" s="21">
        <f t="shared" si="18"/>
        <v>0</v>
      </c>
      <c r="DO27" s="21">
        <f t="shared" si="18"/>
        <v>0</v>
      </c>
      <c r="DP27" s="21">
        <f t="shared" si="18"/>
        <v>0</v>
      </c>
      <c r="DQ27" s="21">
        <f t="shared" si="18"/>
        <v>0</v>
      </c>
      <c r="DR27" s="21">
        <f t="shared" si="18"/>
        <v>0</v>
      </c>
      <c r="DS27" s="21">
        <f t="shared" si="18"/>
        <v>0</v>
      </c>
      <c r="DT27" s="21">
        <f t="shared" si="18"/>
        <v>0</v>
      </c>
      <c r="DU27" s="21">
        <f t="shared" si="14"/>
        <v>0</v>
      </c>
      <c r="DV27" s="21">
        <f t="shared" si="14"/>
        <v>0</v>
      </c>
      <c r="DW27" s="21">
        <f t="shared" si="14"/>
        <v>0</v>
      </c>
      <c r="DX27" s="21">
        <f t="shared" si="14"/>
        <v>0</v>
      </c>
      <c r="DY27" s="21">
        <f t="shared" si="14"/>
        <v>0</v>
      </c>
      <c r="DZ27" s="21">
        <f t="shared" si="14"/>
        <v>0</v>
      </c>
      <c r="EA27" s="21">
        <f t="shared" si="14"/>
        <v>0</v>
      </c>
      <c r="EB27" s="23">
        <f t="shared" si="7"/>
        <v>-71250.641111588571</v>
      </c>
    </row>
    <row r="28" spans="1:132" x14ac:dyDescent="0.35">
      <c r="A28" s="14">
        <v>24</v>
      </c>
      <c r="B28" s="15" t="s">
        <v>25</v>
      </c>
      <c r="C28" s="15" t="s">
        <v>41</v>
      </c>
      <c r="D28" s="14" t="s">
        <v>27</v>
      </c>
      <c r="E28" s="50" t="s">
        <v>35</v>
      </c>
      <c r="F28" s="50" t="s">
        <v>76</v>
      </c>
      <c r="G28" s="50">
        <f>VLOOKUP(F28,'Represenative Instruments_FX'!$E$5:$F$14,2,FALSE)</f>
        <v>1</v>
      </c>
      <c r="H28" s="14" t="s">
        <v>32</v>
      </c>
      <c r="I28" s="76">
        <f>VLOOKUP(H28,'Represenative Instruments_FX'!$H$5:$J$15,3,FALSE)</f>
        <v>1.2020999999999999</v>
      </c>
      <c r="J28" s="16">
        <f>+I28*'Prepared_Debt Original Currency'!J28</f>
        <v>3316255.9711961537</v>
      </c>
      <c r="K28" s="16">
        <f>+I28*'Prepared_Debt Original Currency'!K28</f>
        <v>660681.10453170002</v>
      </c>
      <c r="L28" s="16">
        <v>0</v>
      </c>
      <c r="M28" s="16">
        <v>0</v>
      </c>
      <c r="N28" s="121">
        <v>40802</v>
      </c>
      <c r="O28" s="121">
        <v>55412</v>
      </c>
      <c r="P28" s="14">
        <v>10</v>
      </c>
      <c r="Q28" s="17">
        <v>50</v>
      </c>
      <c r="R28" s="50">
        <v>0</v>
      </c>
      <c r="S28" s="50">
        <v>34</v>
      </c>
      <c r="T28" s="14" t="s">
        <v>29</v>
      </c>
      <c r="U28" s="46">
        <v>7.4999999999999997E-3</v>
      </c>
      <c r="V28" s="14"/>
      <c r="W28" s="24"/>
      <c r="X28" s="16">
        <v>2758718.8846153845</v>
      </c>
      <c r="Y28" s="106">
        <f t="shared" si="4"/>
        <v>0</v>
      </c>
      <c r="Z28" s="16">
        <f>$I28*'Prepared_Debt Original Currency'!Z28</f>
        <v>7112.032314</v>
      </c>
      <c r="AA28" s="16">
        <f>$I28*'Prepared_Debt Original Currency'!AA28</f>
        <v>7112.032314</v>
      </c>
      <c r="AB28" s="16">
        <f>$I28*'Prepared_Debt Original Currency'!AB28</f>
        <v>11423.159607</v>
      </c>
      <c r="AC28" s="16">
        <f>$I28*'Prepared_Debt Original Currency'!AC28</f>
        <v>18535.516487999997</v>
      </c>
      <c r="AD28" s="16">
        <f>$I28*'Prepared_Debt Original Currency'!AD28</f>
        <v>21336.746075999999</v>
      </c>
      <c r="AE28" s="16">
        <f>$I28*'Prepared_Debt Original Currency'!AE28</f>
        <v>21336.746075999999</v>
      </c>
      <c r="AF28" s="16">
        <f>$I28*'Prepared_Debt Original Currency'!AF28</f>
        <v>21336.746075999999</v>
      </c>
      <c r="AG28" s="16">
        <f>$I28*'Prepared_Debt Original Currency'!AG28</f>
        <v>21336.746075999999</v>
      </c>
      <c r="AH28" s="16">
        <f>$I28*'Prepared_Debt Original Currency'!AH28</f>
        <v>21336.746075999999</v>
      </c>
      <c r="AI28" s="16">
        <f>$I28*'Prepared_Debt Original Currency'!AI28</f>
        <v>21336.746075999999</v>
      </c>
      <c r="AJ28" s="16">
        <f>$I28*'Prepared_Debt Original Currency'!AJ28</f>
        <v>21336.746075999999</v>
      </c>
      <c r="AK28" s="16">
        <f>$I28*'Prepared_Debt Original Currency'!AK28</f>
        <v>21336.746075999999</v>
      </c>
      <c r="AL28" s="16">
        <f>$I28*'Prepared_Debt Original Currency'!AL28</f>
        <v>21336.746075999999</v>
      </c>
      <c r="AM28" s="16">
        <f>$I28*'Prepared_Debt Original Currency'!AM28</f>
        <v>21336.746075999999</v>
      </c>
      <c r="AN28" s="16">
        <f>$I28*'Prepared_Debt Original Currency'!AN28</f>
        <v>21336.746075999999</v>
      </c>
      <c r="AO28" s="16">
        <f>$I28*'Prepared_Debt Original Currency'!AO28</f>
        <v>21336.746075999999</v>
      </c>
      <c r="AP28" s="16">
        <f>$I28*'Prepared_Debt Original Currency'!AP28</f>
        <v>21336.746075999999</v>
      </c>
      <c r="AQ28" s="16">
        <f>$I28*'Prepared_Debt Original Currency'!AQ28</f>
        <v>21336.746075999999</v>
      </c>
      <c r="AR28" s="16">
        <f>$I28*'Prepared_Debt Original Currency'!AR28</f>
        <v>21336.746075999999</v>
      </c>
      <c r="AS28" s="16">
        <f>$I28*'Prepared_Debt Original Currency'!AS28</f>
        <v>21336.746075999999</v>
      </c>
      <c r="AT28" s="16">
        <f>$I28*'Prepared_Debt Original Currency'!AT28</f>
        <v>21336.746075999999</v>
      </c>
      <c r="AU28" s="16">
        <f>$I28*'Prepared_Debt Original Currency'!AU28</f>
        <v>21336.746075999999</v>
      </c>
      <c r="AV28" s="16">
        <f>$I28*'Prepared_Debt Original Currency'!AV28</f>
        <v>21336.746075999999</v>
      </c>
      <c r="AW28" s="16">
        <f>$I28*'Prepared_Debt Original Currency'!AW28</f>
        <v>21336.746075999999</v>
      </c>
      <c r="AX28" s="16">
        <f>$I28*'Prepared_Debt Original Currency'!AX28</f>
        <v>21336.746075999999</v>
      </c>
      <c r="AY28" s="16">
        <f>$I28*'Prepared_Debt Original Currency'!AY28</f>
        <v>21336.746075999999</v>
      </c>
      <c r="AZ28" s="16">
        <f>$I28*'Prepared_Debt Original Currency'!AZ28</f>
        <v>21336.746075999999</v>
      </c>
      <c r="BA28" s="16">
        <f>$I28*'Prepared_Debt Original Currency'!BA28</f>
        <v>21336.746075999999</v>
      </c>
      <c r="BB28" s="16">
        <f>$I28*'Prepared_Debt Original Currency'!BB28</f>
        <v>21336.746075999999</v>
      </c>
      <c r="BC28" s="16">
        <f>$I28*'Prepared_Debt Original Currency'!BC28</f>
        <v>21336.746075999999</v>
      </c>
      <c r="BD28" s="16">
        <f>$I28*'Prepared_Debt Original Currency'!BD28</f>
        <v>21336.746075999999</v>
      </c>
      <c r="BE28" s="16">
        <f>$I28*'Prepared_Debt Original Currency'!BE28</f>
        <v>21336.746075999999</v>
      </c>
      <c r="BF28" s="16">
        <f>$I28*'Prepared_Debt Original Currency'!BF28</f>
        <v>14870.071965900011</v>
      </c>
      <c r="BG28" s="16">
        <f>$I28*'Prepared_Debt Original Currency'!BG28</f>
        <v>4199.4017147999757</v>
      </c>
      <c r="BH28" s="16">
        <f>$I28*'Prepared_Debt Original Currency'!BH28</f>
        <v>0</v>
      </c>
      <c r="BI28" s="16">
        <f>$I28*'Prepared_Debt Original Currency'!BI28</f>
        <v>0</v>
      </c>
      <c r="BJ28" s="16">
        <f>$I28*'Prepared_Debt Original Currency'!BJ28</f>
        <v>0</v>
      </c>
      <c r="BK28" s="16">
        <f>$I28*'Prepared_Debt Original Currency'!BK28</f>
        <v>0</v>
      </c>
      <c r="BL28" s="16">
        <f>$I28*'Prepared_Debt Original Currency'!BL28</f>
        <v>0</v>
      </c>
      <c r="BM28" s="16">
        <f>$I28*'Prepared_Debt Original Currency'!BM28</f>
        <v>0</v>
      </c>
      <c r="BN28" s="16">
        <f>$I28*'Prepared_Debt Original Currency'!BN28</f>
        <v>0</v>
      </c>
      <c r="BO28" s="16">
        <f>$I28*'Prepared_Debt Original Currency'!BO28</f>
        <v>0</v>
      </c>
      <c r="BP28" s="16">
        <f>$I28*'Prepared_Debt Original Currency'!BP28</f>
        <v>0</v>
      </c>
      <c r="BQ28" s="16">
        <f>$I28*'Prepared_Debt Original Currency'!BQ28</f>
        <v>0</v>
      </c>
      <c r="BR28" s="16">
        <f>$I28*'Prepared_Debt Original Currency'!BR28</f>
        <v>0</v>
      </c>
      <c r="BS28" s="16">
        <f>$I28*'Prepared_Debt Original Currency'!BS28</f>
        <v>0</v>
      </c>
      <c r="BT28" s="16">
        <f>$I28*'Prepared_Debt Original Currency'!BT28</f>
        <v>0</v>
      </c>
      <c r="BU28" s="16">
        <f>$I28*'Prepared_Debt Original Currency'!BU28</f>
        <v>0</v>
      </c>
      <c r="BV28" s="16">
        <f>$I28*'Prepared_Debt Original Currency'!BV28</f>
        <v>0</v>
      </c>
      <c r="BW28" s="16">
        <f>$I28*'Prepared_Debt Original Currency'!BW28</f>
        <v>0</v>
      </c>
      <c r="BX28" s="20"/>
      <c r="BY28" s="20" t="b">
        <f t="shared" si="5"/>
        <v>1</v>
      </c>
      <c r="BZ28" s="20"/>
      <c r="CA28" s="20"/>
      <c r="CB28" s="23">
        <v>0</v>
      </c>
      <c r="CC28" s="23">
        <f t="shared" si="6"/>
        <v>660681.10453170002</v>
      </c>
      <c r="CD28" s="21">
        <f t="shared" si="19"/>
        <v>19431.797192108825</v>
      </c>
      <c r="CE28" s="21">
        <f t="shared" si="19"/>
        <v>19431.797192108825</v>
      </c>
      <c r="CF28" s="21">
        <f t="shared" si="19"/>
        <v>19431.797192108825</v>
      </c>
      <c r="CG28" s="21">
        <f t="shared" si="19"/>
        <v>19431.797192108825</v>
      </c>
      <c r="CH28" s="21">
        <f t="shared" si="19"/>
        <v>19431.797192108825</v>
      </c>
      <c r="CI28" s="21">
        <f t="shared" si="19"/>
        <v>19431.797192108825</v>
      </c>
      <c r="CJ28" s="21">
        <f t="shared" si="19"/>
        <v>19431.797192108825</v>
      </c>
      <c r="CK28" s="21">
        <f t="shared" si="19"/>
        <v>19431.797192108825</v>
      </c>
      <c r="CL28" s="21">
        <f t="shared" si="19"/>
        <v>19431.797192108825</v>
      </c>
      <c r="CM28" s="21">
        <f t="shared" si="19"/>
        <v>19431.797192108825</v>
      </c>
      <c r="CN28" s="21">
        <f t="shared" si="19"/>
        <v>19431.797192108825</v>
      </c>
      <c r="CO28" s="21">
        <f t="shared" si="19"/>
        <v>19431.797192108825</v>
      </c>
      <c r="CP28" s="21">
        <f t="shared" si="19"/>
        <v>19431.797192108825</v>
      </c>
      <c r="CQ28" s="21">
        <f t="shared" si="19"/>
        <v>19431.797192108825</v>
      </c>
      <c r="CR28" s="21">
        <f t="shared" si="19"/>
        <v>19431.797192108825</v>
      </c>
      <c r="CS28" s="21">
        <f t="shared" si="19"/>
        <v>19431.797192108825</v>
      </c>
      <c r="CT28" s="21">
        <f t="shared" si="16"/>
        <v>19431.797192108825</v>
      </c>
      <c r="CU28" s="21">
        <f t="shared" si="16"/>
        <v>19431.797192108825</v>
      </c>
      <c r="CV28" s="21">
        <f t="shared" si="16"/>
        <v>19431.797192108825</v>
      </c>
      <c r="CW28" s="21">
        <f t="shared" si="16"/>
        <v>19431.797192108825</v>
      </c>
      <c r="CX28" s="21">
        <f t="shared" si="16"/>
        <v>19431.797192108825</v>
      </c>
      <c r="CY28" s="21">
        <f t="shared" si="16"/>
        <v>19431.797192108825</v>
      </c>
      <c r="CZ28" s="21">
        <f t="shared" si="16"/>
        <v>19431.797192108825</v>
      </c>
      <c r="DA28" s="21">
        <f t="shared" si="16"/>
        <v>19431.797192108825</v>
      </c>
      <c r="DB28" s="21">
        <f t="shared" si="16"/>
        <v>19431.797192108825</v>
      </c>
      <c r="DC28" s="21">
        <f t="shared" si="16"/>
        <v>19431.797192108825</v>
      </c>
      <c r="DD28" s="21">
        <f t="shared" si="17"/>
        <v>19431.797192108825</v>
      </c>
      <c r="DE28" s="21">
        <f t="shared" si="18"/>
        <v>19431.797192108825</v>
      </c>
      <c r="DF28" s="21">
        <f t="shared" si="18"/>
        <v>19431.797192108825</v>
      </c>
      <c r="DG28" s="21">
        <f t="shared" si="18"/>
        <v>19431.797192108825</v>
      </c>
      <c r="DH28" s="21">
        <f t="shared" si="18"/>
        <v>19431.797192108825</v>
      </c>
      <c r="DI28" s="21">
        <f t="shared" si="18"/>
        <v>19431.797192108825</v>
      </c>
      <c r="DJ28" s="21">
        <f t="shared" si="18"/>
        <v>19431.797192108825</v>
      </c>
      <c r="DK28" s="21">
        <f t="shared" si="18"/>
        <v>19431.797192108825</v>
      </c>
      <c r="DL28" s="21">
        <f t="shared" si="18"/>
        <v>19431.797192108825</v>
      </c>
      <c r="DM28" s="21">
        <f t="shared" si="18"/>
        <v>19431.797192108825</v>
      </c>
      <c r="DN28" s="21">
        <f t="shared" si="18"/>
        <v>0</v>
      </c>
      <c r="DO28" s="21">
        <f t="shared" si="18"/>
        <v>0</v>
      </c>
      <c r="DP28" s="21">
        <f t="shared" si="18"/>
        <v>0</v>
      </c>
      <c r="DQ28" s="21">
        <f t="shared" si="18"/>
        <v>0</v>
      </c>
      <c r="DR28" s="21">
        <f t="shared" si="18"/>
        <v>0</v>
      </c>
      <c r="DS28" s="21">
        <f t="shared" si="18"/>
        <v>0</v>
      </c>
      <c r="DT28" s="21">
        <f t="shared" si="18"/>
        <v>0</v>
      </c>
      <c r="DU28" s="21">
        <f t="shared" si="14"/>
        <v>0</v>
      </c>
      <c r="DV28" s="21">
        <f t="shared" si="14"/>
        <v>0</v>
      </c>
      <c r="DW28" s="21">
        <f t="shared" si="14"/>
        <v>0</v>
      </c>
      <c r="DX28" s="21">
        <f t="shared" si="14"/>
        <v>0</v>
      </c>
      <c r="DY28" s="21">
        <f t="shared" si="14"/>
        <v>0</v>
      </c>
      <c r="DZ28" s="21">
        <f t="shared" si="14"/>
        <v>0</v>
      </c>
      <c r="EA28" s="21">
        <f t="shared" si="14"/>
        <v>0</v>
      </c>
      <c r="EB28" s="23">
        <f t="shared" si="7"/>
        <v>-38863.594384217518</v>
      </c>
    </row>
    <row r="29" spans="1:132" x14ac:dyDescent="0.35">
      <c r="A29" s="14">
        <v>25</v>
      </c>
      <c r="B29" s="15" t="s">
        <v>25</v>
      </c>
      <c r="C29" s="15" t="s">
        <v>41</v>
      </c>
      <c r="D29" s="14" t="s">
        <v>27</v>
      </c>
      <c r="E29" s="50" t="s">
        <v>35</v>
      </c>
      <c r="F29" s="50" t="s">
        <v>76</v>
      </c>
      <c r="G29" s="50">
        <f>VLOOKUP(F29,'Represenative Instruments_FX'!$E$5:$F$14,2,FALSE)</f>
        <v>1</v>
      </c>
      <c r="H29" s="14" t="s">
        <v>28</v>
      </c>
      <c r="I29" s="76">
        <f>VLOOKUP(H29,'Represenative Instruments_FX'!$H$5:$J$15,3,FALSE)</f>
        <v>1</v>
      </c>
      <c r="J29" s="16">
        <f>+I29*'Prepared_Debt Original Currency'!J29</f>
        <v>124297816.59999999</v>
      </c>
      <c r="K29" s="16">
        <f>+I29*'Prepared_Debt Original Currency'!K29</f>
        <v>69364726.070208043</v>
      </c>
      <c r="L29" s="16">
        <v>0</v>
      </c>
      <c r="M29" s="16">
        <v>0</v>
      </c>
      <c r="N29" s="121">
        <v>42446</v>
      </c>
      <c r="O29" s="121">
        <v>57058</v>
      </c>
      <c r="P29" s="14">
        <v>10</v>
      </c>
      <c r="Q29" s="17">
        <v>50</v>
      </c>
      <c r="R29" s="50">
        <v>0</v>
      </c>
      <c r="S29" s="50">
        <v>39</v>
      </c>
      <c r="T29" s="14" t="s">
        <v>29</v>
      </c>
      <c r="U29" s="46">
        <v>7.4999999999999997E-3</v>
      </c>
      <c r="V29" s="14"/>
      <c r="W29" s="24"/>
      <c r="X29" s="16">
        <v>124297816.59999999</v>
      </c>
      <c r="Y29" s="106">
        <f t="shared" si="4"/>
        <v>0</v>
      </c>
      <c r="Z29" s="16">
        <f>$I29*'Prepared_Debt Original Currency'!Z29</f>
        <v>346247.79200000002</v>
      </c>
      <c r="AA29" s="16">
        <f>$I29*'Prepared_Debt Original Currency'!AA29</f>
        <v>676898.34180000005</v>
      </c>
      <c r="AB29" s="16">
        <f>$I29*'Prepared_Debt Original Currency'!AB29</f>
        <v>1078484.8787999998</v>
      </c>
      <c r="AC29" s="16">
        <f>$I29*'Prepared_Debt Original Currency'!AC29</f>
        <v>1359188.5307</v>
      </c>
      <c r="AD29" s="16">
        <f>$I29*'Prepared_Debt Original Currency'!AD29</f>
        <v>1426390.67</v>
      </c>
      <c r="AE29" s="16">
        <f>$I29*'Prepared_Debt Original Currency'!AE29</f>
        <v>1426390.67</v>
      </c>
      <c r="AF29" s="16">
        <f>$I29*'Prepared_Debt Original Currency'!AF29</f>
        <v>2242065.0433013001</v>
      </c>
      <c r="AG29" s="16">
        <f>$I29*'Prepared_Debt Original Currency'!AG29</f>
        <v>1559687.2366026009</v>
      </c>
      <c r="AH29" s="16">
        <f>$I29*'Prepared_Debt Original Currency'!AH29</f>
        <v>1655687.829602601</v>
      </c>
      <c r="AI29" s="16">
        <f>$I29*'Prepared_Debt Original Currency'!AI29</f>
        <v>1751688.4226026009</v>
      </c>
      <c r="AJ29" s="16">
        <f>$I29*'Prepared_Debt Original Currency'!AJ29</f>
        <v>1894755.3280026009</v>
      </c>
      <c r="AK29" s="16">
        <f>$I29*'Prepared_Debt Original Currency'!AK29</f>
        <v>1894755.3280026009</v>
      </c>
      <c r="AL29" s="16">
        <f>$I29*'Prepared_Debt Original Currency'!AL29</f>
        <v>1894755.3280026009</v>
      </c>
      <c r="AM29" s="16">
        <f>$I29*'Prepared_Debt Original Currency'!AM29</f>
        <v>1894755.3280026009</v>
      </c>
      <c r="AN29" s="16">
        <f>$I29*'Prepared_Debt Original Currency'!AN29</f>
        <v>1894755.3280026009</v>
      </c>
      <c r="AO29" s="16">
        <f>$I29*'Prepared_Debt Original Currency'!AO29</f>
        <v>1894755.3280026009</v>
      </c>
      <c r="AP29" s="16">
        <f>$I29*'Prepared_Debt Original Currency'!AP29</f>
        <v>2154685.6700026011</v>
      </c>
      <c r="AQ29" s="16">
        <f>$I29*'Prepared_Debt Original Currency'!AQ29</f>
        <v>2154685.6700026011</v>
      </c>
      <c r="AR29" s="16">
        <f>$I29*'Prepared_Debt Original Currency'!AR29</f>
        <v>2154685.6700026011</v>
      </c>
      <c r="AS29" s="16">
        <f>$I29*'Prepared_Debt Original Currency'!AS29</f>
        <v>2154685.6700026011</v>
      </c>
      <c r="AT29" s="16">
        <f>$I29*'Prepared_Debt Original Currency'!AT29</f>
        <v>2154685.6700026011</v>
      </c>
      <c r="AU29" s="16">
        <f>$I29*'Prepared_Debt Original Currency'!AU29</f>
        <v>1894755.3280026009</v>
      </c>
      <c r="AV29" s="16">
        <f>$I29*'Prepared_Debt Original Currency'!AV29</f>
        <v>1894755.3280026009</v>
      </c>
      <c r="AW29" s="16">
        <f>$I29*'Prepared_Debt Original Currency'!AW29</f>
        <v>1894755.3280026009</v>
      </c>
      <c r="AX29" s="16">
        <f>$I29*'Prepared_Debt Original Currency'!AX29</f>
        <v>1894755.3280026009</v>
      </c>
      <c r="AY29" s="16">
        <f>$I29*'Prepared_Debt Original Currency'!AY29</f>
        <v>1894755.3280026009</v>
      </c>
      <c r="AZ29" s="16">
        <f>$I29*'Prepared_Debt Original Currency'!AZ29</f>
        <v>1894755.3280026009</v>
      </c>
      <c r="BA29" s="16">
        <f>$I29*'Prepared_Debt Original Currency'!BA29</f>
        <v>1894755.3280026009</v>
      </c>
      <c r="BB29" s="16">
        <f>$I29*'Prepared_Debt Original Currency'!BB29</f>
        <v>1894755.3280026009</v>
      </c>
      <c r="BC29" s="16">
        <f>$I29*'Prepared_Debt Original Currency'!BC29</f>
        <v>1894755.3280026009</v>
      </c>
      <c r="BD29" s="16">
        <f>$I29*'Prepared_Debt Original Currency'!BD29</f>
        <v>1894755.3280026009</v>
      </c>
      <c r="BE29" s="16">
        <f>$I29*'Prepared_Debt Original Currency'!BE29</f>
        <v>1894755.3280026009</v>
      </c>
      <c r="BF29" s="16">
        <f>$I29*'Prepared_Debt Original Currency'!BF29</f>
        <v>1836818.2469631054</v>
      </c>
      <c r="BG29" s="16">
        <f>$I29*'Prepared_Debt Original Currency'!BG29</f>
        <v>1836818.2469631054</v>
      </c>
      <c r="BH29" s="16">
        <f>$I29*'Prepared_Debt Original Currency'!BH29</f>
        <v>1836818.2469631054</v>
      </c>
      <c r="BI29" s="16">
        <f>$I29*'Prepared_Debt Original Currency'!BI29</f>
        <v>1836818.2469631054</v>
      </c>
      <c r="BJ29" s="16">
        <f>$I29*'Prepared_Debt Original Currency'!BJ29</f>
        <v>1836818.2469631054</v>
      </c>
      <c r="BK29" s="16">
        <f>$I29*'Prepared_Debt Original Currency'!BK29</f>
        <v>1836818.2469631054</v>
      </c>
      <c r="BL29" s="16">
        <f>$I29*'Prepared_Debt Original Currency'!BL29</f>
        <v>1836818.2469631054</v>
      </c>
      <c r="BM29" s="16">
        <f>$I29*'Prepared_Debt Original Currency'!BM29</f>
        <v>0</v>
      </c>
      <c r="BN29" s="16">
        <f>$I29*'Prepared_Debt Original Currency'!BN29</f>
        <v>0</v>
      </c>
      <c r="BO29" s="16">
        <f>$I29*'Prepared_Debt Original Currency'!BO29</f>
        <v>0</v>
      </c>
      <c r="BP29" s="16">
        <f>$I29*'Prepared_Debt Original Currency'!BP29</f>
        <v>0</v>
      </c>
      <c r="BQ29" s="16">
        <f>$I29*'Prepared_Debt Original Currency'!BQ29</f>
        <v>0</v>
      </c>
      <c r="BR29" s="16">
        <f>$I29*'Prepared_Debt Original Currency'!BR29</f>
        <v>0</v>
      </c>
      <c r="BS29" s="16">
        <f>$I29*'Prepared_Debt Original Currency'!BS29</f>
        <v>0</v>
      </c>
      <c r="BT29" s="16">
        <f>$I29*'Prepared_Debt Original Currency'!BT29</f>
        <v>0</v>
      </c>
      <c r="BU29" s="16">
        <f>$I29*'Prepared_Debt Original Currency'!BU29</f>
        <v>0</v>
      </c>
      <c r="BV29" s="16">
        <f>$I29*'Prepared_Debt Original Currency'!BV29</f>
        <v>0</v>
      </c>
      <c r="BW29" s="16">
        <f>$I29*'Prepared_Debt Original Currency'!BW29</f>
        <v>0</v>
      </c>
      <c r="BX29" s="20"/>
      <c r="BY29" s="20" t="b">
        <f t="shared" si="5"/>
        <v>1</v>
      </c>
      <c r="BZ29" s="20"/>
      <c r="CA29" s="20"/>
      <c r="CB29" s="23">
        <v>0</v>
      </c>
      <c r="CC29" s="23">
        <f t="shared" si="6"/>
        <v>69364726.070208043</v>
      </c>
      <c r="CD29" s="21">
        <f t="shared" si="19"/>
        <v>1778582.7197489243</v>
      </c>
      <c r="CE29" s="21">
        <f t="shared" si="19"/>
        <v>1778582.7197489243</v>
      </c>
      <c r="CF29" s="21">
        <f t="shared" si="19"/>
        <v>1778582.7197489243</v>
      </c>
      <c r="CG29" s="21">
        <f t="shared" si="19"/>
        <v>1778582.7197489243</v>
      </c>
      <c r="CH29" s="21">
        <f t="shared" si="19"/>
        <v>1778582.7197489243</v>
      </c>
      <c r="CI29" s="21">
        <f t="shared" si="19"/>
        <v>1778582.7197489243</v>
      </c>
      <c r="CJ29" s="21">
        <f t="shared" si="19"/>
        <v>1778582.7197489243</v>
      </c>
      <c r="CK29" s="21">
        <f t="shared" si="19"/>
        <v>1778582.7197489243</v>
      </c>
      <c r="CL29" s="21">
        <f t="shared" si="19"/>
        <v>1778582.7197489243</v>
      </c>
      <c r="CM29" s="21">
        <f t="shared" si="19"/>
        <v>1778582.7197489243</v>
      </c>
      <c r="CN29" s="21">
        <f t="shared" si="19"/>
        <v>1778582.7197489243</v>
      </c>
      <c r="CO29" s="21">
        <f t="shared" si="19"/>
        <v>1778582.7197489243</v>
      </c>
      <c r="CP29" s="21">
        <f t="shared" si="19"/>
        <v>1778582.7197489243</v>
      </c>
      <c r="CQ29" s="21">
        <f t="shared" si="19"/>
        <v>1778582.7197489243</v>
      </c>
      <c r="CR29" s="21">
        <f t="shared" si="19"/>
        <v>1778582.7197489243</v>
      </c>
      <c r="CS29" s="21">
        <f t="shared" si="19"/>
        <v>1778582.7197489243</v>
      </c>
      <c r="CT29" s="21">
        <f t="shared" si="16"/>
        <v>1778582.7197489243</v>
      </c>
      <c r="CU29" s="21">
        <f t="shared" si="16"/>
        <v>1778582.7197489243</v>
      </c>
      <c r="CV29" s="21">
        <f t="shared" si="16"/>
        <v>1778582.7197489243</v>
      </c>
      <c r="CW29" s="21">
        <f t="shared" si="16"/>
        <v>1778582.7197489243</v>
      </c>
      <c r="CX29" s="21">
        <f t="shared" si="16"/>
        <v>1778582.7197489243</v>
      </c>
      <c r="CY29" s="21">
        <f t="shared" si="16"/>
        <v>1778582.7197489243</v>
      </c>
      <c r="CZ29" s="21">
        <f t="shared" si="16"/>
        <v>1778582.7197489243</v>
      </c>
      <c r="DA29" s="21">
        <f t="shared" si="16"/>
        <v>1778582.7197489243</v>
      </c>
      <c r="DB29" s="21">
        <f t="shared" si="16"/>
        <v>1778582.7197489243</v>
      </c>
      <c r="DC29" s="21">
        <f t="shared" si="16"/>
        <v>1778582.7197489243</v>
      </c>
      <c r="DD29" s="21">
        <f t="shared" si="17"/>
        <v>1778582.7197489243</v>
      </c>
      <c r="DE29" s="21">
        <f t="shared" si="18"/>
        <v>1778582.7197489243</v>
      </c>
      <c r="DF29" s="21">
        <f t="shared" si="18"/>
        <v>1778582.7197489243</v>
      </c>
      <c r="DG29" s="21">
        <f t="shared" si="18"/>
        <v>1778582.7197489243</v>
      </c>
      <c r="DH29" s="21">
        <f t="shared" si="18"/>
        <v>1778582.7197489243</v>
      </c>
      <c r="DI29" s="21">
        <f t="shared" si="18"/>
        <v>1778582.7197489243</v>
      </c>
      <c r="DJ29" s="21">
        <f t="shared" si="18"/>
        <v>1778582.7197489243</v>
      </c>
      <c r="DK29" s="21">
        <f t="shared" si="18"/>
        <v>1778582.7197489243</v>
      </c>
      <c r="DL29" s="21">
        <f t="shared" si="18"/>
        <v>1778582.7197489243</v>
      </c>
      <c r="DM29" s="21">
        <f t="shared" si="18"/>
        <v>1778582.7197489243</v>
      </c>
      <c r="DN29" s="21">
        <f t="shared" si="18"/>
        <v>1778582.7197489243</v>
      </c>
      <c r="DO29" s="21">
        <f t="shared" si="18"/>
        <v>1778582.7197489243</v>
      </c>
      <c r="DP29" s="21">
        <f t="shared" si="18"/>
        <v>1778582.7197489243</v>
      </c>
      <c r="DQ29" s="21">
        <f t="shared" si="18"/>
        <v>1778582.7197489243</v>
      </c>
      <c r="DR29" s="21">
        <f t="shared" si="18"/>
        <v>1778582.7197489243</v>
      </c>
      <c r="DS29" s="21">
        <f t="shared" si="18"/>
        <v>0</v>
      </c>
      <c r="DT29" s="21">
        <f t="shared" si="18"/>
        <v>0</v>
      </c>
      <c r="DU29" s="21">
        <f t="shared" si="14"/>
        <v>0</v>
      </c>
      <c r="DV29" s="21">
        <f t="shared" si="14"/>
        <v>0</v>
      </c>
      <c r="DW29" s="21">
        <f t="shared" si="14"/>
        <v>0</v>
      </c>
      <c r="DX29" s="21">
        <f t="shared" si="14"/>
        <v>0</v>
      </c>
      <c r="DY29" s="21">
        <f t="shared" si="14"/>
        <v>0</v>
      </c>
      <c r="DZ29" s="21">
        <f t="shared" si="14"/>
        <v>0</v>
      </c>
      <c r="EA29" s="21">
        <f t="shared" si="14"/>
        <v>0</v>
      </c>
      <c r="EB29" s="23">
        <f t="shared" si="7"/>
        <v>-3557165.4394978285</v>
      </c>
    </row>
    <row r="30" spans="1:132" x14ac:dyDescent="0.35">
      <c r="A30" s="14">
        <v>26</v>
      </c>
      <c r="B30" s="15" t="s">
        <v>25</v>
      </c>
      <c r="C30" s="15" t="s">
        <v>40</v>
      </c>
      <c r="D30" s="14" t="s">
        <v>27</v>
      </c>
      <c r="E30" s="50" t="s">
        <v>63</v>
      </c>
      <c r="F30" s="50" t="s">
        <v>77</v>
      </c>
      <c r="G30" s="50">
        <f>VLOOKUP(F30,'Represenative Instruments_FX'!$E$5:$F$14,2,FALSE)</f>
        <v>4</v>
      </c>
      <c r="H30" s="14" t="s">
        <v>32</v>
      </c>
      <c r="I30" s="76">
        <f>VLOOKUP(H30,'Represenative Instruments_FX'!$H$5:$J$15,3,FALSE)</f>
        <v>1.2020999999999999</v>
      </c>
      <c r="J30" s="16">
        <f>+I30*'Prepared_Debt Original Currency'!J30</f>
        <v>11733087.3394362</v>
      </c>
      <c r="K30" s="16">
        <f>+I30*'Prepared_Debt Original Currency'!K30</f>
        <v>3104807.1092601884</v>
      </c>
      <c r="L30" s="18">
        <v>0</v>
      </c>
      <c r="M30" s="18">
        <v>0</v>
      </c>
      <c r="N30" s="121">
        <v>38991</v>
      </c>
      <c r="O30" s="121">
        <v>44256</v>
      </c>
      <c r="P30" s="14">
        <v>5</v>
      </c>
      <c r="Q30" s="17">
        <v>20</v>
      </c>
      <c r="R30" s="50">
        <v>0</v>
      </c>
      <c r="S30" s="50">
        <v>4</v>
      </c>
      <c r="T30" s="14" t="s">
        <v>38</v>
      </c>
      <c r="U30" s="46">
        <v>6.4199999999999993E-2</v>
      </c>
      <c r="V30" s="14" t="s">
        <v>39</v>
      </c>
      <c r="W30" s="46">
        <v>5.0000000000000001E-3</v>
      </c>
      <c r="X30" s="16">
        <v>9760491.9220000003</v>
      </c>
      <c r="Y30" s="106">
        <f t="shared" si="4"/>
        <v>0</v>
      </c>
      <c r="Z30" s="16">
        <f>$I30*'Prepared_Debt Original Currency'!Z30</f>
        <v>887087.79616283986</v>
      </c>
      <c r="AA30" s="16">
        <f>$I30*'Prepared_Debt Original Currency'!AA30</f>
        <v>887087.79616283986</v>
      </c>
      <c r="AB30" s="16">
        <f>$I30*'Prepared_Debt Original Currency'!AB30</f>
        <v>887087.79616283986</v>
      </c>
      <c r="AC30" s="16">
        <f>$I30*'Prepared_Debt Original Currency'!AC30</f>
        <v>443543.72077166883</v>
      </c>
      <c r="AD30" s="16">
        <f>$I30*'Prepared_Debt Original Currency'!AD30</f>
        <v>0</v>
      </c>
      <c r="AE30" s="16">
        <f>$I30*'Prepared_Debt Original Currency'!AE30</f>
        <v>0</v>
      </c>
      <c r="AF30" s="16">
        <f>$I30*'Prepared_Debt Original Currency'!AF30</f>
        <v>0</v>
      </c>
      <c r="AG30" s="16">
        <f>$I30*'Prepared_Debt Original Currency'!AG30</f>
        <v>0</v>
      </c>
      <c r="AH30" s="16">
        <f>$I30*'Prepared_Debt Original Currency'!AH30</f>
        <v>0</v>
      </c>
      <c r="AI30" s="16">
        <f>$I30*'Prepared_Debt Original Currency'!AI30</f>
        <v>0</v>
      </c>
      <c r="AJ30" s="16">
        <f>$I30*'Prepared_Debt Original Currency'!AJ30</f>
        <v>0</v>
      </c>
      <c r="AK30" s="16">
        <f>$I30*'Prepared_Debt Original Currency'!AK30</f>
        <v>0</v>
      </c>
      <c r="AL30" s="16">
        <f>$I30*'Prepared_Debt Original Currency'!AL30</f>
        <v>0</v>
      </c>
      <c r="AM30" s="16">
        <f>$I30*'Prepared_Debt Original Currency'!AM30</f>
        <v>0</v>
      </c>
      <c r="AN30" s="16">
        <f>$I30*'Prepared_Debt Original Currency'!AN30</f>
        <v>0</v>
      </c>
      <c r="AO30" s="16">
        <f>$I30*'Prepared_Debt Original Currency'!AO30</f>
        <v>0</v>
      </c>
      <c r="AP30" s="16">
        <f>$I30*'Prepared_Debt Original Currency'!AP30</f>
        <v>0</v>
      </c>
      <c r="AQ30" s="16">
        <f>$I30*'Prepared_Debt Original Currency'!AQ30</f>
        <v>0</v>
      </c>
      <c r="AR30" s="16">
        <f>$I30*'Prepared_Debt Original Currency'!AR30</f>
        <v>0</v>
      </c>
      <c r="AS30" s="16">
        <f>$I30*'Prepared_Debt Original Currency'!AS30</f>
        <v>0</v>
      </c>
      <c r="AT30" s="16">
        <f>$I30*'Prepared_Debt Original Currency'!AT30</f>
        <v>0</v>
      </c>
      <c r="AU30" s="16">
        <f>$I30*'Prepared_Debt Original Currency'!AU30</f>
        <v>0</v>
      </c>
      <c r="AV30" s="16">
        <f>$I30*'Prepared_Debt Original Currency'!AV30</f>
        <v>0</v>
      </c>
      <c r="AW30" s="16">
        <f>$I30*'Prepared_Debt Original Currency'!AW30</f>
        <v>0</v>
      </c>
      <c r="AX30" s="16">
        <f>$I30*'Prepared_Debt Original Currency'!AX30</f>
        <v>0</v>
      </c>
      <c r="AY30" s="16">
        <f>$I30*'Prepared_Debt Original Currency'!AY30</f>
        <v>0</v>
      </c>
      <c r="AZ30" s="16">
        <f>$I30*'Prepared_Debt Original Currency'!AZ30</f>
        <v>0</v>
      </c>
      <c r="BA30" s="16">
        <f>$I30*'Prepared_Debt Original Currency'!BA30</f>
        <v>0</v>
      </c>
      <c r="BB30" s="16">
        <f>$I30*'Prepared_Debt Original Currency'!BB30</f>
        <v>0</v>
      </c>
      <c r="BC30" s="16">
        <f>$I30*'Prepared_Debt Original Currency'!BC30</f>
        <v>0</v>
      </c>
      <c r="BD30" s="16">
        <f>$I30*'Prepared_Debt Original Currency'!BD30</f>
        <v>0</v>
      </c>
      <c r="BE30" s="16">
        <f>$I30*'Prepared_Debt Original Currency'!BE30</f>
        <v>0</v>
      </c>
      <c r="BF30" s="16">
        <f>$I30*'Prepared_Debt Original Currency'!BF30</f>
        <v>0</v>
      </c>
      <c r="BG30" s="16">
        <f>$I30*'Prepared_Debt Original Currency'!BG30</f>
        <v>0</v>
      </c>
      <c r="BH30" s="16">
        <f>$I30*'Prepared_Debt Original Currency'!BH30</f>
        <v>0</v>
      </c>
      <c r="BI30" s="16">
        <f>$I30*'Prepared_Debt Original Currency'!BI30</f>
        <v>0</v>
      </c>
      <c r="BJ30" s="16">
        <f>$I30*'Prepared_Debt Original Currency'!BJ30</f>
        <v>0</v>
      </c>
      <c r="BK30" s="16">
        <f>$I30*'Prepared_Debt Original Currency'!BK30</f>
        <v>0</v>
      </c>
      <c r="BL30" s="16">
        <f>$I30*'Prepared_Debt Original Currency'!BL30</f>
        <v>0</v>
      </c>
      <c r="BM30" s="16">
        <f>$I30*'Prepared_Debt Original Currency'!BM30</f>
        <v>0</v>
      </c>
      <c r="BN30" s="16">
        <f>$I30*'Prepared_Debt Original Currency'!BN30</f>
        <v>0</v>
      </c>
      <c r="BO30" s="16">
        <f>$I30*'Prepared_Debt Original Currency'!BO30</f>
        <v>0</v>
      </c>
      <c r="BP30" s="16">
        <f>$I30*'Prepared_Debt Original Currency'!BP30</f>
        <v>0</v>
      </c>
      <c r="BQ30" s="16">
        <f>$I30*'Prepared_Debt Original Currency'!BQ30</f>
        <v>0</v>
      </c>
      <c r="BR30" s="16">
        <f>$I30*'Prepared_Debt Original Currency'!BR30</f>
        <v>0</v>
      </c>
      <c r="BS30" s="16">
        <f>$I30*'Prepared_Debt Original Currency'!BS30</f>
        <v>0</v>
      </c>
      <c r="BT30" s="16">
        <f>$I30*'Prepared_Debt Original Currency'!BT30</f>
        <v>0</v>
      </c>
      <c r="BU30" s="16">
        <f>$I30*'Prepared_Debt Original Currency'!BU30</f>
        <v>0</v>
      </c>
      <c r="BV30" s="16">
        <f>$I30*'Prepared_Debt Original Currency'!BV30</f>
        <v>0</v>
      </c>
      <c r="BW30" s="16">
        <f>$I30*'Prepared_Debt Original Currency'!BW30</f>
        <v>0</v>
      </c>
      <c r="BX30" s="25"/>
      <c r="BY30" s="20" t="b">
        <f t="shared" si="5"/>
        <v>1</v>
      </c>
      <c r="BZ30" s="25"/>
      <c r="CA30" s="25"/>
      <c r="CB30" s="26">
        <v>0</v>
      </c>
      <c r="CC30" s="26">
        <f t="shared" si="6"/>
        <v>3104807.1092601884</v>
      </c>
      <c r="CD30" s="21">
        <f t="shared" si="19"/>
        <v>776201.7773150471</v>
      </c>
      <c r="CE30" s="21">
        <f t="shared" si="19"/>
        <v>776201.7773150471</v>
      </c>
      <c r="CF30" s="21">
        <f t="shared" si="19"/>
        <v>776201.7773150471</v>
      </c>
      <c r="CG30" s="21">
        <f t="shared" si="19"/>
        <v>776201.7773150471</v>
      </c>
      <c r="CH30" s="21">
        <f t="shared" si="19"/>
        <v>776201.7773150471</v>
      </c>
      <c r="CI30" s="21">
        <f t="shared" si="19"/>
        <v>776201.7773150471</v>
      </c>
      <c r="CJ30" s="21">
        <f t="shared" si="19"/>
        <v>0</v>
      </c>
      <c r="CK30" s="21">
        <f t="shared" si="19"/>
        <v>0</v>
      </c>
      <c r="CL30" s="21">
        <f t="shared" si="19"/>
        <v>0</v>
      </c>
      <c r="CM30" s="21">
        <f t="shared" si="19"/>
        <v>0</v>
      </c>
      <c r="CN30" s="21">
        <f t="shared" si="19"/>
        <v>0</v>
      </c>
      <c r="CO30" s="21">
        <f t="shared" si="19"/>
        <v>0</v>
      </c>
      <c r="CP30" s="21">
        <f t="shared" si="19"/>
        <v>0</v>
      </c>
      <c r="CQ30" s="21">
        <f t="shared" si="19"/>
        <v>0</v>
      </c>
      <c r="CR30" s="21">
        <f t="shared" si="19"/>
        <v>0</v>
      </c>
      <c r="CS30" s="21">
        <f t="shared" si="19"/>
        <v>0</v>
      </c>
      <c r="CT30" s="21">
        <f t="shared" si="16"/>
        <v>0</v>
      </c>
      <c r="CU30" s="21">
        <f t="shared" si="16"/>
        <v>0</v>
      </c>
      <c r="CV30" s="21">
        <f t="shared" si="16"/>
        <v>0</v>
      </c>
      <c r="CW30" s="21">
        <f t="shared" si="16"/>
        <v>0</v>
      </c>
      <c r="CX30" s="21">
        <f t="shared" si="16"/>
        <v>0</v>
      </c>
      <c r="CY30" s="21">
        <f t="shared" si="16"/>
        <v>0</v>
      </c>
      <c r="CZ30" s="21">
        <f t="shared" si="16"/>
        <v>0</v>
      </c>
      <c r="DA30" s="21">
        <f t="shared" si="16"/>
        <v>0</v>
      </c>
      <c r="DB30" s="21">
        <f t="shared" si="16"/>
        <v>0</v>
      </c>
      <c r="DC30" s="21">
        <f t="shared" si="16"/>
        <v>0</v>
      </c>
      <c r="DD30" s="21">
        <f t="shared" si="17"/>
        <v>0</v>
      </c>
      <c r="DE30" s="21">
        <f t="shared" si="18"/>
        <v>0</v>
      </c>
      <c r="DF30" s="21">
        <f t="shared" si="18"/>
        <v>0</v>
      </c>
      <c r="DG30" s="21">
        <f t="shared" si="18"/>
        <v>0</v>
      </c>
      <c r="DH30" s="21">
        <f t="shared" si="18"/>
        <v>0</v>
      </c>
      <c r="DI30" s="21">
        <f t="shared" si="18"/>
        <v>0</v>
      </c>
      <c r="DJ30" s="21">
        <f t="shared" si="18"/>
        <v>0</v>
      </c>
      <c r="DK30" s="21">
        <f t="shared" si="18"/>
        <v>0</v>
      </c>
      <c r="DL30" s="21">
        <f t="shared" si="18"/>
        <v>0</v>
      </c>
      <c r="DM30" s="21">
        <f t="shared" si="18"/>
        <v>0</v>
      </c>
      <c r="DN30" s="21">
        <f t="shared" si="18"/>
        <v>0</v>
      </c>
      <c r="DO30" s="21">
        <f t="shared" si="18"/>
        <v>0</v>
      </c>
      <c r="DP30" s="21">
        <f t="shared" si="18"/>
        <v>0</v>
      </c>
      <c r="DQ30" s="21">
        <f t="shared" si="18"/>
        <v>0</v>
      </c>
      <c r="DR30" s="21">
        <f t="shared" si="18"/>
        <v>0</v>
      </c>
      <c r="DS30" s="21">
        <f t="shared" si="18"/>
        <v>0</v>
      </c>
      <c r="DT30" s="21">
        <f t="shared" si="18"/>
        <v>0</v>
      </c>
      <c r="DU30" s="21">
        <f t="shared" si="14"/>
        <v>0</v>
      </c>
      <c r="DV30" s="21">
        <f t="shared" si="14"/>
        <v>0</v>
      </c>
      <c r="DW30" s="21">
        <f t="shared" si="14"/>
        <v>0</v>
      </c>
      <c r="DX30" s="21">
        <f t="shared" si="14"/>
        <v>0</v>
      </c>
      <c r="DY30" s="21">
        <f t="shared" si="14"/>
        <v>0</v>
      </c>
      <c r="DZ30" s="21">
        <f t="shared" si="14"/>
        <v>0</v>
      </c>
      <c r="EA30" s="21">
        <f t="shared" si="14"/>
        <v>0</v>
      </c>
      <c r="EB30" s="26">
        <f t="shared" si="7"/>
        <v>-1552403.5546300942</v>
      </c>
    </row>
    <row r="31" spans="1:132" x14ac:dyDescent="0.35">
      <c r="A31" s="14">
        <v>27</v>
      </c>
      <c r="B31" s="15" t="s">
        <v>25</v>
      </c>
      <c r="C31" s="15" t="s">
        <v>41</v>
      </c>
      <c r="D31" s="14" t="s">
        <v>27</v>
      </c>
      <c r="E31" s="50" t="s">
        <v>35</v>
      </c>
      <c r="F31" s="50" t="s">
        <v>76</v>
      </c>
      <c r="G31" s="50">
        <f>VLOOKUP(F31,'Represenative Instruments_FX'!$E$5:$F$14,2,FALSE)</f>
        <v>1</v>
      </c>
      <c r="H31" s="14" t="s">
        <v>32</v>
      </c>
      <c r="I31" s="76">
        <f>VLOOKUP(H31,'Represenative Instruments_FX'!$H$5:$J$15,3,FALSE)</f>
        <v>1.2020999999999999</v>
      </c>
      <c r="J31" s="16">
        <f>+I31*'Prepared_Debt Original Currency'!J31</f>
        <v>124248174.8607</v>
      </c>
      <c r="K31" s="16">
        <f>+I31*'Prepared_Debt Original Currency'!K31</f>
        <v>80112718.698227122</v>
      </c>
      <c r="L31" s="16">
        <v>0</v>
      </c>
      <c r="M31" s="16">
        <v>0</v>
      </c>
      <c r="N31" s="121">
        <v>44032</v>
      </c>
      <c r="O31" s="121">
        <v>58705</v>
      </c>
      <c r="P31" s="14">
        <v>10</v>
      </c>
      <c r="Q31" s="17">
        <v>50</v>
      </c>
      <c r="R31" s="50">
        <v>3</v>
      </c>
      <c r="S31" s="50">
        <v>43</v>
      </c>
      <c r="T31" s="14" t="s">
        <v>29</v>
      </c>
      <c r="U31" s="46">
        <v>7.4999999999999997E-3</v>
      </c>
      <c r="V31" s="14"/>
      <c r="W31" s="24"/>
      <c r="X31" s="16">
        <v>103359267</v>
      </c>
      <c r="Y31" s="106">
        <f t="shared" si="4"/>
        <v>0.48324431478977203</v>
      </c>
      <c r="Z31" s="16">
        <f>$I31*'Prepared_Debt Original Currency'!Z31</f>
        <v>0</v>
      </c>
      <c r="AA31" s="16">
        <f>$I31*'Prepared_Debt Original Currency'!AA31</f>
        <v>0</v>
      </c>
      <c r="AB31" s="16">
        <f>$I31*'Prepared_Debt Original Currency'!AB31</f>
        <v>1998240.1775908498</v>
      </c>
      <c r="AC31" s="16">
        <f>$I31*'Prepared_Debt Original Currency'!AC31</f>
        <v>2444090.690188034</v>
      </c>
      <c r="AD31" s="16">
        <f>$I31*'Prepared_Debt Original Currency'!AD31</f>
        <v>2016973.1309818698</v>
      </c>
      <c r="AE31" s="16">
        <f>$I31*'Prepared_Debt Original Currency'!AE31</f>
        <v>2016973.1309818698</v>
      </c>
      <c r="AF31" s="16">
        <f>$I31*'Prepared_Debt Original Currency'!AF31</f>
        <v>2084573.3020173199</v>
      </c>
      <c r="AG31" s="16">
        <f>$I31*'Prepared_Debt Original Currency'!AG31</f>
        <v>2084573.3020173199</v>
      </c>
      <c r="AH31" s="16">
        <f>$I31*'Prepared_Debt Original Currency'!AH31</f>
        <v>2084573.3020173199</v>
      </c>
      <c r="AI31" s="16">
        <f>$I31*'Prepared_Debt Original Currency'!AI31</f>
        <v>2084573.3020173199</v>
      </c>
      <c r="AJ31" s="16">
        <f>$I31*'Prepared_Debt Original Currency'!AJ31</f>
        <v>2356761.1999194194</v>
      </c>
      <c r="AK31" s="16">
        <f>$I31*'Prepared_Debt Original Currency'!AK31</f>
        <v>2356761.1999194194</v>
      </c>
      <c r="AL31" s="16">
        <f>$I31*'Prepared_Debt Original Currency'!AL31</f>
        <v>2356761.1999194194</v>
      </c>
      <c r="AM31" s="16">
        <f>$I31*'Prepared_Debt Original Currency'!AM31</f>
        <v>2277986.8620811347</v>
      </c>
      <c r="AN31" s="16">
        <f>$I31*'Prepared_Debt Original Currency'!AN31</f>
        <v>2282705.189704197</v>
      </c>
      <c r="AO31" s="16">
        <f>$I31*'Prepared_Debt Original Currency'!AO31</f>
        <v>2282705.189704197</v>
      </c>
      <c r="AP31" s="16">
        <f>$I31*'Prepared_Debt Original Currency'!AP31</f>
        <v>2282705.189704197</v>
      </c>
      <c r="AQ31" s="16">
        <f>$I31*'Prepared_Debt Original Currency'!AQ31</f>
        <v>2282705.189704197</v>
      </c>
      <c r="AR31" s="16">
        <f>$I31*'Prepared_Debt Original Currency'!AR31</f>
        <v>2282705.189704197</v>
      </c>
      <c r="AS31" s="16">
        <f>$I31*'Prepared_Debt Original Currency'!AS31</f>
        <v>2282705.189704197</v>
      </c>
      <c r="AT31" s="16">
        <f>$I31*'Prepared_Debt Original Currency'!AT31</f>
        <v>2282705.189704197</v>
      </c>
      <c r="AU31" s="16">
        <f>$I31*'Prepared_Debt Original Currency'!AU31</f>
        <v>2282705.189704197</v>
      </c>
      <c r="AV31" s="16">
        <f>$I31*'Prepared_Debt Original Currency'!AV31</f>
        <v>2282705.189704197</v>
      </c>
      <c r="AW31" s="16">
        <f>$I31*'Prepared_Debt Original Currency'!AW31</f>
        <v>2282705.189704197</v>
      </c>
      <c r="AX31" s="16">
        <f>$I31*'Prepared_Debt Original Currency'!AX31</f>
        <v>2282705.189704197</v>
      </c>
      <c r="AY31" s="16">
        <f>$I31*'Prepared_Debt Original Currency'!AY31</f>
        <v>2282705.189704197</v>
      </c>
      <c r="AZ31" s="16">
        <f>$I31*'Prepared_Debt Original Currency'!AZ31</f>
        <v>2282705.189704197</v>
      </c>
      <c r="BA31" s="16">
        <f>$I31*'Prepared_Debt Original Currency'!BA31</f>
        <v>2282705.189704197</v>
      </c>
      <c r="BB31" s="16">
        <f>$I31*'Prepared_Debt Original Currency'!BB31</f>
        <v>2282705.189704197</v>
      </c>
      <c r="BC31" s="16">
        <f>$I31*'Prepared_Debt Original Currency'!BC31</f>
        <v>2282705.189704197</v>
      </c>
      <c r="BD31" s="16">
        <f>$I31*'Prepared_Debt Original Currency'!BD31</f>
        <v>2282705.189704197</v>
      </c>
      <c r="BE31" s="16">
        <f>$I31*'Prepared_Debt Original Currency'!BE31</f>
        <v>2282705.189704197</v>
      </c>
      <c r="BF31" s="16">
        <f>$I31*'Prepared_Debt Original Currency'!BF31</f>
        <v>1425392.7859301972</v>
      </c>
      <c r="BG31" s="16">
        <f>$I31*'Prepared_Debt Original Currency'!BG31</f>
        <v>1776630.2325161709</v>
      </c>
      <c r="BH31" s="16">
        <f>$I31*'Prepared_Debt Original Currency'!BH31</f>
        <v>1270555.2560945372</v>
      </c>
      <c r="BI31" s="16">
        <f>$I31*'Prepared_Debt Original Currency'!BI31</f>
        <v>1270555.2560945372</v>
      </c>
      <c r="BJ31" s="16">
        <f>$I31*'Prepared_Debt Original Currency'!BJ31</f>
        <v>1270555.2560945372</v>
      </c>
      <c r="BK31" s="16">
        <f>$I31*'Prepared_Debt Original Currency'!BK31</f>
        <v>1270555.2560945372</v>
      </c>
      <c r="BL31" s="16">
        <f>$I31*'Prepared_Debt Original Currency'!BL31</f>
        <v>1270555.2560945372</v>
      </c>
      <c r="BM31" s="16">
        <f>$I31*'Prepared_Debt Original Currency'!BM31</f>
        <v>1270555.2560945447</v>
      </c>
      <c r="BN31" s="16">
        <f>$I31*'Prepared_Debt Original Currency'!BN31</f>
        <v>862273.40864033729</v>
      </c>
      <c r="BO31" s="16">
        <f>$I31*'Prepared_Debt Original Currency'!BO31</f>
        <v>862273.40864036733</v>
      </c>
      <c r="BP31" s="16">
        <f>$I31*'Prepared_Debt Original Currency'!BP31</f>
        <v>311282.628361721</v>
      </c>
      <c r="BQ31" s="16">
        <f>$I31*'Prepared_Debt Original Currency'!BQ31</f>
        <v>0</v>
      </c>
      <c r="BR31" s="16">
        <f>$I31*'Prepared_Debt Original Currency'!BR31</f>
        <v>0</v>
      </c>
      <c r="BS31" s="16">
        <f>$I31*'Prepared_Debt Original Currency'!BS31</f>
        <v>0</v>
      </c>
      <c r="BT31" s="16">
        <f>$I31*'Prepared_Debt Original Currency'!BT31</f>
        <v>0</v>
      </c>
      <c r="BU31" s="16">
        <f>$I31*'Prepared_Debt Original Currency'!BU31</f>
        <v>0</v>
      </c>
      <c r="BV31" s="16">
        <f>$I31*'Prepared_Debt Original Currency'!BV31</f>
        <v>0</v>
      </c>
      <c r="BW31" s="16">
        <f>$I31*'Prepared_Debt Original Currency'!BW31</f>
        <v>0</v>
      </c>
      <c r="BX31" s="20"/>
      <c r="BY31" s="20" t="b">
        <f t="shared" si="5"/>
        <v>1</v>
      </c>
      <c r="BZ31" s="20"/>
      <c r="CA31" s="20"/>
      <c r="CB31" s="23">
        <v>0</v>
      </c>
      <c r="CC31" s="23">
        <f t="shared" si="6"/>
        <v>80112718.698227122</v>
      </c>
      <c r="CD31" s="21">
        <f t="shared" si="19"/>
        <v>0</v>
      </c>
      <c r="CE31" s="21">
        <f t="shared" si="19"/>
        <v>0</v>
      </c>
      <c r="CF31" s="21">
        <f t="shared" si="19"/>
        <v>0</v>
      </c>
      <c r="CG31" s="21">
        <f t="shared" si="19"/>
        <v>2002817.9674556782</v>
      </c>
      <c r="CH31" s="21">
        <f t="shared" si="19"/>
        <v>2002817.9674556782</v>
      </c>
      <c r="CI31" s="21">
        <f t="shared" si="19"/>
        <v>2002817.9674556782</v>
      </c>
      <c r="CJ31" s="21">
        <f t="shared" si="19"/>
        <v>2002817.9674556782</v>
      </c>
      <c r="CK31" s="21">
        <f t="shared" si="19"/>
        <v>2002817.9674556782</v>
      </c>
      <c r="CL31" s="21">
        <f t="shared" si="19"/>
        <v>2002817.9674556782</v>
      </c>
      <c r="CM31" s="21">
        <f t="shared" si="19"/>
        <v>2002817.9674556782</v>
      </c>
      <c r="CN31" s="21">
        <f t="shared" si="19"/>
        <v>2002817.9674556782</v>
      </c>
      <c r="CO31" s="21">
        <f t="shared" si="19"/>
        <v>2002817.9674556782</v>
      </c>
      <c r="CP31" s="21">
        <f t="shared" si="19"/>
        <v>2002817.9674556782</v>
      </c>
      <c r="CQ31" s="21">
        <f t="shared" si="19"/>
        <v>2002817.9674556782</v>
      </c>
      <c r="CR31" s="21">
        <f t="shared" si="19"/>
        <v>2002817.9674556782</v>
      </c>
      <c r="CS31" s="21">
        <f t="shared" si="19"/>
        <v>2002817.9674556782</v>
      </c>
      <c r="CT31" s="21">
        <f t="shared" si="16"/>
        <v>2002817.9674556782</v>
      </c>
      <c r="CU31" s="21">
        <f t="shared" si="16"/>
        <v>2002817.9674556782</v>
      </c>
      <c r="CV31" s="21">
        <f t="shared" si="16"/>
        <v>2002817.9674556782</v>
      </c>
      <c r="CW31" s="21">
        <f t="shared" si="16"/>
        <v>2002817.9674556782</v>
      </c>
      <c r="CX31" s="21">
        <f t="shared" si="16"/>
        <v>2002817.9674556782</v>
      </c>
      <c r="CY31" s="21">
        <f t="shared" si="16"/>
        <v>2002817.9674556782</v>
      </c>
      <c r="CZ31" s="21">
        <f t="shared" si="16"/>
        <v>2002817.9674556782</v>
      </c>
      <c r="DA31" s="21">
        <f t="shared" si="16"/>
        <v>2002817.9674556782</v>
      </c>
      <c r="DB31" s="21">
        <f t="shared" si="16"/>
        <v>2002817.9674556782</v>
      </c>
      <c r="DC31" s="21">
        <f t="shared" si="16"/>
        <v>2002817.9674556782</v>
      </c>
      <c r="DD31" s="21">
        <f t="shared" si="17"/>
        <v>2002817.9674556782</v>
      </c>
      <c r="DE31" s="21">
        <f t="shared" si="18"/>
        <v>2002817.9674556782</v>
      </c>
      <c r="DF31" s="21">
        <f t="shared" si="18"/>
        <v>2002817.9674556782</v>
      </c>
      <c r="DG31" s="21">
        <f t="shared" si="18"/>
        <v>2002817.9674556782</v>
      </c>
      <c r="DH31" s="21">
        <f t="shared" si="18"/>
        <v>2002817.9674556782</v>
      </c>
      <c r="DI31" s="21">
        <f t="shared" si="18"/>
        <v>2002817.9674556782</v>
      </c>
      <c r="DJ31" s="21">
        <f t="shared" si="18"/>
        <v>2002817.9674556782</v>
      </c>
      <c r="DK31" s="21">
        <f t="shared" si="18"/>
        <v>2002817.9674556782</v>
      </c>
      <c r="DL31" s="21">
        <f t="shared" si="18"/>
        <v>2002817.9674556782</v>
      </c>
      <c r="DM31" s="21">
        <f t="shared" si="18"/>
        <v>2002817.9674556782</v>
      </c>
      <c r="DN31" s="21">
        <f t="shared" si="18"/>
        <v>2002817.9674556782</v>
      </c>
      <c r="DO31" s="21">
        <f t="shared" si="18"/>
        <v>2002817.9674556782</v>
      </c>
      <c r="DP31" s="21">
        <f t="shared" si="18"/>
        <v>2002817.9674556782</v>
      </c>
      <c r="DQ31" s="21">
        <f t="shared" si="18"/>
        <v>2002817.9674556782</v>
      </c>
      <c r="DR31" s="21">
        <f t="shared" si="18"/>
        <v>2002817.9674556782</v>
      </c>
      <c r="DS31" s="21">
        <f t="shared" si="18"/>
        <v>2002817.9674556782</v>
      </c>
      <c r="DT31" s="21">
        <f t="shared" si="18"/>
        <v>2002817.9674556782</v>
      </c>
      <c r="DU31" s="21">
        <f t="shared" si="14"/>
        <v>2002817.9674556782</v>
      </c>
      <c r="DV31" s="21">
        <f t="shared" si="14"/>
        <v>2002817.9674556782</v>
      </c>
      <c r="DW31" s="21">
        <f t="shared" si="14"/>
        <v>0</v>
      </c>
      <c r="DX31" s="21">
        <f t="shared" si="14"/>
        <v>0</v>
      </c>
      <c r="DY31" s="21">
        <f t="shared" si="14"/>
        <v>0</v>
      </c>
      <c r="DZ31" s="21">
        <f t="shared" si="14"/>
        <v>0</v>
      </c>
      <c r="EA31" s="21">
        <f t="shared" si="14"/>
        <v>0</v>
      </c>
      <c r="EB31" s="23">
        <f t="shared" si="7"/>
        <v>-4005635.934911415</v>
      </c>
    </row>
    <row r="32" spans="1:132" x14ac:dyDescent="0.35">
      <c r="A32" s="14">
        <v>28</v>
      </c>
      <c r="B32" s="15" t="s">
        <v>25</v>
      </c>
      <c r="C32" s="15" t="s">
        <v>40</v>
      </c>
      <c r="D32" s="14" t="s">
        <v>27</v>
      </c>
      <c r="E32" s="50" t="s">
        <v>63</v>
      </c>
      <c r="F32" s="50" t="s">
        <v>77</v>
      </c>
      <c r="G32" s="50">
        <f>VLOOKUP(F32,'Represenative Instruments_FX'!$E$5:$F$14,2,FALSE)</f>
        <v>4</v>
      </c>
      <c r="H32" s="14" t="s">
        <v>32</v>
      </c>
      <c r="I32" s="76">
        <f>VLOOKUP(H32,'Represenative Instruments_FX'!$H$5:$J$15,3,FALSE)</f>
        <v>1.2020999999999999</v>
      </c>
      <c r="J32" s="16">
        <f>+I32*'Prepared_Debt Original Currency'!J32</f>
        <v>154694910.227355</v>
      </c>
      <c r="K32" s="16">
        <f>+I32*'Prepared_Debt Original Currency'!K32</f>
        <v>45029564.299031369</v>
      </c>
      <c r="L32" s="18">
        <v>0</v>
      </c>
      <c r="M32" s="18">
        <v>0</v>
      </c>
      <c r="N32" s="121">
        <v>41198</v>
      </c>
      <c r="O32" s="121">
        <v>46462</v>
      </c>
      <c r="P32" s="14">
        <v>5</v>
      </c>
      <c r="Q32" s="17">
        <v>20</v>
      </c>
      <c r="R32" s="50">
        <v>0</v>
      </c>
      <c r="S32" s="50">
        <v>10</v>
      </c>
      <c r="T32" s="14" t="s">
        <v>38</v>
      </c>
      <c r="U32" s="46">
        <v>6.4199999999999993E-2</v>
      </c>
      <c r="V32" s="14" t="s">
        <v>39</v>
      </c>
      <c r="W32" s="46">
        <v>5.0000000000000001E-3</v>
      </c>
      <c r="X32" s="16">
        <v>128687222.55</v>
      </c>
      <c r="Y32" s="106">
        <f t="shared" si="4"/>
        <v>0</v>
      </c>
      <c r="Z32" s="16">
        <f>$I32*'Prepared_Debt Original Currency'!Z32</f>
        <v>9259289.7997919396</v>
      </c>
      <c r="AA32" s="16">
        <f>$I32*'Prepared_Debt Original Currency'!AA32</f>
        <v>9259289.7997919396</v>
      </c>
      <c r="AB32" s="16">
        <f>$I32*'Prepared_Debt Original Currency'!AB32</f>
        <v>9259289.7997919396</v>
      </c>
      <c r="AC32" s="16">
        <f>$I32*'Prepared_Debt Original Currency'!AC32</f>
        <v>6432794.8996555489</v>
      </c>
      <c r="AD32" s="16">
        <f>$I32*'Prepared_Debt Original Currency'!AD32</f>
        <v>1803150</v>
      </c>
      <c r="AE32" s="16">
        <f>$I32*'Prepared_Debt Original Currency'!AE32</f>
        <v>1803150</v>
      </c>
      <c r="AF32" s="16">
        <f>$I32*'Prepared_Debt Original Currency'!AF32</f>
        <v>1803150</v>
      </c>
      <c r="AG32" s="16">
        <f>$I32*'Prepared_Debt Original Currency'!AG32</f>
        <v>1803150</v>
      </c>
      <c r="AH32" s="16">
        <f>$I32*'Prepared_Debt Original Currency'!AH32</f>
        <v>1803150</v>
      </c>
      <c r="AI32" s="16">
        <f>$I32*'Prepared_Debt Original Currency'!AI32</f>
        <v>1803150</v>
      </c>
      <c r="AJ32" s="16">
        <f>$I32*'Prepared_Debt Original Currency'!AJ32</f>
        <v>0</v>
      </c>
      <c r="AK32" s="16">
        <f>$I32*'Prepared_Debt Original Currency'!AK32</f>
        <v>0</v>
      </c>
      <c r="AL32" s="16">
        <f>$I32*'Prepared_Debt Original Currency'!AL32</f>
        <v>0</v>
      </c>
      <c r="AM32" s="16">
        <f>$I32*'Prepared_Debt Original Currency'!AM32</f>
        <v>0</v>
      </c>
      <c r="AN32" s="16">
        <f>$I32*'Prepared_Debt Original Currency'!AN32</f>
        <v>0</v>
      </c>
      <c r="AO32" s="16">
        <f>$I32*'Prepared_Debt Original Currency'!AO32</f>
        <v>0</v>
      </c>
      <c r="AP32" s="16">
        <f>$I32*'Prepared_Debt Original Currency'!AP32</f>
        <v>0</v>
      </c>
      <c r="AQ32" s="16">
        <f>$I32*'Prepared_Debt Original Currency'!AQ32</f>
        <v>0</v>
      </c>
      <c r="AR32" s="16">
        <f>$I32*'Prepared_Debt Original Currency'!AR32</f>
        <v>0</v>
      </c>
      <c r="AS32" s="16">
        <f>$I32*'Prepared_Debt Original Currency'!AS32</f>
        <v>0</v>
      </c>
      <c r="AT32" s="16">
        <f>$I32*'Prepared_Debt Original Currency'!AT32</f>
        <v>0</v>
      </c>
      <c r="AU32" s="16">
        <f>$I32*'Prepared_Debt Original Currency'!AU32</f>
        <v>0</v>
      </c>
      <c r="AV32" s="16">
        <f>$I32*'Prepared_Debt Original Currency'!AV32</f>
        <v>0</v>
      </c>
      <c r="AW32" s="16">
        <f>$I32*'Prepared_Debt Original Currency'!AW32</f>
        <v>0</v>
      </c>
      <c r="AX32" s="16">
        <f>$I32*'Prepared_Debt Original Currency'!AX32</f>
        <v>0</v>
      </c>
      <c r="AY32" s="16">
        <f>$I32*'Prepared_Debt Original Currency'!AY32</f>
        <v>0</v>
      </c>
      <c r="AZ32" s="16">
        <f>$I32*'Prepared_Debt Original Currency'!AZ32</f>
        <v>0</v>
      </c>
      <c r="BA32" s="16">
        <f>$I32*'Prepared_Debt Original Currency'!BA32</f>
        <v>0</v>
      </c>
      <c r="BB32" s="16">
        <f>$I32*'Prepared_Debt Original Currency'!BB32</f>
        <v>0</v>
      </c>
      <c r="BC32" s="16">
        <f>$I32*'Prepared_Debt Original Currency'!BC32</f>
        <v>0</v>
      </c>
      <c r="BD32" s="16">
        <f>$I32*'Prepared_Debt Original Currency'!BD32</f>
        <v>0</v>
      </c>
      <c r="BE32" s="16">
        <f>$I32*'Prepared_Debt Original Currency'!BE32</f>
        <v>0</v>
      </c>
      <c r="BF32" s="16">
        <f>$I32*'Prepared_Debt Original Currency'!BF32</f>
        <v>0</v>
      </c>
      <c r="BG32" s="16">
        <f>$I32*'Prepared_Debt Original Currency'!BG32</f>
        <v>0</v>
      </c>
      <c r="BH32" s="16">
        <f>$I32*'Prepared_Debt Original Currency'!BH32</f>
        <v>0</v>
      </c>
      <c r="BI32" s="16">
        <f>$I32*'Prepared_Debt Original Currency'!BI32</f>
        <v>0</v>
      </c>
      <c r="BJ32" s="16">
        <f>$I32*'Prepared_Debt Original Currency'!BJ32</f>
        <v>0</v>
      </c>
      <c r="BK32" s="16">
        <f>$I32*'Prepared_Debt Original Currency'!BK32</f>
        <v>0</v>
      </c>
      <c r="BL32" s="16">
        <f>$I32*'Prepared_Debt Original Currency'!BL32</f>
        <v>0</v>
      </c>
      <c r="BM32" s="16">
        <f>$I32*'Prepared_Debt Original Currency'!BM32</f>
        <v>0</v>
      </c>
      <c r="BN32" s="16">
        <f>$I32*'Prepared_Debt Original Currency'!BN32</f>
        <v>0</v>
      </c>
      <c r="BO32" s="16">
        <f>$I32*'Prepared_Debt Original Currency'!BO32</f>
        <v>0</v>
      </c>
      <c r="BP32" s="16">
        <f>$I32*'Prepared_Debt Original Currency'!BP32</f>
        <v>0</v>
      </c>
      <c r="BQ32" s="16">
        <f>$I32*'Prepared_Debt Original Currency'!BQ32</f>
        <v>0</v>
      </c>
      <c r="BR32" s="16">
        <f>$I32*'Prepared_Debt Original Currency'!BR32</f>
        <v>0</v>
      </c>
      <c r="BS32" s="16">
        <f>$I32*'Prepared_Debt Original Currency'!BS32</f>
        <v>0</v>
      </c>
      <c r="BT32" s="16">
        <f>$I32*'Prepared_Debt Original Currency'!BT32</f>
        <v>0</v>
      </c>
      <c r="BU32" s="16">
        <f>$I32*'Prepared_Debt Original Currency'!BU32</f>
        <v>0</v>
      </c>
      <c r="BV32" s="16">
        <f>$I32*'Prepared_Debt Original Currency'!BV32</f>
        <v>0</v>
      </c>
      <c r="BW32" s="16">
        <f>$I32*'Prepared_Debt Original Currency'!BW32</f>
        <v>0</v>
      </c>
      <c r="BX32" s="25"/>
      <c r="BY32" s="20" t="b">
        <f t="shared" si="5"/>
        <v>1</v>
      </c>
      <c r="BZ32" s="25"/>
      <c r="CA32" s="25"/>
      <c r="CB32" s="26">
        <v>0</v>
      </c>
      <c r="CC32" s="26">
        <f t="shared" si="6"/>
        <v>45029564.299031369</v>
      </c>
      <c r="CD32" s="21">
        <f t="shared" si="19"/>
        <v>4502956.4299031366</v>
      </c>
      <c r="CE32" s="21">
        <f t="shared" si="19"/>
        <v>4502956.4299031366</v>
      </c>
      <c r="CF32" s="21">
        <f t="shared" si="19"/>
        <v>4502956.4299031366</v>
      </c>
      <c r="CG32" s="21">
        <f t="shared" si="19"/>
        <v>4502956.4299031366</v>
      </c>
      <c r="CH32" s="21">
        <f t="shared" si="19"/>
        <v>4502956.4299031366</v>
      </c>
      <c r="CI32" s="21">
        <f t="shared" si="19"/>
        <v>4502956.4299031366</v>
      </c>
      <c r="CJ32" s="21">
        <f t="shared" si="19"/>
        <v>4502956.4299031366</v>
      </c>
      <c r="CK32" s="21">
        <f t="shared" si="19"/>
        <v>4502956.4299031366</v>
      </c>
      <c r="CL32" s="21">
        <f t="shared" si="19"/>
        <v>4502956.4299031366</v>
      </c>
      <c r="CM32" s="21">
        <f t="shared" si="19"/>
        <v>4502956.4299031366</v>
      </c>
      <c r="CN32" s="21">
        <f t="shared" si="19"/>
        <v>4502956.4299031366</v>
      </c>
      <c r="CO32" s="21">
        <f t="shared" si="19"/>
        <v>4502956.4299031366</v>
      </c>
      <c r="CP32" s="21">
        <f t="shared" si="19"/>
        <v>0</v>
      </c>
      <c r="CQ32" s="21">
        <f t="shared" si="19"/>
        <v>0</v>
      </c>
      <c r="CR32" s="21">
        <f t="shared" si="19"/>
        <v>0</v>
      </c>
      <c r="CS32" s="21">
        <f t="shared" si="19"/>
        <v>0</v>
      </c>
      <c r="CT32" s="21">
        <f t="shared" si="16"/>
        <v>0</v>
      </c>
      <c r="CU32" s="21">
        <f t="shared" si="16"/>
        <v>0</v>
      </c>
      <c r="CV32" s="21">
        <f t="shared" si="16"/>
        <v>0</v>
      </c>
      <c r="CW32" s="21">
        <f t="shared" si="16"/>
        <v>0</v>
      </c>
      <c r="CX32" s="21">
        <f t="shared" si="16"/>
        <v>0</v>
      </c>
      <c r="CY32" s="21">
        <f t="shared" si="16"/>
        <v>0</v>
      </c>
      <c r="CZ32" s="21">
        <f t="shared" si="16"/>
        <v>0</v>
      </c>
      <c r="DA32" s="21">
        <f t="shared" si="16"/>
        <v>0</v>
      </c>
      <c r="DB32" s="21">
        <f t="shared" si="16"/>
        <v>0</v>
      </c>
      <c r="DC32" s="21">
        <f t="shared" si="16"/>
        <v>0</v>
      </c>
      <c r="DD32" s="21">
        <f t="shared" si="17"/>
        <v>0</v>
      </c>
      <c r="DE32" s="21">
        <f t="shared" si="18"/>
        <v>0</v>
      </c>
      <c r="DF32" s="21">
        <f t="shared" si="18"/>
        <v>0</v>
      </c>
      <c r="DG32" s="21">
        <f t="shared" si="18"/>
        <v>0</v>
      </c>
      <c r="DH32" s="21">
        <f t="shared" si="18"/>
        <v>0</v>
      </c>
      <c r="DI32" s="21">
        <f t="shared" si="18"/>
        <v>0</v>
      </c>
      <c r="DJ32" s="21">
        <f t="shared" si="18"/>
        <v>0</v>
      </c>
      <c r="DK32" s="21">
        <f t="shared" si="18"/>
        <v>0</v>
      </c>
      <c r="DL32" s="21">
        <f t="shared" si="18"/>
        <v>0</v>
      </c>
      <c r="DM32" s="21">
        <f t="shared" si="18"/>
        <v>0</v>
      </c>
      <c r="DN32" s="21">
        <f t="shared" si="18"/>
        <v>0</v>
      </c>
      <c r="DO32" s="21">
        <f t="shared" si="18"/>
        <v>0</v>
      </c>
      <c r="DP32" s="21">
        <f t="shared" si="18"/>
        <v>0</v>
      </c>
      <c r="DQ32" s="21">
        <f t="shared" si="18"/>
        <v>0</v>
      </c>
      <c r="DR32" s="21">
        <f t="shared" si="18"/>
        <v>0</v>
      </c>
      <c r="DS32" s="21">
        <f t="shared" si="18"/>
        <v>0</v>
      </c>
      <c r="DT32" s="21">
        <f t="shared" si="18"/>
        <v>0</v>
      </c>
      <c r="DU32" s="21">
        <f t="shared" si="14"/>
        <v>0</v>
      </c>
      <c r="DV32" s="21">
        <f t="shared" si="14"/>
        <v>0</v>
      </c>
      <c r="DW32" s="21">
        <f t="shared" si="14"/>
        <v>0</v>
      </c>
      <c r="DX32" s="21">
        <f t="shared" si="14"/>
        <v>0</v>
      </c>
      <c r="DY32" s="21">
        <f t="shared" si="14"/>
        <v>0</v>
      </c>
      <c r="DZ32" s="21">
        <f t="shared" si="14"/>
        <v>0</v>
      </c>
      <c r="EA32" s="21">
        <f t="shared" si="14"/>
        <v>0</v>
      </c>
      <c r="EB32" s="26">
        <f t="shared" si="7"/>
        <v>-9005912.8598062545</v>
      </c>
    </row>
    <row r="33" spans="1:256" x14ac:dyDescent="0.35">
      <c r="A33" s="14">
        <v>29</v>
      </c>
      <c r="B33" s="15" t="s">
        <v>34</v>
      </c>
      <c r="C33" s="17" t="s">
        <v>35</v>
      </c>
      <c r="D33" s="14" t="s">
        <v>27</v>
      </c>
      <c r="E33" s="50" t="s">
        <v>35</v>
      </c>
      <c r="F33" s="50" t="s">
        <v>76</v>
      </c>
      <c r="G33" s="50">
        <f>VLOOKUP(F33,'Represenative Instruments_FX'!$E$5:$F$14,2,FALSE)</f>
        <v>1</v>
      </c>
      <c r="H33" s="14" t="s">
        <v>32</v>
      </c>
      <c r="I33" s="76">
        <f>VLOOKUP(H33,'Represenative Instruments_FX'!$H$5:$J$15,3,FALSE)</f>
        <v>1.2020999999999999</v>
      </c>
      <c r="J33" s="16">
        <f>+I33*'Prepared_Debt Original Currency'!J33</f>
        <v>13510035.2534895</v>
      </c>
      <c r="K33" s="16">
        <f>+I33*'Prepared_Debt Original Currency'!K33</f>
        <v>10847964.633453602</v>
      </c>
      <c r="L33" s="16">
        <v>0</v>
      </c>
      <c r="M33" s="16">
        <v>0</v>
      </c>
      <c r="N33" s="121">
        <v>43326</v>
      </c>
      <c r="O33" s="122">
        <v>57569</v>
      </c>
      <c r="P33" s="14">
        <v>10</v>
      </c>
      <c r="Q33" s="17">
        <v>50</v>
      </c>
      <c r="R33" s="50">
        <v>1</v>
      </c>
      <c r="S33" s="50">
        <v>40</v>
      </c>
      <c r="T33" s="14" t="s">
        <v>29</v>
      </c>
      <c r="U33" s="46">
        <v>7.4999999999999997E-3</v>
      </c>
      <c r="V33" s="14"/>
      <c r="W33" s="24"/>
      <c r="X33" s="16">
        <v>11238694.995000001</v>
      </c>
      <c r="Y33" s="106">
        <f t="shared" si="4"/>
        <v>0</v>
      </c>
      <c r="Z33" s="16">
        <f>$I33*'Prepared_Debt Original Currency'!Z33</f>
        <v>216959.29266907202</v>
      </c>
      <c r="AA33" s="16">
        <f>$I33*'Prepared_Debt Original Currency'!AA33</f>
        <v>216959.29266907202</v>
      </c>
      <c r="AB33" s="16">
        <f>$I33*'Prepared_Debt Original Currency'!AB33</f>
        <v>216959.29266907202</v>
      </c>
      <c r="AC33" s="16">
        <f>$I33*'Prepared_Debt Original Currency'!AC33</f>
        <v>216959.29266907202</v>
      </c>
      <c r="AD33" s="16">
        <f>$I33*'Prepared_Debt Original Currency'!AD33</f>
        <v>216959.29266907202</v>
      </c>
      <c r="AE33" s="16">
        <f>$I33*'Prepared_Debt Original Currency'!AE33</f>
        <v>216959.29266907202</v>
      </c>
      <c r="AF33" s="16">
        <f>$I33*'Prepared_Debt Original Currency'!AF33</f>
        <v>216959.29266907202</v>
      </c>
      <c r="AG33" s="16">
        <f>$I33*'Prepared_Debt Original Currency'!AG33</f>
        <v>216959.29266907202</v>
      </c>
      <c r="AH33" s="16">
        <f>$I33*'Prepared_Debt Original Currency'!AH33</f>
        <v>216959.29266907202</v>
      </c>
      <c r="AI33" s="16">
        <f>$I33*'Prepared_Debt Original Currency'!AI33</f>
        <v>216959.29266907202</v>
      </c>
      <c r="AJ33" s="16">
        <f>$I33*'Prepared_Debt Original Currency'!AJ33</f>
        <v>216959.29266907202</v>
      </c>
      <c r="AK33" s="16">
        <f>$I33*'Prepared_Debt Original Currency'!AK33</f>
        <v>216959.29266907202</v>
      </c>
      <c r="AL33" s="16">
        <f>$I33*'Prepared_Debt Original Currency'!AL33</f>
        <v>216959.29266907202</v>
      </c>
      <c r="AM33" s="16">
        <f>$I33*'Prepared_Debt Original Currency'!AM33</f>
        <v>216959.29266907202</v>
      </c>
      <c r="AN33" s="16">
        <f>$I33*'Prepared_Debt Original Currency'!AN33</f>
        <v>216959.29266907202</v>
      </c>
      <c r="AO33" s="16">
        <f>$I33*'Prepared_Debt Original Currency'!AO33</f>
        <v>216959.29266907202</v>
      </c>
      <c r="AP33" s="16">
        <f>$I33*'Prepared_Debt Original Currency'!AP33</f>
        <v>216959.29266907202</v>
      </c>
      <c r="AQ33" s="16">
        <f>$I33*'Prepared_Debt Original Currency'!AQ33</f>
        <v>216959.29266907202</v>
      </c>
      <c r="AR33" s="16">
        <f>$I33*'Prepared_Debt Original Currency'!AR33</f>
        <v>216959.29266907202</v>
      </c>
      <c r="AS33" s="16">
        <f>$I33*'Prepared_Debt Original Currency'!AS33</f>
        <v>216959.29266907202</v>
      </c>
      <c r="AT33" s="16">
        <f>$I33*'Prepared_Debt Original Currency'!AT33</f>
        <v>216959.29266907202</v>
      </c>
      <c r="AU33" s="16">
        <f>$I33*'Prepared_Debt Original Currency'!AU33</f>
        <v>216959.29266907202</v>
      </c>
      <c r="AV33" s="16">
        <f>$I33*'Prepared_Debt Original Currency'!AV33</f>
        <v>216959.29266907202</v>
      </c>
      <c r="AW33" s="16">
        <f>$I33*'Prepared_Debt Original Currency'!AW33</f>
        <v>216959.29266907202</v>
      </c>
      <c r="AX33" s="16">
        <f>$I33*'Prepared_Debt Original Currency'!AX33</f>
        <v>216959.29266907202</v>
      </c>
      <c r="AY33" s="16">
        <f>$I33*'Prepared_Debt Original Currency'!AY33</f>
        <v>216959.29266907202</v>
      </c>
      <c r="AZ33" s="16">
        <f>$I33*'Prepared_Debt Original Currency'!AZ33</f>
        <v>216959.29266907202</v>
      </c>
      <c r="BA33" s="16">
        <f>$I33*'Prepared_Debt Original Currency'!BA33</f>
        <v>216959.29266907202</v>
      </c>
      <c r="BB33" s="16">
        <f>$I33*'Prepared_Debt Original Currency'!BB33</f>
        <v>216959.29266907202</v>
      </c>
      <c r="BC33" s="16">
        <f>$I33*'Prepared_Debt Original Currency'!BC33</f>
        <v>216959.29266907202</v>
      </c>
      <c r="BD33" s="16">
        <f>$I33*'Prepared_Debt Original Currency'!BD33</f>
        <v>433918.58533814404</v>
      </c>
      <c r="BE33" s="16">
        <f>$I33*'Prepared_Debt Original Currency'!BE33</f>
        <v>433918.58533814404</v>
      </c>
      <c r="BF33" s="16">
        <f>$I33*'Prepared_Debt Original Currency'!BF33</f>
        <v>433918.58533814404</v>
      </c>
      <c r="BG33" s="16">
        <f>$I33*'Prepared_Debt Original Currency'!BG33</f>
        <v>433918.58533814404</v>
      </c>
      <c r="BH33" s="16">
        <f>$I33*'Prepared_Debt Original Currency'!BH33</f>
        <v>433918.58533814404</v>
      </c>
      <c r="BI33" s="16">
        <f>$I33*'Prepared_Debt Original Currency'!BI33</f>
        <v>433918.58533814404</v>
      </c>
      <c r="BJ33" s="16">
        <f>$I33*'Prepared_Debt Original Currency'!BJ33</f>
        <v>433918.58533814404</v>
      </c>
      <c r="BK33" s="16">
        <f>$I33*'Prepared_Debt Original Currency'!BK33</f>
        <v>433918.58533814404</v>
      </c>
      <c r="BL33" s="16">
        <f>$I33*'Prepared_Debt Original Currency'!BL33</f>
        <v>433918.58533814404</v>
      </c>
      <c r="BM33" s="16">
        <f>$I33*'Prepared_Debt Original Currency'!BM33</f>
        <v>433918.58533814404</v>
      </c>
      <c r="BN33" s="16">
        <f>$I33*'Prepared_Debt Original Currency'!BN33</f>
        <v>0</v>
      </c>
      <c r="BO33" s="16">
        <f>$I33*'Prepared_Debt Original Currency'!BO33</f>
        <v>0</v>
      </c>
      <c r="BP33" s="16">
        <f>$I33*'Prepared_Debt Original Currency'!BP33</f>
        <v>0</v>
      </c>
      <c r="BQ33" s="16">
        <f>$I33*'Prepared_Debt Original Currency'!BQ33</f>
        <v>0</v>
      </c>
      <c r="BR33" s="16">
        <f>$I33*'Prepared_Debt Original Currency'!BR33</f>
        <v>0</v>
      </c>
      <c r="BS33" s="16">
        <f>$I33*'Prepared_Debt Original Currency'!BS33</f>
        <v>0</v>
      </c>
      <c r="BT33" s="16">
        <f>$I33*'Prepared_Debt Original Currency'!BT33</f>
        <v>0</v>
      </c>
      <c r="BU33" s="16">
        <f>$I33*'Prepared_Debt Original Currency'!BU33</f>
        <v>0</v>
      </c>
      <c r="BV33" s="16">
        <f>$I33*'Prepared_Debt Original Currency'!BV33</f>
        <v>0</v>
      </c>
      <c r="BW33" s="16">
        <f>$I33*'Prepared_Debt Original Currency'!BW33</f>
        <v>0</v>
      </c>
      <c r="BX33" s="20"/>
      <c r="BY33" s="20" t="b">
        <f t="shared" si="5"/>
        <v>1</v>
      </c>
      <c r="BZ33" s="20"/>
      <c r="CA33" s="20"/>
      <c r="CB33" s="23">
        <v>0</v>
      </c>
      <c r="CC33" s="23">
        <f t="shared" si="6"/>
        <v>10847964.633453602</v>
      </c>
      <c r="CD33" s="21">
        <f t="shared" si="19"/>
        <v>0</v>
      </c>
      <c r="CE33" s="21">
        <f t="shared" si="19"/>
        <v>278152.93931932311</v>
      </c>
      <c r="CF33" s="21">
        <f t="shared" si="19"/>
        <v>278152.93931932311</v>
      </c>
      <c r="CG33" s="21">
        <f t="shared" si="19"/>
        <v>278152.93931932311</v>
      </c>
      <c r="CH33" s="21">
        <f t="shared" si="19"/>
        <v>278152.93931932311</v>
      </c>
      <c r="CI33" s="21">
        <f t="shared" si="19"/>
        <v>278152.93931932311</v>
      </c>
      <c r="CJ33" s="21">
        <f t="shared" si="19"/>
        <v>278152.93931932311</v>
      </c>
      <c r="CK33" s="21">
        <f t="shared" si="19"/>
        <v>278152.93931932311</v>
      </c>
      <c r="CL33" s="21">
        <f t="shared" si="19"/>
        <v>278152.93931932311</v>
      </c>
      <c r="CM33" s="21">
        <f t="shared" si="19"/>
        <v>278152.93931932311</v>
      </c>
      <c r="CN33" s="21">
        <f t="shared" si="19"/>
        <v>278152.93931932311</v>
      </c>
      <c r="CO33" s="21">
        <f t="shared" si="19"/>
        <v>278152.93931932311</v>
      </c>
      <c r="CP33" s="21">
        <f t="shared" si="19"/>
        <v>278152.93931932311</v>
      </c>
      <c r="CQ33" s="21">
        <f t="shared" si="19"/>
        <v>278152.93931932311</v>
      </c>
      <c r="CR33" s="21">
        <f t="shared" si="19"/>
        <v>278152.93931932311</v>
      </c>
      <c r="CS33" s="21">
        <f t="shared" si="19"/>
        <v>278152.93931932311</v>
      </c>
      <c r="CT33" s="21">
        <f t="shared" si="16"/>
        <v>278152.93931932311</v>
      </c>
      <c r="CU33" s="21">
        <f t="shared" si="16"/>
        <v>278152.93931932311</v>
      </c>
      <c r="CV33" s="21">
        <f t="shared" si="16"/>
        <v>278152.93931932311</v>
      </c>
      <c r="CW33" s="21">
        <f t="shared" si="16"/>
        <v>278152.93931932311</v>
      </c>
      <c r="CX33" s="21">
        <f t="shared" si="16"/>
        <v>278152.93931932311</v>
      </c>
      <c r="CY33" s="21">
        <f t="shared" si="16"/>
        <v>278152.93931932311</v>
      </c>
      <c r="CZ33" s="21">
        <f t="shared" si="16"/>
        <v>278152.93931932311</v>
      </c>
      <c r="DA33" s="21">
        <f t="shared" si="16"/>
        <v>278152.93931932311</v>
      </c>
      <c r="DB33" s="21">
        <f t="shared" si="16"/>
        <v>278152.93931932311</v>
      </c>
      <c r="DC33" s="21">
        <f t="shared" si="16"/>
        <v>278152.93931932311</v>
      </c>
      <c r="DD33" s="21">
        <f t="shared" si="17"/>
        <v>278152.93931932311</v>
      </c>
      <c r="DE33" s="21">
        <f t="shared" si="18"/>
        <v>278152.93931932311</v>
      </c>
      <c r="DF33" s="21">
        <f t="shared" si="18"/>
        <v>278152.93931932311</v>
      </c>
      <c r="DG33" s="21">
        <f t="shared" si="18"/>
        <v>278152.93931932311</v>
      </c>
      <c r="DH33" s="21">
        <f t="shared" si="18"/>
        <v>278152.93931932311</v>
      </c>
      <c r="DI33" s="21">
        <f t="shared" si="18"/>
        <v>278152.93931932311</v>
      </c>
      <c r="DJ33" s="21">
        <f t="shared" si="18"/>
        <v>278152.93931932311</v>
      </c>
      <c r="DK33" s="21">
        <f t="shared" si="18"/>
        <v>278152.93931932311</v>
      </c>
      <c r="DL33" s="21">
        <f t="shared" si="18"/>
        <v>278152.93931932311</v>
      </c>
      <c r="DM33" s="21">
        <f t="shared" si="18"/>
        <v>278152.93931932311</v>
      </c>
      <c r="DN33" s="21">
        <f t="shared" si="18"/>
        <v>278152.93931932311</v>
      </c>
      <c r="DO33" s="21">
        <f t="shared" si="18"/>
        <v>278152.93931932311</v>
      </c>
      <c r="DP33" s="21">
        <f t="shared" si="18"/>
        <v>278152.93931932311</v>
      </c>
      <c r="DQ33" s="21">
        <f t="shared" si="18"/>
        <v>278152.93931932311</v>
      </c>
      <c r="DR33" s="21">
        <f t="shared" si="18"/>
        <v>278152.93931932311</v>
      </c>
      <c r="DS33" s="21">
        <f t="shared" si="18"/>
        <v>278152.93931932311</v>
      </c>
      <c r="DT33" s="21">
        <f t="shared" si="18"/>
        <v>0</v>
      </c>
      <c r="DU33" s="21">
        <f t="shared" si="14"/>
        <v>0</v>
      </c>
      <c r="DV33" s="21">
        <f t="shared" si="14"/>
        <v>0</v>
      </c>
      <c r="DW33" s="21">
        <f t="shared" si="14"/>
        <v>0</v>
      </c>
      <c r="DX33" s="21">
        <f t="shared" si="14"/>
        <v>0</v>
      </c>
      <c r="DY33" s="21">
        <f t="shared" si="14"/>
        <v>0</v>
      </c>
      <c r="DZ33" s="21">
        <f t="shared" si="14"/>
        <v>0</v>
      </c>
      <c r="EA33" s="21">
        <f t="shared" si="14"/>
        <v>0</v>
      </c>
      <c r="EB33" s="23">
        <f t="shared" si="7"/>
        <v>-556305.87863864936</v>
      </c>
    </row>
    <row r="34" spans="1:256" x14ac:dyDescent="0.35">
      <c r="A34" s="14">
        <v>30</v>
      </c>
      <c r="B34" s="15" t="s">
        <v>45</v>
      </c>
      <c r="C34" s="17" t="s">
        <v>37</v>
      </c>
      <c r="D34" s="14" t="s">
        <v>27</v>
      </c>
      <c r="E34" s="50" t="s">
        <v>63</v>
      </c>
      <c r="F34" s="50" t="s">
        <v>77</v>
      </c>
      <c r="G34" s="50">
        <f>VLOOKUP(F34,'Represenative Instruments_FX'!$E$5:$F$14,2,FALSE)</f>
        <v>4</v>
      </c>
      <c r="H34" s="14" t="s">
        <v>32</v>
      </c>
      <c r="I34" s="76">
        <f>VLOOKUP(H34,'Represenative Instruments_FX'!$H$5:$J$15,3,FALSE)</f>
        <v>1.2020999999999999</v>
      </c>
      <c r="J34" s="16">
        <f>+I34*'Prepared_Debt Original Currency'!J34</f>
        <v>31720970.514635999</v>
      </c>
      <c r="K34" s="16">
        <f>+I34*'Prepared_Debt Original Currency'!K34</f>
        <v>5160466.5521459999</v>
      </c>
      <c r="L34" s="16">
        <v>0</v>
      </c>
      <c r="M34" s="16">
        <v>0</v>
      </c>
      <c r="N34" s="122">
        <v>38818</v>
      </c>
      <c r="O34" s="122">
        <v>44256</v>
      </c>
      <c r="P34" s="14">
        <v>5</v>
      </c>
      <c r="Q34" s="17">
        <v>20</v>
      </c>
      <c r="R34" s="50">
        <v>0</v>
      </c>
      <c r="S34" s="50">
        <v>4</v>
      </c>
      <c r="T34" s="14" t="s">
        <v>38</v>
      </c>
      <c r="U34" s="46">
        <v>6.4199999999999993E-2</v>
      </c>
      <c r="V34" s="14" t="s">
        <v>39</v>
      </c>
      <c r="W34" s="46">
        <v>5.0000000000000001E-3</v>
      </c>
      <c r="X34" s="16">
        <v>11824772.42</v>
      </c>
      <c r="Y34" s="106">
        <f t="shared" si="4"/>
        <v>0</v>
      </c>
      <c r="Z34" s="16">
        <f>$I34*'Prepared_Debt Original Currency'!Z34</f>
        <v>2634385.6451670001</v>
      </c>
      <c r="AA34" s="16">
        <f>$I34*'Prepared_Debt Original Currency'!AA34</f>
        <v>1010432.3435579999</v>
      </c>
      <c r="AB34" s="16">
        <f>$I34*'Prepared_Debt Original Currency'!AB34</f>
        <v>1010432.3435579999</v>
      </c>
      <c r="AC34" s="16">
        <f>$I34*'Prepared_Debt Original Currency'!AC34</f>
        <v>505216.21986300003</v>
      </c>
      <c r="AD34" s="16">
        <f>$I34*'Prepared_Debt Original Currency'!AD34</f>
        <v>0</v>
      </c>
      <c r="AE34" s="16">
        <f>$I34*'Prepared_Debt Original Currency'!AE34</f>
        <v>0</v>
      </c>
      <c r="AF34" s="16">
        <f>$I34*'Prepared_Debt Original Currency'!AF34</f>
        <v>0</v>
      </c>
      <c r="AG34" s="16">
        <f>$I34*'Prepared_Debt Original Currency'!AG34</f>
        <v>0</v>
      </c>
      <c r="AH34" s="16">
        <f>$I34*'Prepared_Debt Original Currency'!AH34</f>
        <v>0</v>
      </c>
      <c r="AI34" s="16">
        <f>$I34*'Prepared_Debt Original Currency'!AI34</f>
        <v>0</v>
      </c>
      <c r="AJ34" s="16">
        <f>$I34*'Prepared_Debt Original Currency'!AJ34</f>
        <v>0</v>
      </c>
      <c r="AK34" s="16">
        <f>$I34*'Prepared_Debt Original Currency'!AK34</f>
        <v>0</v>
      </c>
      <c r="AL34" s="16">
        <f>$I34*'Prepared_Debt Original Currency'!AL34</f>
        <v>0</v>
      </c>
      <c r="AM34" s="16">
        <f>$I34*'Prepared_Debt Original Currency'!AM34</f>
        <v>0</v>
      </c>
      <c r="AN34" s="16">
        <f>$I34*'Prepared_Debt Original Currency'!AN34</f>
        <v>0</v>
      </c>
      <c r="AO34" s="16">
        <f>$I34*'Prepared_Debt Original Currency'!AO34</f>
        <v>0</v>
      </c>
      <c r="AP34" s="16">
        <f>$I34*'Prepared_Debt Original Currency'!AP34</f>
        <v>0</v>
      </c>
      <c r="AQ34" s="16">
        <f>$I34*'Prepared_Debt Original Currency'!AQ34</f>
        <v>0</v>
      </c>
      <c r="AR34" s="16">
        <f>$I34*'Prepared_Debt Original Currency'!AR34</f>
        <v>0</v>
      </c>
      <c r="AS34" s="16">
        <f>$I34*'Prepared_Debt Original Currency'!AS34</f>
        <v>0</v>
      </c>
      <c r="AT34" s="16">
        <f>$I34*'Prepared_Debt Original Currency'!AT34</f>
        <v>0</v>
      </c>
      <c r="AU34" s="16">
        <f>$I34*'Prepared_Debt Original Currency'!AU34</f>
        <v>0</v>
      </c>
      <c r="AV34" s="16">
        <f>$I34*'Prepared_Debt Original Currency'!AV34</f>
        <v>0</v>
      </c>
      <c r="AW34" s="16">
        <f>$I34*'Prepared_Debt Original Currency'!AW34</f>
        <v>0</v>
      </c>
      <c r="AX34" s="16">
        <f>$I34*'Prepared_Debt Original Currency'!AX34</f>
        <v>0</v>
      </c>
      <c r="AY34" s="16">
        <f>$I34*'Prepared_Debt Original Currency'!AY34</f>
        <v>0</v>
      </c>
      <c r="AZ34" s="16">
        <f>$I34*'Prepared_Debt Original Currency'!AZ34</f>
        <v>0</v>
      </c>
      <c r="BA34" s="16">
        <f>$I34*'Prepared_Debt Original Currency'!BA34</f>
        <v>0</v>
      </c>
      <c r="BB34" s="16">
        <f>$I34*'Prepared_Debt Original Currency'!BB34</f>
        <v>0</v>
      </c>
      <c r="BC34" s="16">
        <f>$I34*'Prepared_Debt Original Currency'!BC34</f>
        <v>0</v>
      </c>
      <c r="BD34" s="16">
        <f>$I34*'Prepared_Debt Original Currency'!BD34</f>
        <v>0</v>
      </c>
      <c r="BE34" s="16">
        <f>$I34*'Prepared_Debt Original Currency'!BE34</f>
        <v>0</v>
      </c>
      <c r="BF34" s="16">
        <f>$I34*'Prepared_Debt Original Currency'!BF34</f>
        <v>0</v>
      </c>
      <c r="BG34" s="16">
        <f>$I34*'Prepared_Debt Original Currency'!BG34</f>
        <v>0</v>
      </c>
      <c r="BH34" s="16">
        <f>$I34*'Prepared_Debt Original Currency'!BH34</f>
        <v>0</v>
      </c>
      <c r="BI34" s="16">
        <f>$I34*'Prepared_Debt Original Currency'!BI34</f>
        <v>0</v>
      </c>
      <c r="BJ34" s="16">
        <f>$I34*'Prepared_Debt Original Currency'!BJ34</f>
        <v>0</v>
      </c>
      <c r="BK34" s="16">
        <f>$I34*'Prepared_Debt Original Currency'!BK34</f>
        <v>0</v>
      </c>
      <c r="BL34" s="16">
        <f>$I34*'Prepared_Debt Original Currency'!BL34</f>
        <v>0</v>
      </c>
      <c r="BM34" s="16">
        <f>$I34*'Prepared_Debt Original Currency'!BM34</f>
        <v>0</v>
      </c>
      <c r="BN34" s="16">
        <f>$I34*'Prepared_Debt Original Currency'!BN34</f>
        <v>0</v>
      </c>
      <c r="BO34" s="16">
        <f>$I34*'Prepared_Debt Original Currency'!BO34</f>
        <v>0</v>
      </c>
      <c r="BP34" s="16">
        <f>$I34*'Prepared_Debt Original Currency'!BP34</f>
        <v>0</v>
      </c>
      <c r="BQ34" s="16">
        <f>$I34*'Prepared_Debt Original Currency'!BQ34</f>
        <v>0</v>
      </c>
      <c r="BR34" s="16">
        <f>$I34*'Prepared_Debt Original Currency'!BR34</f>
        <v>0</v>
      </c>
      <c r="BS34" s="16">
        <f>$I34*'Prepared_Debt Original Currency'!BS34</f>
        <v>0</v>
      </c>
      <c r="BT34" s="16">
        <f>$I34*'Prepared_Debt Original Currency'!BT34</f>
        <v>0</v>
      </c>
      <c r="BU34" s="16">
        <f>$I34*'Prepared_Debt Original Currency'!BU34</f>
        <v>0</v>
      </c>
      <c r="BV34" s="16">
        <f>$I34*'Prepared_Debt Original Currency'!BV34</f>
        <v>0</v>
      </c>
      <c r="BW34" s="16">
        <f>$I34*'Prepared_Debt Original Currency'!BW34</f>
        <v>0</v>
      </c>
      <c r="BX34" s="20"/>
      <c r="BY34" s="20" t="b">
        <f t="shared" si="5"/>
        <v>1</v>
      </c>
      <c r="BZ34" s="20"/>
      <c r="CA34" s="20"/>
      <c r="CB34" s="23">
        <v>0</v>
      </c>
      <c r="CC34" s="23">
        <f t="shared" si="6"/>
        <v>5160466.5521459999</v>
      </c>
      <c r="CD34" s="21">
        <f t="shared" si="19"/>
        <v>1290116.6380365</v>
      </c>
      <c r="CE34" s="21">
        <f t="shared" si="19"/>
        <v>1290116.6380365</v>
      </c>
      <c r="CF34" s="21">
        <f t="shared" si="19"/>
        <v>1290116.6380365</v>
      </c>
      <c r="CG34" s="21">
        <f t="shared" si="19"/>
        <v>1290116.6380365</v>
      </c>
      <c r="CH34" s="21">
        <f t="shared" si="19"/>
        <v>1290116.6380365</v>
      </c>
      <c r="CI34" s="21">
        <f t="shared" si="19"/>
        <v>1290116.6380365</v>
      </c>
      <c r="CJ34" s="21">
        <f t="shared" si="19"/>
        <v>0</v>
      </c>
      <c r="CK34" s="21">
        <f t="shared" si="19"/>
        <v>0</v>
      </c>
      <c r="CL34" s="21">
        <f t="shared" si="19"/>
        <v>0</v>
      </c>
      <c r="CM34" s="21">
        <f t="shared" si="19"/>
        <v>0</v>
      </c>
      <c r="CN34" s="21">
        <f t="shared" si="19"/>
        <v>0</v>
      </c>
      <c r="CO34" s="21">
        <f t="shared" si="19"/>
        <v>0</v>
      </c>
      <c r="CP34" s="21">
        <f t="shared" si="19"/>
        <v>0</v>
      </c>
      <c r="CQ34" s="21">
        <f t="shared" si="19"/>
        <v>0</v>
      </c>
      <c r="CR34" s="21">
        <f t="shared" si="19"/>
        <v>0</v>
      </c>
      <c r="CS34" s="21">
        <f t="shared" si="19"/>
        <v>0</v>
      </c>
      <c r="CT34" s="21">
        <f t="shared" si="16"/>
        <v>0</v>
      </c>
      <c r="CU34" s="21">
        <f t="shared" si="16"/>
        <v>0</v>
      </c>
      <c r="CV34" s="21">
        <f t="shared" si="16"/>
        <v>0</v>
      </c>
      <c r="CW34" s="21">
        <f t="shared" si="16"/>
        <v>0</v>
      </c>
      <c r="CX34" s="21">
        <f t="shared" si="16"/>
        <v>0</v>
      </c>
      <c r="CY34" s="21">
        <f t="shared" si="16"/>
        <v>0</v>
      </c>
      <c r="CZ34" s="21">
        <f t="shared" si="16"/>
        <v>0</v>
      </c>
      <c r="DA34" s="21">
        <f t="shared" si="16"/>
        <v>0</v>
      </c>
      <c r="DB34" s="21">
        <f t="shared" si="16"/>
        <v>0</v>
      </c>
      <c r="DC34" s="21">
        <f t="shared" si="16"/>
        <v>0</v>
      </c>
      <c r="DD34" s="21">
        <f t="shared" si="17"/>
        <v>0</v>
      </c>
      <c r="DE34" s="21">
        <f t="shared" si="18"/>
        <v>0</v>
      </c>
      <c r="DF34" s="21">
        <f t="shared" si="18"/>
        <v>0</v>
      </c>
      <c r="DG34" s="21">
        <f t="shared" si="18"/>
        <v>0</v>
      </c>
      <c r="DH34" s="21">
        <f t="shared" si="18"/>
        <v>0</v>
      </c>
      <c r="DI34" s="21">
        <f t="shared" si="18"/>
        <v>0</v>
      </c>
      <c r="DJ34" s="21">
        <f t="shared" si="18"/>
        <v>0</v>
      </c>
      <c r="DK34" s="21">
        <f t="shared" si="18"/>
        <v>0</v>
      </c>
      <c r="DL34" s="21">
        <f t="shared" si="18"/>
        <v>0</v>
      </c>
      <c r="DM34" s="21">
        <f t="shared" si="18"/>
        <v>0</v>
      </c>
      <c r="DN34" s="21">
        <f t="shared" si="18"/>
        <v>0</v>
      </c>
      <c r="DO34" s="21">
        <f t="shared" si="18"/>
        <v>0</v>
      </c>
      <c r="DP34" s="21">
        <f t="shared" si="18"/>
        <v>0</v>
      </c>
      <c r="DQ34" s="21">
        <f t="shared" si="18"/>
        <v>0</v>
      </c>
      <c r="DR34" s="21">
        <f t="shared" si="18"/>
        <v>0</v>
      </c>
      <c r="DS34" s="21">
        <f t="shared" si="18"/>
        <v>0</v>
      </c>
      <c r="DT34" s="21">
        <f t="shared" si="18"/>
        <v>0</v>
      </c>
      <c r="DU34" s="21">
        <f t="shared" si="14"/>
        <v>0</v>
      </c>
      <c r="DV34" s="21">
        <f t="shared" si="14"/>
        <v>0</v>
      </c>
      <c r="DW34" s="21">
        <f t="shared" si="14"/>
        <v>0</v>
      </c>
      <c r="DX34" s="21">
        <f t="shared" si="14"/>
        <v>0</v>
      </c>
      <c r="DY34" s="21">
        <f t="shared" si="14"/>
        <v>0</v>
      </c>
      <c r="DZ34" s="21">
        <f t="shared" si="14"/>
        <v>0</v>
      </c>
      <c r="EA34" s="21">
        <f t="shared" si="14"/>
        <v>0</v>
      </c>
      <c r="EB34" s="23">
        <f t="shared" si="7"/>
        <v>-2580233.2760729995</v>
      </c>
    </row>
    <row r="35" spans="1:256" x14ac:dyDescent="0.35">
      <c r="A35" s="14">
        <v>31</v>
      </c>
      <c r="B35" s="15" t="s">
        <v>25</v>
      </c>
      <c r="C35" s="15" t="s">
        <v>46</v>
      </c>
      <c r="D35" s="14" t="s">
        <v>27</v>
      </c>
      <c r="E35" s="50" t="s">
        <v>62</v>
      </c>
      <c r="F35" s="50" t="s">
        <v>74</v>
      </c>
      <c r="G35" s="50">
        <f>VLOOKUP(F35,'Represenative Instruments_FX'!$E$5:$F$14,2,FALSE)</f>
        <v>2</v>
      </c>
      <c r="H35" s="14" t="s">
        <v>30</v>
      </c>
      <c r="I35" s="76">
        <f>VLOOKUP(H35,'Represenative Instruments_FX'!$H$5:$J$15,3,FALSE)</f>
        <v>1.4247700000000001</v>
      </c>
      <c r="J35" s="16">
        <f>+I35*'Prepared_Debt Original Currency'!J35</f>
        <v>39516484.372554161</v>
      </c>
      <c r="K35" s="16">
        <f>+I35*'Prepared_Debt Original Currency'!K35</f>
        <v>5502813.4146269681</v>
      </c>
      <c r="L35" s="16">
        <v>0</v>
      </c>
      <c r="M35" s="16">
        <v>0</v>
      </c>
      <c r="N35" s="121">
        <v>41356</v>
      </c>
      <c r="O35" s="121">
        <v>52495</v>
      </c>
      <c r="P35" s="14">
        <v>10</v>
      </c>
      <c r="Q35" s="17">
        <v>40</v>
      </c>
      <c r="R35" s="50">
        <v>0</v>
      </c>
      <c r="S35" s="50">
        <v>26</v>
      </c>
      <c r="T35" s="14" t="s">
        <v>29</v>
      </c>
      <c r="U35" s="46">
        <v>7.4999999999999997E-3</v>
      </c>
      <c r="V35" s="14"/>
      <c r="W35" s="24"/>
      <c r="X35" s="16">
        <v>5060606.0606060605</v>
      </c>
      <c r="Y35" s="106">
        <f t="shared" si="4"/>
        <v>0</v>
      </c>
      <c r="Z35" s="16">
        <f>$I35*'Prepared_Debt Original Currency'!Z35</f>
        <v>61192.686066485425</v>
      </c>
      <c r="AA35" s="16">
        <f>$I35*'Prepared_Debt Original Currency'!AA35</f>
        <v>161123.19170269478</v>
      </c>
      <c r="AB35" s="16">
        <f>$I35*'Prepared_Debt Original Currency'!AB35</f>
        <v>185110.28823818333</v>
      </c>
      <c r="AC35" s="16">
        <f>$I35*'Prepared_Debt Original Currency'!AC35</f>
        <v>185110.28823818333</v>
      </c>
      <c r="AD35" s="16">
        <f>$I35*'Prepared_Debt Original Currency'!AD35</f>
        <v>185110.28823818333</v>
      </c>
      <c r="AE35" s="16">
        <f>$I35*'Prepared_Debt Original Currency'!AE35</f>
        <v>185110.28823818333</v>
      </c>
      <c r="AF35" s="16">
        <f>$I35*'Prepared_Debt Original Currency'!AF35</f>
        <v>227002.81919525276</v>
      </c>
      <c r="AG35" s="16">
        <f>$I35*'Prepared_Debt Original Currency'!AG35</f>
        <v>227002.81919525276</v>
      </c>
      <c r="AH35" s="16">
        <f>$I35*'Prepared_Debt Original Currency'!AH35</f>
        <v>227002.81919525276</v>
      </c>
      <c r="AI35" s="16">
        <f>$I35*'Prepared_Debt Original Currency'!AI35</f>
        <v>227002.81919525276</v>
      </c>
      <c r="AJ35" s="16">
        <f>$I35*'Prepared_Debt Original Currency'!AJ35</f>
        <v>227002.81919525276</v>
      </c>
      <c r="AK35" s="16">
        <f>$I35*'Prepared_Debt Original Currency'!AK35</f>
        <v>227002.81919525276</v>
      </c>
      <c r="AL35" s="16">
        <f>$I35*'Prepared_Debt Original Currency'!AL35</f>
        <v>227002.81919525276</v>
      </c>
      <c r="AM35" s="16">
        <f>$I35*'Prepared_Debt Original Currency'!AM35</f>
        <v>227002.81919525276</v>
      </c>
      <c r="AN35" s="16">
        <f>$I35*'Prepared_Debt Original Currency'!AN35</f>
        <v>227002.81919525276</v>
      </c>
      <c r="AO35" s="16">
        <f>$I35*'Prepared_Debt Original Currency'!AO35</f>
        <v>227002.81919525276</v>
      </c>
      <c r="AP35" s="16">
        <f>$I35*'Prepared_Debt Original Currency'!AP35</f>
        <v>227002.81919525276</v>
      </c>
      <c r="AQ35" s="16">
        <f>$I35*'Prepared_Debt Original Currency'!AQ35</f>
        <v>227002.81919525276</v>
      </c>
      <c r="AR35" s="16">
        <f>$I35*'Prepared_Debt Original Currency'!AR35</f>
        <v>227002.81919525276</v>
      </c>
      <c r="AS35" s="16">
        <f>$I35*'Prepared_Debt Original Currency'!AS35</f>
        <v>227002.81919525276</v>
      </c>
      <c r="AT35" s="16">
        <f>$I35*'Prepared_Debt Original Currency'!AT35</f>
        <v>227002.81919525276</v>
      </c>
      <c r="AU35" s="16">
        <f>$I35*'Prepared_Debt Original Currency'!AU35</f>
        <v>227002.81919525276</v>
      </c>
      <c r="AV35" s="16">
        <f>$I35*'Prepared_Debt Original Currency'!AV35</f>
        <v>227002.81919525276</v>
      </c>
      <c r="AW35" s="16">
        <f>$I35*'Prepared_Debt Original Currency'!AW35</f>
        <v>227002.81919525276</v>
      </c>
      <c r="AX35" s="16">
        <f>$I35*'Prepared_Debt Original Currency'!AX35</f>
        <v>227002.81919525276</v>
      </c>
      <c r="AY35" s="16">
        <f>$I35*'Prepared_Debt Original Currency'!AY35</f>
        <v>227002.81919525276</v>
      </c>
      <c r="AZ35" s="16">
        <f>$I35*'Prepared_Debt Original Currency'!AZ35</f>
        <v>0</v>
      </c>
      <c r="BA35" s="16">
        <f>$I35*'Prepared_Debt Original Currency'!BA35</f>
        <v>0</v>
      </c>
      <c r="BB35" s="16">
        <f>$I35*'Prepared_Debt Original Currency'!BB35</f>
        <v>0</v>
      </c>
      <c r="BC35" s="16">
        <f>$I35*'Prepared_Debt Original Currency'!BC35</f>
        <v>0</v>
      </c>
      <c r="BD35" s="16">
        <f>$I35*'Prepared_Debt Original Currency'!BD35</f>
        <v>0</v>
      </c>
      <c r="BE35" s="16">
        <f>$I35*'Prepared_Debt Original Currency'!BE35</f>
        <v>0</v>
      </c>
      <c r="BF35" s="16">
        <f>$I35*'Prepared_Debt Original Currency'!BF35</f>
        <v>0</v>
      </c>
      <c r="BG35" s="16">
        <f>$I35*'Prepared_Debt Original Currency'!BG35</f>
        <v>0</v>
      </c>
      <c r="BH35" s="16">
        <f>$I35*'Prepared_Debt Original Currency'!BH35</f>
        <v>0</v>
      </c>
      <c r="BI35" s="16">
        <f>$I35*'Prepared_Debt Original Currency'!BI35</f>
        <v>0</v>
      </c>
      <c r="BJ35" s="16">
        <f>$I35*'Prepared_Debt Original Currency'!BJ35</f>
        <v>0</v>
      </c>
      <c r="BK35" s="16">
        <f>$I35*'Prepared_Debt Original Currency'!BK35</f>
        <v>0</v>
      </c>
      <c r="BL35" s="16">
        <f>$I35*'Prepared_Debt Original Currency'!BL35</f>
        <v>0</v>
      </c>
      <c r="BM35" s="16">
        <f>$I35*'Prepared_Debt Original Currency'!BM35</f>
        <v>0</v>
      </c>
      <c r="BN35" s="16">
        <f>$I35*'Prepared_Debt Original Currency'!BN35</f>
        <v>0</v>
      </c>
      <c r="BO35" s="16">
        <f>$I35*'Prepared_Debt Original Currency'!BO35</f>
        <v>0</v>
      </c>
      <c r="BP35" s="16">
        <f>$I35*'Prepared_Debt Original Currency'!BP35</f>
        <v>0</v>
      </c>
      <c r="BQ35" s="16">
        <f>$I35*'Prepared_Debt Original Currency'!BQ35</f>
        <v>0</v>
      </c>
      <c r="BR35" s="16">
        <f>$I35*'Prepared_Debt Original Currency'!BR35</f>
        <v>0</v>
      </c>
      <c r="BS35" s="16">
        <f>$I35*'Prepared_Debt Original Currency'!BS35</f>
        <v>0</v>
      </c>
      <c r="BT35" s="16">
        <f>$I35*'Prepared_Debt Original Currency'!BT35</f>
        <v>0</v>
      </c>
      <c r="BU35" s="16">
        <f>$I35*'Prepared_Debt Original Currency'!BU35</f>
        <v>0</v>
      </c>
      <c r="BV35" s="16">
        <f>$I35*'Prepared_Debt Original Currency'!BV35</f>
        <v>0</v>
      </c>
      <c r="BW35" s="16">
        <f>$I35*'Prepared_Debt Original Currency'!BW35</f>
        <v>0</v>
      </c>
      <c r="BX35" s="20"/>
      <c r="BY35" s="20" t="b">
        <f t="shared" si="5"/>
        <v>1</v>
      </c>
      <c r="BZ35" s="20"/>
      <c r="CA35" s="20"/>
      <c r="CB35" s="23">
        <v>0</v>
      </c>
      <c r="CC35" s="23">
        <f t="shared" si="6"/>
        <v>5502813.4146269681</v>
      </c>
      <c r="CD35" s="21">
        <f t="shared" si="19"/>
        <v>211646.66979334492</v>
      </c>
      <c r="CE35" s="21">
        <f t="shared" si="19"/>
        <v>211646.66979334492</v>
      </c>
      <c r="CF35" s="21">
        <f t="shared" si="19"/>
        <v>211646.66979334492</v>
      </c>
      <c r="CG35" s="21">
        <f t="shared" si="19"/>
        <v>211646.66979334492</v>
      </c>
      <c r="CH35" s="21">
        <f t="shared" si="19"/>
        <v>211646.66979334492</v>
      </c>
      <c r="CI35" s="21">
        <f t="shared" si="19"/>
        <v>211646.66979334492</v>
      </c>
      <c r="CJ35" s="21">
        <f t="shared" si="19"/>
        <v>211646.66979334492</v>
      </c>
      <c r="CK35" s="21">
        <f t="shared" si="19"/>
        <v>211646.66979334492</v>
      </c>
      <c r="CL35" s="21">
        <f t="shared" si="19"/>
        <v>211646.66979334492</v>
      </c>
      <c r="CM35" s="21">
        <f t="shared" si="19"/>
        <v>211646.66979334492</v>
      </c>
      <c r="CN35" s="21">
        <f t="shared" si="19"/>
        <v>211646.66979334492</v>
      </c>
      <c r="CO35" s="21">
        <f t="shared" si="19"/>
        <v>211646.66979334492</v>
      </c>
      <c r="CP35" s="21">
        <f t="shared" si="19"/>
        <v>211646.66979334492</v>
      </c>
      <c r="CQ35" s="21">
        <f t="shared" si="19"/>
        <v>211646.66979334492</v>
      </c>
      <c r="CR35" s="21">
        <f t="shared" si="19"/>
        <v>211646.66979334492</v>
      </c>
      <c r="CS35" s="21">
        <f t="shared" si="19"/>
        <v>211646.66979334492</v>
      </c>
      <c r="CT35" s="21">
        <f t="shared" si="16"/>
        <v>211646.66979334492</v>
      </c>
      <c r="CU35" s="21">
        <f t="shared" si="16"/>
        <v>211646.66979334492</v>
      </c>
      <c r="CV35" s="21">
        <f t="shared" si="16"/>
        <v>211646.66979334492</v>
      </c>
      <c r="CW35" s="21">
        <f t="shared" si="16"/>
        <v>211646.66979334492</v>
      </c>
      <c r="CX35" s="21">
        <f t="shared" si="16"/>
        <v>211646.66979334492</v>
      </c>
      <c r="CY35" s="21">
        <f t="shared" si="16"/>
        <v>211646.66979334492</v>
      </c>
      <c r="CZ35" s="21">
        <f t="shared" si="16"/>
        <v>211646.66979334492</v>
      </c>
      <c r="DA35" s="21">
        <f t="shared" si="16"/>
        <v>211646.66979334492</v>
      </c>
      <c r="DB35" s="21">
        <f t="shared" si="16"/>
        <v>211646.66979334492</v>
      </c>
      <c r="DC35" s="21">
        <f t="shared" si="16"/>
        <v>211646.66979334492</v>
      </c>
      <c r="DD35" s="21">
        <f t="shared" si="17"/>
        <v>211646.66979334492</v>
      </c>
      <c r="DE35" s="21">
        <f t="shared" si="18"/>
        <v>211646.66979334492</v>
      </c>
      <c r="DF35" s="21">
        <f t="shared" si="18"/>
        <v>0</v>
      </c>
      <c r="DG35" s="21">
        <f t="shared" si="18"/>
        <v>0</v>
      </c>
      <c r="DH35" s="21">
        <f t="shared" si="18"/>
        <v>0</v>
      </c>
      <c r="DI35" s="21">
        <f t="shared" si="18"/>
        <v>0</v>
      </c>
      <c r="DJ35" s="21">
        <f t="shared" si="18"/>
        <v>0</v>
      </c>
      <c r="DK35" s="21">
        <f t="shared" si="18"/>
        <v>0</v>
      </c>
      <c r="DL35" s="21">
        <f t="shared" si="18"/>
        <v>0</v>
      </c>
      <c r="DM35" s="21">
        <f t="shared" si="18"/>
        <v>0</v>
      </c>
      <c r="DN35" s="21">
        <f t="shared" si="18"/>
        <v>0</v>
      </c>
      <c r="DO35" s="21">
        <f t="shared" si="18"/>
        <v>0</v>
      </c>
      <c r="DP35" s="21">
        <f t="shared" si="18"/>
        <v>0</v>
      </c>
      <c r="DQ35" s="21">
        <f t="shared" si="18"/>
        <v>0</v>
      </c>
      <c r="DR35" s="21">
        <f t="shared" si="18"/>
        <v>0</v>
      </c>
      <c r="DS35" s="21">
        <f t="shared" si="18"/>
        <v>0</v>
      </c>
      <c r="DT35" s="21">
        <f t="shared" si="18"/>
        <v>0</v>
      </c>
      <c r="DU35" s="21">
        <f t="shared" si="14"/>
        <v>0</v>
      </c>
      <c r="DV35" s="21">
        <f t="shared" si="14"/>
        <v>0</v>
      </c>
      <c r="DW35" s="21">
        <f t="shared" si="14"/>
        <v>0</v>
      </c>
      <c r="DX35" s="21">
        <f t="shared" si="14"/>
        <v>0</v>
      </c>
      <c r="DY35" s="21">
        <f t="shared" si="14"/>
        <v>0</v>
      </c>
      <c r="DZ35" s="21">
        <f t="shared" si="14"/>
        <v>0</v>
      </c>
      <c r="EA35" s="21">
        <f t="shared" si="14"/>
        <v>0</v>
      </c>
      <c r="EB35" s="23">
        <f t="shared" si="7"/>
        <v>-423293.33958669193</v>
      </c>
    </row>
    <row r="36" spans="1:256" x14ac:dyDescent="0.35">
      <c r="A36" s="14">
        <v>32</v>
      </c>
      <c r="B36" s="15" t="s">
        <v>25</v>
      </c>
      <c r="C36" s="17" t="s">
        <v>47</v>
      </c>
      <c r="D36" s="14" t="s">
        <v>48</v>
      </c>
      <c r="E36" s="50" t="s">
        <v>48</v>
      </c>
      <c r="F36" s="50" t="s">
        <v>79</v>
      </c>
      <c r="G36" s="50">
        <f>VLOOKUP(F36,'Represenative Instruments_FX'!$E$5:$F$14,2,FALSE)</f>
        <v>6</v>
      </c>
      <c r="H36" s="14" t="s">
        <v>28</v>
      </c>
      <c r="I36" s="76">
        <f>VLOOKUP(H36,'Represenative Instruments_FX'!$H$5:$J$15,3,FALSE)</f>
        <v>1</v>
      </c>
      <c r="J36" s="16">
        <f>+I36*'Prepared_Debt Original Currency'!J36</f>
        <v>82251950</v>
      </c>
      <c r="K36" s="16">
        <f>+I36*'Prepared_Debt Original Currency'!K36</f>
        <v>47001114.259999998</v>
      </c>
      <c r="L36" s="16">
        <v>0</v>
      </c>
      <c r="M36" s="16">
        <v>0</v>
      </c>
      <c r="N36" s="122">
        <v>43646</v>
      </c>
      <c r="O36" s="122">
        <v>44561</v>
      </c>
      <c r="P36" s="14">
        <v>5</v>
      </c>
      <c r="Q36" s="17">
        <v>7</v>
      </c>
      <c r="R36" s="50">
        <v>2</v>
      </c>
      <c r="S36" s="50">
        <v>4</v>
      </c>
      <c r="T36" s="14" t="s">
        <v>29</v>
      </c>
      <c r="U36" s="46">
        <v>3.5000000000000003E-2</v>
      </c>
      <c r="V36" s="14"/>
      <c r="W36" s="24"/>
      <c r="X36" s="16">
        <v>76626905</v>
      </c>
      <c r="Y36" s="106">
        <f t="shared" si="4"/>
        <v>0</v>
      </c>
      <c r="Z36" s="16">
        <f>$I36*'Prepared_Debt Original Currency'!Z36</f>
        <v>0</v>
      </c>
      <c r="AA36" s="16">
        <f>$I36*'Prepared_Debt Original Currency'!AA36</f>
        <v>23500557.129999999</v>
      </c>
      <c r="AB36" s="16">
        <f>$I36*'Prepared_Debt Original Currency'!AB36</f>
        <v>11750278.564999999</v>
      </c>
      <c r="AC36" s="16">
        <f>$I36*'Prepared_Debt Original Currency'!AC36</f>
        <v>11750278.564999999</v>
      </c>
      <c r="AD36" s="16">
        <f>$I36*'Prepared_Debt Original Currency'!AD36</f>
        <v>0</v>
      </c>
      <c r="AE36" s="16">
        <f>$I36*'Prepared_Debt Original Currency'!AE36</f>
        <v>0</v>
      </c>
      <c r="AF36" s="16">
        <f>$I36*'Prepared_Debt Original Currency'!AF36</f>
        <v>0</v>
      </c>
      <c r="AG36" s="16">
        <f>$I36*'Prepared_Debt Original Currency'!AG36</f>
        <v>0</v>
      </c>
      <c r="AH36" s="16">
        <f>$I36*'Prepared_Debt Original Currency'!AH36</f>
        <v>0</v>
      </c>
      <c r="AI36" s="16">
        <f>$I36*'Prepared_Debt Original Currency'!AI36</f>
        <v>0</v>
      </c>
      <c r="AJ36" s="16">
        <f>$I36*'Prepared_Debt Original Currency'!AJ36</f>
        <v>0</v>
      </c>
      <c r="AK36" s="16">
        <f>$I36*'Prepared_Debt Original Currency'!AK36</f>
        <v>0</v>
      </c>
      <c r="AL36" s="16">
        <f>$I36*'Prepared_Debt Original Currency'!AL36</f>
        <v>0</v>
      </c>
      <c r="AM36" s="16">
        <f>$I36*'Prepared_Debt Original Currency'!AM36</f>
        <v>0</v>
      </c>
      <c r="AN36" s="16">
        <f>$I36*'Prepared_Debt Original Currency'!AN36</f>
        <v>0</v>
      </c>
      <c r="AO36" s="16">
        <f>$I36*'Prepared_Debt Original Currency'!AO36</f>
        <v>0</v>
      </c>
      <c r="AP36" s="16">
        <f>$I36*'Prepared_Debt Original Currency'!AP36</f>
        <v>0</v>
      </c>
      <c r="AQ36" s="16">
        <f>$I36*'Prepared_Debt Original Currency'!AQ36</f>
        <v>0</v>
      </c>
      <c r="AR36" s="16">
        <f>$I36*'Prepared_Debt Original Currency'!AR36</f>
        <v>0</v>
      </c>
      <c r="AS36" s="16">
        <f>$I36*'Prepared_Debt Original Currency'!AS36</f>
        <v>0</v>
      </c>
      <c r="AT36" s="16">
        <f>$I36*'Prepared_Debt Original Currency'!AT36</f>
        <v>0</v>
      </c>
      <c r="AU36" s="16">
        <f>$I36*'Prepared_Debt Original Currency'!AU36</f>
        <v>0</v>
      </c>
      <c r="AV36" s="16">
        <f>$I36*'Prepared_Debt Original Currency'!AV36</f>
        <v>0</v>
      </c>
      <c r="AW36" s="16">
        <f>$I36*'Prepared_Debt Original Currency'!AW36</f>
        <v>0</v>
      </c>
      <c r="AX36" s="16">
        <f>$I36*'Prepared_Debt Original Currency'!AX36</f>
        <v>0</v>
      </c>
      <c r="AY36" s="16">
        <f>$I36*'Prepared_Debt Original Currency'!AY36</f>
        <v>0</v>
      </c>
      <c r="AZ36" s="16">
        <f>$I36*'Prepared_Debt Original Currency'!AZ36</f>
        <v>0</v>
      </c>
      <c r="BA36" s="16">
        <f>$I36*'Prepared_Debt Original Currency'!BA36</f>
        <v>0</v>
      </c>
      <c r="BB36" s="16">
        <f>$I36*'Prepared_Debt Original Currency'!BB36</f>
        <v>0</v>
      </c>
      <c r="BC36" s="16">
        <f>$I36*'Prepared_Debt Original Currency'!BC36</f>
        <v>0</v>
      </c>
      <c r="BD36" s="16">
        <f>$I36*'Prepared_Debt Original Currency'!BD36</f>
        <v>0</v>
      </c>
      <c r="BE36" s="16">
        <f>$I36*'Prepared_Debt Original Currency'!BE36</f>
        <v>0</v>
      </c>
      <c r="BF36" s="16">
        <f>$I36*'Prepared_Debt Original Currency'!BF36</f>
        <v>0</v>
      </c>
      <c r="BG36" s="16">
        <f>$I36*'Prepared_Debt Original Currency'!BG36</f>
        <v>0</v>
      </c>
      <c r="BH36" s="16">
        <f>$I36*'Prepared_Debt Original Currency'!BH36</f>
        <v>0</v>
      </c>
      <c r="BI36" s="16">
        <f>$I36*'Prepared_Debt Original Currency'!BI36</f>
        <v>0</v>
      </c>
      <c r="BJ36" s="16">
        <f>$I36*'Prepared_Debt Original Currency'!BJ36</f>
        <v>0</v>
      </c>
      <c r="BK36" s="16">
        <f>$I36*'Prepared_Debt Original Currency'!BK36</f>
        <v>0</v>
      </c>
      <c r="BL36" s="16">
        <f>$I36*'Prepared_Debt Original Currency'!BL36</f>
        <v>0</v>
      </c>
      <c r="BM36" s="16">
        <f>$I36*'Prepared_Debt Original Currency'!BM36</f>
        <v>0</v>
      </c>
      <c r="BN36" s="16">
        <f>$I36*'Prepared_Debt Original Currency'!BN36</f>
        <v>0</v>
      </c>
      <c r="BO36" s="16">
        <f>$I36*'Prepared_Debt Original Currency'!BO36</f>
        <v>0</v>
      </c>
      <c r="BP36" s="16">
        <f>$I36*'Prepared_Debt Original Currency'!BP36</f>
        <v>0</v>
      </c>
      <c r="BQ36" s="16">
        <f>$I36*'Prepared_Debt Original Currency'!BQ36</f>
        <v>0</v>
      </c>
      <c r="BR36" s="16">
        <f>$I36*'Prepared_Debt Original Currency'!BR36</f>
        <v>0</v>
      </c>
      <c r="BS36" s="16">
        <f>$I36*'Prepared_Debt Original Currency'!BS36</f>
        <v>0</v>
      </c>
      <c r="BT36" s="16">
        <f>$I36*'Prepared_Debt Original Currency'!BT36</f>
        <v>0</v>
      </c>
      <c r="BU36" s="16">
        <f>$I36*'Prepared_Debt Original Currency'!BU36</f>
        <v>0</v>
      </c>
      <c r="BV36" s="16">
        <f>$I36*'Prepared_Debt Original Currency'!BV36</f>
        <v>0</v>
      </c>
      <c r="BW36" s="16">
        <f>$I36*'Prepared_Debt Original Currency'!BW36</f>
        <v>0</v>
      </c>
      <c r="BX36" s="20"/>
      <c r="BY36" s="20" t="b">
        <f t="shared" si="5"/>
        <v>1</v>
      </c>
      <c r="BZ36" s="20"/>
      <c r="CA36" s="20"/>
      <c r="CB36" s="23">
        <v>0</v>
      </c>
      <c r="CC36" s="23">
        <f t="shared" si="6"/>
        <v>47001114.259999998</v>
      </c>
      <c r="CD36" s="21">
        <f t="shared" si="19"/>
        <v>0</v>
      </c>
      <c r="CE36" s="21">
        <f t="shared" si="19"/>
        <v>0</v>
      </c>
      <c r="CF36" s="21">
        <f t="shared" si="19"/>
        <v>23500557.129999999</v>
      </c>
      <c r="CG36" s="21">
        <f t="shared" si="19"/>
        <v>23500557.129999999</v>
      </c>
      <c r="CH36" s="21">
        <f t="shared" si="19"/>
        <v>23500557.129999999</v>
      </c>
      <c r="CI36" s="21">
        <f t="shared" si="19"/>
        <v>23500557.129999999</v>
      </c>
      <c r="CJ36" s="21">
        <f t="shared" si="19"/>
        <v>0</v>
      </c>
      <c r="CK36" s="21">
        <f t="shared" si="19"/>
        <v>0</v>
      </c>
      <c r="CL36" s="21">
        <f t="shared" si="19"/>
        <v>0</v>
      </c>
      <c r="CM36" s="21">
        <f t="shared" si="19"/>
        <v>0</v>
      </c>
      <c r="CN36" s="21">
        <f t="shared" si="19"/>
        <v>0</v>
      </c>
      <c r="CO36" s="21">
        <f t="shared" si="19"/>
        <v>0</v>
      </c>
      <c r="CP36" s="21">
        <f t="shared" si="19"/>
        <v>0</v>
      </c>
      <c r="CQ36" s="21">
        <f t="shared" si="19"/>
        <v>0</v>
      </c>
      <c r="CR36" s="21">
        <f t="shared" si="19"/>
        <v>0</v>
      </c>
      <c r="CS36" s="21">
        <f t="shared" si="19"/>
        <v>0</v>
      </c>
      <c r="CT36" s="21">
        <f t="shared" si="16"/>
        <v>0</v>
      </c>
      <c r="CU36" s="21">
        <f t="shared" si="16"/>
        <v>0</v>
      </c>
      <c r="CV36" s="21">
        <f t="shared" si="16"/>
        <v>0</v>
      </c>
      <c r="CW36" s="21">
        <f t="shared" si="16"/>
        <v>0</v>
      </c>
      <c r="CX36" s="21">
        <f t="shared" si="16"/>
        <v>0</v>
      </c>
      <c r="CY36" s="21">
        <f t="shared" si="16"/>
        <v>0</v>
      </c>
      <c r="CZ36" s="21">
        <f t="shared" si="16"/>
        <v>0</v>
      </c>
      <c r="DA36" s="21">
        <f t="shared" si="16"/>
        <v>0</v>
      </c>
      <c r="DB36" s="21">
        <f t="shared" si="16"/>
        <v>0</v>
      </c>
      <c r="DC36" s="21">
        <f t="shared" si="16"/>
        <v>0</v>
      </c>
      <c r="DD36" s="21">
        <f t="shared" si="17"/>
        <v>0</v>
      </c>
      <c r="DE36" s="21">
        <f t="shared" si="18"/>
        <v>0</v>
      </c>
      <c r="DF36" s="21">
        <f t="shared" si="18"/>
        <v>0</v>
      </c>
      <c r="DG36" s="21">
        <f t="shared" si="18"/>
        <v>0</v>
      </c>
      <c r="DH36" s="21">
        <f t="shared" si="18"/>
        <v>0</v>
      </c>
      <c r="DI36" s="21">
        <f t="shared" si="18"/>
        <v>0</v>
      </c>
      <c r="DJ36" s="21">
        <f t="shared" si="18"/>
        <v>0</v>
      </c>
      <c r="DK36" s="21">
        <f t="shared" si="18"/>
        <v>0</v>
      </c>
      <c r="DL36" s="21">
        <f t="shared" si="18"/>
        <v>0</v>
      </c>
      <c r="DM36" s="21">
        <f t="shared" si="18"/>
        <v>0</v>
      </c>
      <c r="DN36" s="21">
        <f t="shared" si="18"/>
        <v>0</v>
      </c>
      <c r="DO36" s="21">
        <f t="shared" si="18"/>
        <v>0</v>
      </c>
      <c r="DP36" s="21">
        <f t="shared" si="18"/>
        <v>0</v>
      </c>
      <c r="DQ36" s="21">
        <f t="shared" si="18"/>
        <v>0</v>
      </c>
      <c r="DR36" s="21">
        <f t="shared" si="18"/>
        <v>0</v>
      </c>
      <c r="DS36" s="21">
        <f t="shared" si="18"/>
        <v>0</v>
      </c>
      <c r="DT36" s="21">
        <f t="shared" si="18"/>
        <v>0</v>
      </c>
      <c r="DU36" s="21">
        <f t="shared" si="14"/>
        <v>0</v>
      </c>
      <c r="DV36" s="21">
        <f t="shared" si="14"/>
        <v>0</v>
      </c>
      <c r="DW36" s="21">
        <f t="shared" si="14"/>
        <v>0</v>
      </c>
      <c r="DX36" s="21">
        <f t="shared" si="14"/>
        <v>0</v>
      </c>
      <c r="DY36" s="21">
        <f t="shared" si="14"/>
        <v>0</v>
      </c>
      <c r="DZ36" s="21">
        <f t="shared" si="14"/>
        <v>0</v>
      </c>
      <c r="EA36" s="21">
        <f t="shared" si="14"/>
        <v>0</v>
      </c>
      <c r="EB36" s="23">
        <f t="shared" si="7"/>
        <v>-47001114.259999998</v>
      </c>
    </row>
    <row r="37" spans="1:256" x14ac:dyDescent="0.35">
      <c r="A37" s="14">
        <v>33</v>
      </c>
      <c r="B37" s="15" t="s">
        <v>25</v>
      </c>
      <c r="C37" s="15" t="s">
        <v>49</v>
      </c>
      <c r="D37" s="14" t="s">
        <v>48</v>
      </c>
      <c r="E37" s="50" t="s">
        <v>48</v>
      </c>
      <c r="F37" s="50" t="s">
        <v>79</v>
      </c>
      <c r="G37" s="50">
        <f>VLOOKUP(F37,'Represenative Instruments_FX'!$E$5:$F$14,2,FALSE)</f>
        <v>6</v>
      </c>
      <c r="H37" s="14" t="s">
        <v>28</v>
      </c>
      <c r="I37" s="76">
        <f>VLOOKUP(H37,'Represenative Instruments_FX'!$H$5:$J$15,3,FALSE)</f>
        <v>1</v>
      </c>
      <c r="J37" s="16">
        <f>+I37*'Prepared_Debt Original Currency'!J37</f>
        <v>307357582.72000003</v>
      </c>
      <c r="K37" s="16">
        <f>+I37*'Prepared_Debt Original Currency'!K37</f>
        <v>156433440.61660001</v>
      </c>
      <c r="L37" s="16">
        <v>0</v>
      </c>
      <c r="M37" s="16">
        <v>0</v>
      </c>
      <c r="N37" s="121">
        <v>43465</v>
      </c>
      <c r="O37" s="122">
        <v>45453</v>
      </c>
      <c r="P37" s="14">
        <v>6</v>
      </c>
      <c r="Q37" s="17">
        <v>12</v>
      </c>
      <c r="R37" s="50">
        <v>1</v>
      </c>
      <c r="S37" s="50">
        <v>7</v>
      </c>
      <c r="T37" s="14" t="s">
        <v>29</v>
      </c>
      <c r="U37" s="46">
        <v>0.06</v>
      </c>
      <c r="V37" s="14"/>
      <c r="W37" s="24"/>
      <c r="X37" s="16">
        <v>229778548.31999999</v>
      </c>
      <c r="Y37" s="106">
        <f t="shared" si="4"/>
        <v>0</v>
      </c>
      <c r="Z37" s="16">
        <f>$I37*'Prepared_Debt Original Currency'!Z37</f>
        <v>37861758.673800007</v>
      </c>
      <c r="AA37" s="16">
        <f>$I37*'Prepared_Debt Original Currency'!AA37</f>
        <v>27861759.1428</v>
      </c>
      <c r="AB37" s="16">
        <f>$I37*'Prepared_Debt Original Currency'!AB37</f>
        <v>19389523.16</v>
      </c>
      <c r="AC37" s="16">
        <f>$I37*'Prepared_Debt Original Currency'!AC37</f>
        <v>18889523.16</v>
      </c>
      <c r="AD37" s="16">
        <f>$I37*'Prepared_Debt Original Currency'!AD37</f>
        <v>17051830.16</v>
      </c>
      <c r="AE37" s="16">
        <f>$I37*'Prepared_Debt Original Currency'!AE37</f>
        <v>18389523.16</v>
      </c>
      <c r="AF37" s="16">
        <f>$I37*'Prepared_Debt Original Currency'!AF37</f>
        <v>16989523.16</v>
      </c>
      <c r="AG37" s="16">
        <f>$I37*'Prepared_Debt Original Currency'!AG37</f>
        <v>0</v>
      </c>
      <c r="AH37" s="16">
        <f>$I37*'Prepared_Debt Original Currency'!AH37</f>
        <v>0</v>
      </c>
      <c r="AI37" s="16">
        <f>$I37*'Prepared_Debt Original Currency'!AI37</f>
        <v>0</v>
      </c>
      <c r="AJ37" s="16">
        <f>$I37*'Prepared_Debt Original Currency'!AJ37</f>
        <v>0</v>
      </c>
      <c r="AK37" s="16">
        <f>$I37*'Prepared_Debt Original Currency'!AK37</f>
        <v>0</v>
      </c>
      <c r="AL37" s="16">
        <f>$I37*'Prepared_Debt Original Currency'!AL37</f>
        <v>0</v>
      </c>
      <c r="AM37" s="16">
        <f>$I37*'Prepared_Debt Original Currency'!AM37</f>
        <v>0</v>
      </c>
      <c r="AN37" s="16">
        <f>$I37*'Prepared_Debt Original Currency'!AN37</f>
        <v>0</v>
      </c>
      <c r="AO37" s="16">
        <f>$I37*'Prepared_Debt Original Currency'!AO37</f>
        <v>0</v>
      </c>
      <c r="AP37" s="16">
        <f>$I37*'Prepared_Debt Original Currency'!AP37</f>
        <v>0</v>
      </c>
      <c r="AQ37" s="16">
        <f>$I37*'Prepared_Debt Original Currency'!AQ37</f>
        <v>0</v>
      </c>
      <c r="AR37" s="16">
        <f>$I37*'Prepared_Debt Original Currency'!AR37</f>
        <v>0</v>
      </c>
      <c r="AS37" s="16">
        <f>$I37*'Prepared_Debt Original Currency'!AS37</f>
        <v>0</v>
      </c>
      <c r="AT37" s="16">
        <f>$I37*'Prepared_Debt Original Currency'!AT37</f>
        <v>0</v>
      </c>
      <c r="AU37" s="16">
        <f>$I37*'Prepared_Debt Original Currency'!AU37</f>
        <v>0</v>
      </c>
      <c r="AV37" s="16">
        <f>$I37*'Prepared_Debt Original Currency'!AV37</f>
        <v>0</v>
      </c>
      <c r="AW37" s="16">
        <f>$I37*'Prepared_Debt Original Currency'!AW37</f>
        <v>0</v>
      </c>
      <c r="AX37" s="16">
        <f>$I37*'Prepared_Debt Original Currency'!AX37</f>
        <v>0</v>
      </c>
      <c r="AY37" s="16">
        <f>$I37*'Prepared_Debt Original Currency'!AY37</f>
        <v>0</v>
      </c>
      <c r="AZ37" s="16">
        <f>$I37*'Prepared_Debt Original Currency'!AZ37</f>
        <v>0</v>
      </c>
      <c r="BA37" s="16">
        <f>$I37*'Prepared_Debt Original Currency'!BA37</f>
        <v>0</v>
      </c>
      <c r="BB37" s="16">
        <f>$I37*'Prepared_Debt Original Currency'!BB37</f>
        <v>0</v>
      </c>
      <c r="BC37" s="16">
        <f>$I37*'Prepared_Debt Original Currency'!BC37</f>
        <v>0</v>
      </c>
      <c r="BD37" s="16">
        <f>$I37*'Prepared_Debt Original Currency'!BD37</f>
        <v>0</v>
      </c>
      <c r="BE37" s="16">
        <f>$I37*'Prepared_Debt Original Currency'!BE37</f>
        <v>0</v>
      </c>
      <c r="BF37" s="16">
        <f>$I37*'Prepared_Debt Original Currency'!BF37</f>
        <v>0</v>
      </c>
      <c r="BG37" s="16">
        <f>$I37*'Prepared_Debt Original Currency'!BG37</f>
        <v>0</v>
      </c>
      <c r="BH37" s="16">
        <f>$I37*'Prepared_Debt Original Currency'!BH37</f>
        <v>0</v>
      </c>
      <c r="BI37" s="16">
        <f>$I37*'Prepared_Debt Original Currency'!BI37</f>
        <v>0</v>
      </c>
      <c r="BJ37" s="16">
        <f>$I37*'Prepared_Debt Original Currency'!BJ37</f>
        <v>0</v>
      </c>
      <c r="BK37" s="16">
        <f>$I37*'Prepared_Debt Original Currency'!BK37</f>
        <v>0</v>
      </c>
      <c r="BL37" s="16">
        <f>$I37*'Prepared_Debt Original Currency'!BL37</f>
        <v>0</v>
      </c>
      <c r="BM37" s="16">
        <f>$I37*'Prepared_Debt Original Currency'!BM37</f>
        <v>0</v>
      </c>
      <c r="BN37" s="16">
        <f>$I37*'Prepared_Debt Original Currency'!BN37</f>
        <v>0</v>
      </c>
      <c r="BO37" s="16">
        <f>$I37*'Prepared_Debt Original Currency'!BO37</f>
        <v>0</v>
      </c>
      <c r="BP37" s="16">
        <f>$I37*'Prepared_Debt Original Currency'!BP37</f>
        <v>0</v>
      </c>
      <c r="BQ37" s="16">
        <f>$I37*'Prepared_Debt Original Currency'!BQ37</f>
        <v>0</v>
      </c>
      <c r="BR37" s="16">
        <f>$I37*'Prepared_Debt Original Currency'!BR37</f>
        <v>0</v>
      </c>
      <c r="BS37" s="16">
        <f>$I37*'Prepared_Debt Original Currency'!BS37</f>
        <v>0</v>
      </c>
      <c r="BT37" s="16">
        <f>$I37*'Prepared_Debt Original Currency'!BT37</f>
        <v>0</v>
      </c>
      <c r="BU37" s="16">
        <f>$I37*'Prepared_Debt Original Currency'!BU37</f>
        <v>0</v>
      </c>
      <c r="BV37" s="16">
        <f>$I37*'Prepared_Debt Original Currency'!BV37</f>
        <v>0</v>
      </c>
      <c r="BW37" s="16">
        <f>$I37*'Prepared_Debt Original Currency'!BW37</f>
        <v>0</v>
      </c>
      <c r="BX37" s="20"/>
      <c r="BY37" s="20" t="b">
        <f t="shared" si="5"/>
        <v>1</v>
      </c>
      <c r="BZ37" s="20"/>
      <c r="CA37" s="20"/>
      <c r="CB37" s="23">
        <v>0</v>
      </c>
      <c r="CC37" s="23">
        <f t="shared" si="6"/>
        <v>156433440.61660001</v>
      </c>
      <c r="CD37" s="21">
        <f t="shared" si="19"/>
        <v>0</v>
      </c>
      <c r="CE37" s="21">
        <f t="shared" si="19"/>
        <v>26072240.102766667</v>
      </c>
      <c r="CF37" s="21">
        <f t="shared" si="19"/>
        <v>26072240.102766667</v>
      </c>
      <c r="CG37" s="21">
        <f t="shared" si="19"/>
        <v>26072240.102766667</v>
      </c>
      <c r="CH37" s="21">
        <f t="shared" si="19"/>
        <v>26072240.102766667</v>
      </c>
      <c r="CI37" s="21">
        <f t="shared" si="19"/>
        <v>26072240.102766667</v>
      </c>
      <c r="CJ37" s="21">
        <f t="shared" si="19"/>
        <v>26072240.102766667</v>
      </c>
      <c r="CK37" s="21">
        <f t="shared" si="19"/>
        <v>26072240.102766667</v>
      </c>
      <c r="CL37" s="21">
        <f t="shared" si="19"/>
        <v>26072240.102766667</v>
      </c>
      <c r="CM37" s="21">
        <f t="shared" si="19"/>
        <v>0</v>
      </c>
      <c r="CN37" s="21">
        <f t="shared" si="19"/>
        <v>0</v>
      </c>
      <c r="CO37" s="21">
        <f t="shared" si="19"/>
        <v>0</v>
      </c>
      <c r="CP37" s="21">
        <f t="shared" si="19"/>
        <v>0</v>
      </c>
      <c r="CQ37" s="21">
        <f t="shared" si="19"/>
        <v>0</v>
      </c>
      <c r="CR37" s="21">
        <f t="shared" si="19"/>
        <v>0</v>
      </c>
      <c r="CS37" s="21">
        <f t="shared" si="19"/>
        <v>0</v>
      </c>
      <c r="CT37" s="21">
        <f t="shared" si="16"/>
        <v>0</v>
      </c>
      <c r="CU37" s="21">
        <f t="shared" si="16"/>
        <v>0</v>
      </c>
      <c r="CV37" s="21">
        <f t="shared" si="16"/>
        <v>0</v>
      </c>
      <c r="CW37" s="21">
        <f t="shared" si="16"/>
        <v>0</v>
      </c>
      <c r="CX37" s="21">
        <f t="shared" si="16"/>
        <v>0</v>
      </c>
      <c r="CY37" s="21">
        <f t="shared" si="16"/>
        <v>0</v>
      </c>
      <c r="CZ37" s="21">
        <f t="shared" si="16"/>
        <v>0</v>
      </c>
      <c r="DA37" s="21">
        <f t="shared" si="16"/>
        <v>0</v>
      </c>
      <c r="DB37" s="21">
        <f t="shared" si="16"/>
        <v>0</v>
      </c>
      <c r="DC37" s="21">
        <f t="shared" si="16"/>
        <v>0</v>
      </c>
      <c r="DD37" s="21">
        <f t="shared" si="17"/>
        <v>0</v>
      </c>
      <c r="DE37" s="21">
        <f t="shared" si="18"/>
        <v>0</v>
      </c>
      <c r="DF37" s="21">
        <f t="shared" si="18"/>
        <v>0</v>
      </c>
      <c r="DG37" s="21">
        <f t="shared" si="18"/>
        <v>0</v>
      </c>
      <c r="DH37" s="21">
        <f t="shared" si="18"/>
        <v>0</v>
      </c>
      <c r="DI37" s="21">
        <f t="shared" si="18"/>
        <v>0</v>
      </c>
      <c r="DJ37" s="21">
        <f t="shared" si="18"/>
        <v>0</v>
      </c>
      <c r="DK37" s="21">
        <f t="shared" si="18"/>
        <v>0</v>
      </c>
      <c r="DL37" s="21">
        <f t="shared" si="18"/>
        <v>0</v>
      </c>
      <c r="DM37" s="21">
        <f t="shared" si="18"/>
        <v>0</v>
      </c>
      <c r="DN37" s="21">
        <f t="shared" si="18"/>
        <v>0</v>
      </c>
      <c r="DO37" s="21">
        <f t="shared" si="18"/>
        <v>0</v>
      </c>
      <c r="DP37" s="21">
        <f t="shared" si="18"/>
        <v>0</v>
      </c>
      <c r="DQ37" s="21">
        <f t="shared" si="18"/>
        <v>0</v>
      </c>
      <c r="DR37" s="21">
        <f t="shared" si="18"/>
        <v>0</v>
      </c>
      <c r="DS37" s="21">
        <f t="shared" si="18"/>
        <v>0</v>
      </c>
      <c r="DT37" s="21">
        <f t="shared" si="18"/>
        <v>0</v>
      </c>
      <c r="DU37" s="21">
        <f t="shared" si="14"/>
        <v>0</v>
      </c>
      <c r="DV37" s="21">
        <f t="shared" si="14"/>
        <v>0</v>
      </c>
      <c r="DW37" s="21">
        <f t="shared" si="14"/>
        <v>0</v>
      </c>
      <c r="DX37" s="21">
        <f t="shared" si="14"/>
        <v>0</v>
      </c>
      <c r="DY37" s="21">
        <f t="shared" si="14"/>
        <v>0</v>
      </c>
      <c r="DZ37" s="21">
        <f t="shared" si="14"/>
        <v>0</v>
      </c>
      <c r="EA37" s="21">
        <f t="shared" si="14"/>
        <v>0</v>
      </c>
      <c r="EB37" s="23">
        <f t="shared" si="7"/>
        <v>-52144480.205533326</v>
      </c>
    </row>
    <row r="38" spans="1:256" x14ac:dyDescent="0.35">
      <c r="A38" s="14">
        <v>34</v>
      </c>
      <c r="B38" s="15" t="s">
        <v>25</v>
      </c>
      <c r="C38" s="15" t="s">
        <v>50</v>
      </c>
      <c r="D38" s="14" t="s">
        <v>43</v>
      </c>
      <c r="E38" s="50" t="s">
        <v>43</v>
      </c>
      <c r="F38" s="50" t="s">
        <v>78</v>
      </c>
      <c r="G38" s="50">
        <f>VLOOKUP(F38,'Represenative Instruments_FX'!$E$5:$F$14,2,FALSE)</f>
        <v>5</v>
      </c>
      <c r="H38" s="14" t="s">
        <v>28</v>
      </c>
      <c r="I38" s="76">
        <f>VLOOKUP(H38,'Represenative Instruments_FX'!$H$5:$J$15,3,FALSE)</f>
        <v>1</v>
      </c>
      <c r="J38" s="16">
        <f>+I38*'Prepared_Debt Original Currency'!J38</f>
        <v>200000000</v>
      </c>
      <c r="K38" s="16">
        <f>+I38*'Prepared_Debt Original Currency'!K38</f>
        <v>182010912.84999999</v>
      </c>
      <c r="L38" s="18">
        <v>0</v>
      </c>
      <c r="M38" s="18">
        <v>0</v>
      </c>
      <c r="N38" s="121">
        <v>42999</v>
      </c>
      <c r="O38" s="121">
        <v>44641</v>
      </c>
      <c r="P38" s="14">
        <v>4</v>
      </c>
      <c r="Q38" s="17">
        <v>9</v>
      </c>
      <c r="R38" s="50">
        <v>0</v>
      </c>
      <c r="S38" s="50">
        <v>5</v>
      </c>
      <c r="T38" s="14" t="s">
        <v>29</v>
      </c>
      <c r="U38" s="46">
        <v>0.03</v>
      </c>
      <c r="V38" s="14"/>
      <c r="W38" s="24"/>
      <c r="X38" s="16">
        <v>200000000</v>
      </c>
      <c r="Y38" s="106">
        <f t="shared" si="4"/>
        <v>0</v>
      </c>
      <c r="Z38" s="16">
        <f>$I38*'Prepared_Debt Original Currency'!Z38</f>
        <v>42010912.850000001</v>
      </c>
      <c r="AA38" s="16">
        <f>$I38*'Prepared_Debt Original Currency'!AA38</f>
        <v>40000000</v>
      </c>
      <c r="AB38" s="16">
        <f>$I38*'Prepared_Debt Original Currency'!AB38</f>
        <v>40000000</v>
      </c>
      <c r="AC38" s="16">
        <f>$I38*'Prepared_Debt Original Currency'!AC38</f>
        <v>40000000</v>
      </c>
      <c r="AD38" s="16">
        <f>$I38*'Prepared_Debt Original Currency'!AD38</f>
        <v>20000000</v>
      </c>
      <c r="AE38" s="16">
        <f>$I38*'Prepared_Debt Original Currency'!AE38</f>
        <v>0</v>
      </c>
      <c r="AF38" s="16">
        <f>$I38*'Prepared_Debt Original Currency'!AF38</f>
        <v>0</v>
      </c>
      <c r="AG38" s="16">
        <f>$I38*'Prepared_Debt Original Currency'!AG38</f>
        <v>0</v>
      </c>
      <c r="AH38" s="16">
        <f>$I38*'Prepared_Debt Original Currency'!AH38</f>
        <v>0</v>
      </c>
      <c r="AI38" s="16">
        <f>$I38*'Prepared_Debt Original Currency'!AI38</f>
        <v>0</v>
      </c>
      <c r="AJ38" s="16">
        <f>$I38*'Prepared_Debt Original Currency'!AJ38</f>
        <v>0</v>
      </c>
      <c r="AK38" s="16">
        <f>$I38*'Prepared_Debt Original Currency'!AK38</f>
        <v>0</v>
      </c>
      <c r="AL38" s="16">
        <f>$I38*'Prepared_Debt Original Currency'!AL38</f>
        <v>0</v>
      </c>
      <c r="AM38" s="16">
        <f>$I38*'Prepared_Debt Original Currency'!AM38</f>
        <v>0</v>
      </c>
      <c r="AN38" s="16">
        <f>$I38*'Prepared_Debt Original Currency'!AN38</f>
        <v>0</v>
      </c>
      <c r="AO38" s="16">
        <f>$I38*'Prepared_Debt Original Currency'!AO38</f>
        <v>0</v>
      </c>
      <c r="AP38" s="16">
        <f>$I38*'Prepared_Debt Original Currency'!AP38</f>
        <v>0</v>
      </c>
      <c r="AQ38" s="16">
        <f>$I38*'Prepared_Debt Original Currency'!AQ38</f>
        <v>0</v>
      </c>
      <c r="AR38" s="16">
        <f>$I38*'Prepared_Debt Original Currency'!AR38</f>
        <v>0</v>
      </c>
      <c r="AS38" s="16">
        <f>$I38*'Prepared_Debt Original Currency'!AS38</f>
        <v>0</v>
      </c>
      <c r="AT38" s="16">
        <f>$I38*'Prepared_Debt Original Currency'!AT38</f>
        <v>0</v>
      </c>
      <c r="AU38" s="16">
        <f>$I38*'Prepared_Debt Original Currency'!AU38</f>
        <v>0</v>
      </c>
      <c r="AV38" s="16">
        <f>$I38*'Prepared_Debt Original Currency'!AV38</f>
        <v>0</v>
      </c>
      <c r="AW38" s="16">
        <f>$I38*'Prepared_Debt Original Currency'!AW38</f>
        <v>0</v>
      </c>
      <c r="AX38" s="16">
        <f>$I38*'Prepared_Debt Original Currency'!AX38</f>
        <v>0</v>
      </c>
      <c r="AY38" s="16">
        <f>$I38*'Prepared_Debt Original Currency'!AY38</f>
        <v>0</v>
      </c>
      <c r="AZ38" s="16">
        <f>$I38*'Prepared_Debt Original Currency'!AZ38</f>
        <v>0</v>
      </c>
      <c r="BA38" s="16">
        <f>$I38*'Prepared_Debt Original Currency'!BA38</f>
        <v>0</v>
      </c>
      <c r="BB38" s="16">
        <f>$I38*'Prepared_Debt Original Currency'!BB38</f>
        <v>0</v>
      </c>
      <c r="BC38" s="16">
        <f>$I38*'Prepared_Debt Original Currency'!BC38</f>
        <v>0</v>
      </c>
      <c r="BD38" s="16">
        <f>$I38*'Prepared_Debt Original Currency'!BD38</f>
        <v>0</v>
      </c>
      <c r="BE38" s="16">
        <f>$I38*'Prepared_Debt Original Currency'!BE38</f>
        <v>0</v>
      </c>
      <c r="BF38" s="16">
        <f>$I38*'Prepared_Debt Original Currency'!BF38</f>
        <v>0</v>
      </c>
      <c r="BG38" s="16">
        <f>$I38*'Prepared_Debt Original Currency'!BG38</f>
        <v>0</v>
      </c>
      <c r="BH38" s="16">
        <f>$I38*'Prepared_Debt Original Currency'!BH38</f>
        <v>0</v>
      </c>
      <c r="BI38" s="16">
        <f>$I38*'Prepared_Debt Original Currency'!BI38</f>
        <v>0</v>
      </c>
      <c r="BJ38" s="16">
        <f>$I38*'Prepared_Debt Original Currency'!BJ38</f>
        <v>0</v>
      </c>
      <c r="BK38" s="16">
        <f>$I38*'Prepared_Debt Original Currency'!BK38</f>
        <v>0</v>
      </c>
      <c r="BL38" s="16">
        <f>$I38*'Prepared_Debt Original Currency'!BL38</f>
        <v>0</v>
      </c>
      <c r="BM38" s="16">
        <f>$I38*'Prepared_Debt Original Currency'!BM38</f>
        <v>0</v>
      </c>
      <c r="BN38" s="16">
        <f>$I38*'Prepared_Debt Original Currency'!BN38</f>
        <v>0</v>
      </c>
      <c r="BO38" s="16">
        <f>$I38*'Prepared_Debt Original Currency'!BO38</f>
        <v>0</v>
      </c>
      <c r="BP38" s="16">
        <f>$I38*'Prepared_Debt Original Currency'!BP38</f>
        <v>0</v>
      </c>
      <c r="BQ38" s="16">
        <f>$I38*'Prepared_Debt Original Currency'!BQ38</f>
        <v>0</v>
      </c>
      <c r="BR38" s="16">
        <f>$I38*'Prepared_Debt Original Currency'!BR38</f>
        <v>0</v>
      </c>
      <c r="BS38" s="16">
        <f>$I38*'Prepared_Debt Original Currency'!BS38</f>
        <v>0</v>
      </c>
      <c r="BT38" s="16">
        <f>$I38*'Prepared_Debt Original Currency'!BT38</f>
        <v>0</v>
      </c>
      <c r="BU38" s="16">
        <f>$I38*'Prepared_Debt Original Currency'!BU38</f>
        <v>0</v>
      </c>
      <c r="BV38" s="16">
        <f>$I38*'Prepared_Debt Original Currency'!BV38</f>
        <v>0</v>
      </c>
      <c r="BW38" s="16">
        <f>$I38*'Prepared_Debt Original Currency'!BW38</f>
        <v>0</v>
      </c>
      <c r="BX38" s="25"/>
      <c r="BY38" s="20" t="b">
        <f t="shared" si="5"/>
        <v>1</v>
      </c>
      <c r="BZ38" s="25"/>
      <c r="CA38" s="25"/>
      <c r="CB38" s="26">
        <v>0</v>
      </c>
      <c r="CC38" s="26">
        <f t="shared" si="6"/>
        <v>182010912.84999999</v>
      </c>
      <c r="CD38" s="21">
        <f t="shared" si="19"/>
        <v>36402182.57</v>
      </c>
      <c r="CE38" s="21">
        <f t="shared" si="19"/>
        <v>36402182.57</v>
      </c>
      <c r="CF38" s="21">
        <f t="shared" si="19"/>
        <v>36402182.57</v>
      </c>
      <c r="CG38" s="21">
        <f t="shared" si="19"/>
        <v>36402182.57</v>
      </c>
      <c r="CH38" s="21">
        <f t="shared" si="19"/>
        <v>36402182.57</v>
      </c>
      <c r="CI38" s="21">
        <f t="shared" si="19"/>
        <v>36402182.57</v>
      </c>
      <c r="CJ38" s="21">
        <f t="shared" si="19"/>
        <v>36402182.57</v>
      </c>
      <c r="CK38" s="21">
        <f t="shared" si="19"/>
        <v>0</v>
      </c>
      <c r="CL38" s="21">
        <f t="shared" si="19"/>
        <v>0</v>
      </c>
      <c r="CM38" s="21">
        <f t="shared" si="19"/>
        <v>0</v>
      </c>
      <c r="CN38" s="21">
        <f t="shared" si="19"/>
        <v>0</v>
      </c>
      <c r="CO38" s="21">
        <f t="shared" si="19"/>
        <v>0</v>
      </c>
      <c r="CP38" s="21">
        <f t="shared" si="19"/>
        <v>0</v>
      </c>
      <c r="CQ38" s="21">
        <f t="shared" si="19"/>
        <v>0</v>
      </c>
      <c r="CR38" s="21">
        <f t="shared" si="19"/>
        <v>0</v>
      </c>
      <c r="CS38" s="21">
        <f t="shared" si="19"/>
        <v>0</v>
      </c>
      <c r="CT38" s="21">
        <f t="shared" si="16"/>
        <v>0</v>
      </c>
      <c r="CU38" s="21">
        <f t="shared" si="16"/>
        <v>0</v>
      </c>
      <c r="CV38" s="21">
        <f t="shared" si="16"/>
        <v>0</v>
      </c>
      <c r="CW38" s="21">
        <f t="shared" si="16"/>
        <v>0</v>
      </c>
      <c r="CX38" s="21">
        <f t="shared" si="16"/>
        <v>0</v>
      </c>
      <c r="CY38" s="21">
        <f t="shared" si="16"/>
        <v>0</v>
      </c>
      <c r="CZ38" s="21">
        <f t="shared" si="16"/>
        <v>0</v>
      </c>
      <c r="DA38" s="21">
        <f t="shared" si="16"/>
        <v>0</v>
      </c>
      <c r="DB38" s="21">
        <f t="shared" si="16"/>
        <v>0</v>
      </c>
      <c r="DC38" s="21">
        <f t="shared" si="16"/>
        <v>0</v>
      </c>
      <c r="DD38" s="21">
        <f t="shared" si="17"/>
        <v>0</v>
      </c>
      <c r="DE38" s="21">
        <f t="shared" si="18"/>
        <v>0</v>
      </c>
      <c r="DF38" s="21">
        <f t="shared" si="18"/>
        <v>0</v>
      </c>
      <c r="DG38" s="21">
        <f t="shared" si="18"/>
        <v>0</v>
      </c>
      <c r="DH38" s="21">
        <f t="shared" si="18"/>
        <v>0</v>
      </c>
      <c r="DI38" s="21">
        <f t="shared" si="18"/>
        <v>0</v>
      </c>
      <c r="DJ38" s="21">
        <f t="shared" si="18"/>
        <v>0</v>
      </c>
      <c r="DK38" s="21">
        <f t="shared" si="18"/>
        <v>0</v>
      </c>
      <c r="DL38" s="21">
        <f t="shared" si="18"/>
        <v>0</v>
      </c>
      <c r="DM38" s="21">
        <f t="shared" si="18"/>
        <v>0</v>
      </c>
      <c r="DN38" s="21">
        <f t="shared" si="18"/>
        <v>0</v>
      </c>
      <c r="DO38" s="21">
        <f t="shared" si="18"/>
        <v>0</v>
      </c>
      <c r="DP38" s="21">
        <f t="shared" si="18"/>
        <v>0</v>
      </c>
      <c r="DQ38" s="21">
        <f t="shared" si="18"/>
        <v>0</v>
      </c>
      <c r="DR38" s="21">
        <f t="shared" si="18"/>
        <v>0</v>
      </c>
      <c r="DS38" s="21">
        <f t="shared" si="18"/>
        <v>0</v>
      </c>
      <c r="DT38" s="21">
        <f t="shared" si="18"/>
        <v>0</v>
      </c>
      <c r="DU38" s="21">
        <f t="shared" si="14"/>
        <v>0</v>
      </c>
      <c r="DV38" s="21">
        <f t="shared" si="14"/>
        <v>0</v>
      </c>
      <c r="DW38" s="21">
        <f t="shared" si="14"/>
        <v>0</v>
      </c>
      <c r="DX38" s="21">
        <f t="shared" si="14"/>
        <v>0</v>
      </c>
      <c r="DY38" s="21">
        <f t="shared" si="14"/>
        <v>0</v>
      </c>
      <c r="DZ38" s="21">
        <f t="shared" si="14"/>
        <v>0</v>
      </c>
      <c r="EA38" s="21">
        <f t="shared" si="14"/>
        <v>0</v>
      </c>
      <c r="EB38" s="26">
        <f t="shared" si="7"/>
        <v>-72804365.139999986</v>
      </c>
    </row>
    <row r="39" spans="1:256" x14ac:dyDescent="0.35">
      <c r="A39" s="14">
        <v>35</v>
      </c>
      <c r="B39" s="15" t="s">
        <v>25</v>
      </c>
      <c r="C39" s="15" t="s">
        <v>51</v>
      </c>
      <c r="D39" s="14" t="s">
        <v>27</v>
      </c>
      <c r="E39" s="50" t="s">
        <v>63</v>
      </c>
      <c r="F39" s="50" t="s">
        <v>75</v>
      </c>
      <c r="G39" s="50">
        <f>VLOOKUP(F39,'Represenative Instruments_FX'!$E$5:$F$14,2,FALSE)</f>
        <v>3</v>
      </c>
      <c r="H39" s="14" t="s">
        <v>52</v>
      </c>
      <c r="I39" s="76">
        <f>VLOOKUP(H39,'Represenative Instruments_FX'!$H$5:$J$15,3,FALSE)</f>
        <v>1.4247700000000001</v>
      </c>
      <c r="J39" s="16">
        <f>+I39*'Prepared_Debt Original Currency'!J39</f>
        <v>29492739.000000004</v>
      </c>
      <c r="K39" s="16">
        <f>+I39*'Prepared_Debt Original Currency'!K39</f>
        <v>3654473.101000377</v>
      </c>
      <c r="L39" s="18">
        <v>0</v>
      </c>
      <c r="M39" s="18">
        <v>0</v>
      </c>
      <c r="N39" s="121">
        <v>44377</v>
      </c>
      <c r="O39" s="121">
        <v>50770</v>
      </c>
      <c r="P39" s="14">
        <v>7</v>
      </c>
      <c r="Q39" s="17">
        <v>21</v>
      </c>
      <c r="R39" s="50">
        <v>4</v>
      </c>
      <c r="S39" s="50">
        <v>21</v>
      </c>
      <c r="T39" s="14" t="s">
        <v>29</v>
      </c>
      <c r="U39" s="46">
        <v>7.4900000000000008E-2</v>
      </c>
      <c r="V39" s="14"/>
      <c r="W39" s="24"/>
      <c r="X39" s="16">
        <v>20700000</v>
      </c>
      <c r="Y39" s="106">
        <f t="shared" si="4"/>
        <v>0</v>
      </c>
      <c r="Z39" s="16">
        <f>$I39*'Prepared_Debt Original Currency'!Z39</f>
        <v>0</v>
      </c>
      <c r="AA39" s="16">
        <f>$I39*'Prepared_Debt Original Currency'!AA39</f>
        <v>0</v>
      </c>
      <c r="AB39" s="16">
        <f>$I39*'Prepared_Debt Original Currency'!AB39</f>
        <v>0</v>
      </c>
      <c r="AC39" s="16">
        <f>$I39*'Prepared_Debt Original Currency'!AC39</f>
        <v>203026.28338891047</v>
      </c>
      <c r="AD39" s="16">
        <f>$I39*'Prepared_Debt Original Currency'!AD39</f>
        <v>203026.28338891047</v>
      </c>
      <c r="AE39" s="16">
        <f>$I39*'Prepared_Debt Original Currency'!AE39</f>
        <v>203026.28338891047</v>
      </c>
      <c r="AF39" s="16">
        <f>$I39*'Prepared_Debt Original Currency'!AF39</f>
        <v>203026.28338891047</v>
      </c>
      <c r="AG39" s="16">
        <f>$I39*'Prepared_Debt Original Currency'!AG39</f>
        <v>203026.28338891047</v>
      </c>
      <c r="AH39" s="16">
        <f>$I39*'Prepared_Debt Original Currency'!AH39</f>
        <v>203026.28338891047</v>
      </c>
      <c r="AI39" s="16">
        <f>$I39*'Prepared_Debt Original Currency'!AI39</f>
        <v>203026.28338891047</v>
      </c>
      <c r="AJ39" s="16">
        <f>$I39*'Prepared_Debt Original Currency'!AJ39</f>
        <v>203026.28338891047</v>
      </c>
      <c r="AK39" s="16">
        <f>$I39*'Prepared_Debt Original Currency'!AK39</f>
        <v>203026.28338891047</v>
      </c>
      <c r="AL39" s="16">
        <f>$I39*'Prepared_Debt Original Currency'!AL39</f>
        <v>203026.28338891047</v>
      </c>
      <c r="AM39" s="16">
        <f>$I39*'Prepared_Debt Original Currency'!AM39</f>
        <v>203026.28338891047</v>
      </c>
      <c r="AN39" s="16">
        <f>$I39*'Prepared_Debt Original Currency'!AN39</f>
        <v>203026.28338891047</v>
      </c>
      <c r="AO39" s="16">
        <f>$I39*'Prepared_Debt Original Currency'!AO39</f>
        <v>203026.28338891047</v>
      </c>
      <c r="AP39" s="16">
        <f>$I39*'Prepared_Debt Original Currency'!AP39</f>
        <v>203026.28338891047</v>
      </c>
      <c r="AQ39" s="16">
        <f>$I39*'Prepared_Debt Original Currency'!AQ39</f>
        <v>203026.28338891047</v>
      </c>
      <c r="AR39" s="16">
        <f>$I39*'Prepared_Debt Original Currency'!AR39</f>
        <v>203026.28338891047</v>
      </c>
      <c r="AS39" s="16">
        <f>$I39*'Prepared_Debt Original Currency'!AS39</f>
        <v>203026.28338891047</v>
      </c>
      <c r="AT39" s="16">
        <f>$I39*'Prepared_Debt Original Currency'!AT39</f>
        <v>203026.28338889912</v>
      </c>
      <c r="AU39" s="16">
        <f>$I39*'Prepared_Debt Original Currency'!AU39</f>
        <v>0</v>
      </c>
      <c r="AV39" s="16">
        <f>$I39*'Prepared_Debt Original Currency'!AV39</f>
        <v>0</v>
      </c>
      <c r="AW39" s="16">
        <f>$I39*'Prepared_Debt Original Currency'!AW39</f>
        <v>0</v>
      </c>
      <c r="AX39" s="16">
        <f>$I39*'Prepared_Debt Original Currency'!AX39</f>
        <v>0</v>
      </c>
      <c r="AY39" s="16">
        <f>$I39*'Prepared_Debt Original Currency'!AY39</f>
        <v>0</v>
      </c>
      <c r="AZ39" s="16">
        <f>$I39*'Prepared_Debt Original Currency'!AZ39</f>
        <v>0</v>
      </c>
      <c r="BA39" s="16">
        <f>$I39*'Prepared_Debt Original Currency'!BA39</f>
        <v>0</v>
      </c>
      <c r="BB39" s="16">
        <f>$I39*'Prepared_Debt Original Currency'!BB39</f>
        <v>0</v>
      </c>
      <c r="BC39" s="16">
        <f>$I39*'Prepared_Debt Original Currency'!BC39</f>
        <v>0</v>
      </c>
      <c r="BD39" s="16">
        <f>$I39*'Prepared_Debt Original Currency'!BD39</f>
        <v>0</v>
      </c>
      <c r="BE39" s="16">
        <f>$I39*'Prepared_Debt Original Currency'!BE39</f>
        <v>0</v>
      </c>
      <c r="BF39" s="16">
        <f>$I39*'Prepared_Debt Original Currency'!BF39</f>
        <v>0</v>
      </c>
      <c r="BG39" s="16">
        <f>$I39*'Prepared_Debt Original Currency'!BG39</f>
        <v>0</v>
      </c>
      <c r="BH39" s="16">
        <f>$I39*'Prepared_Debt Original Currency'!BH39</f>
        <v>0</v>
      </c>
      <c r="BI39" s="16">
        <f>$I39*'Prepared_Debt Original Currency'!BI39</f>
        <v>0</v>
      </c>
      <c r="BJ39" s="16">
        <f>$I39*'Prepared_Debt Original Currency'!BJ39</f>
        <v>0</v>
      </c>
      <c r="BK39" s="16">
        <f>$I39*'Prepared_Debt Original Currency'!BK39</f>
        <v>0</v>
      </c>
      <c r="BL39" s="16">
        <f>$I39*'Prepared_Debt Original Currency'!BL39</f>
        <v>0</v>
      </c>
      <c r="BM39" s="16">
        <f>$I39*'Prepared_Debt Original Currency'!BM39</f>
        <v>0</v>
      </c>
      <c r="BN39" s="16">
        <f>$I39*'Prepared_Debt Original Currency'!BN39</f>
        <v>0</v>
      </c>
      <c r="BO39" s="16">
        <f>$I39*'Prepared_Debt Original Currency'!BO39</f>
        <v>0</v>
      </c>
      <c r="BP39" s="16">
        <f>$I39*'Prepared_Debt Original Currency'!BP39</f>
        <v>0</v>
      </c>
      <c r="BQ39" s="16">
        <f>$I39*'Prepared_Debt Original Currency'!BQ39</f>
        <v>0</v>
      </c>
      <c r="BR39" s="16">
        <f>$I39*'Prepared_Debt Original Currency'!BR39</f>
        <v>0</v>
      </c>
      <c r="BS39" s="16">
        <f>$I39*'Prepared_Debt Original Currency'!BS39</f>
        <v>0</v>
      </c>
      <c r="BT39" s="16">
        <f>$I39*'Prepared_Debt Original Currency'!BT39</f>
        <v>0</v>
      </c>
      <c r="BU39" s="16">
        <f>$I39*'Prepared_Debt Original Currency'!BU39</f>
        <v>0</v>
      </c>
      <c r="BV39" s="16">
        <f>$I39*'Prepared_Debt Original Currency'!BV39</f>
        <v>0</v>
      </c>
      <c r="BW39" s="16">
        <f>$I39*'Prepared_Debt Original Currency'!BW39</f>
        <v>0</v>
      </c>
      <c r="BX39" s="25"/>
      <c r="BY39" s="20" t="b">
        <f t="shared" si="5"/>
        <v>1</v>
      </c>
      <c r="BZ39" s="25"/>
      <c r="CA39" s="25"/>
      <c r="CB39" s="26">
        <v>0</v>
      </c>
      <c r="CC39" s="26">
        <f t="shared" si="6"/>
        <v>3654473.101000377</v>
      </c>
      <c r="CD39" s="21">
        <f t="shared" si="19"/>
        <v>0</v>
      </c>
      <c r="CE39" s="21">
        <f t="shared" si="19"/>
        <v>0</v>
      </c>
      <c r="CF39" s="21">
        <f t="shared" si="19"/>
        <v>0</v>
      </c>
      <c r="CG39" s="21">
        <f t="shared" si="19"/>
        <v>0</v>
      </c>
      <c r="CH39" s="21">
        <f t="shared" si="19"/>
        <v>214969.00594119864</v>
      </c>
      <c r="CI39" s="21">
        <f t="shared" si="19"/>
        <v>214969.00594119864</v>
      </c>
      <c r="CJ39" s="21">
        <f t="shared" si="19"/>
        <v>214969.00594119864</v>
      </c>
      <c r="CK39" s="21">
        <f t="shared" si="19"/>
        <v>214969.00594119864</v>
      </c>
      <c r="CL39" s="21">
        <f t="shared" si="19"/>
        <v>214969.00594119864</v>
      </c>
      <c r="CM39" s="21">
        <f t="shared" si="19"/>
        <v>214969.00594119864</v>
      </c>
      <c r="CN39" s="21">
        <f t="shared" si="19"/>
        <v>214969.00594119864</v>
      </c>
      <c r="CO39" s="21">
        <f t="shared" si="19"/>
        <v>214969.00594119864</v>
      </c>
      <c r="CP39" s="21">
        <f t="shared" si="19"/>
        <v>214969.00594119864</v>
      </c>
      <c r="CQ39" s="21">
        <f t="shared" si="19"/>
        <v>214969.00594119864</v>
      </c>
      <c r="CR39" s="21">
        <f t="shared" si="19"/>
        <v>214969.00594119864</v>
      </c>
      <c r="CS39" s="21">
        <f t="shared" si="19"/>
        <v>214969.00594119864</v>
      </c>
      <c r="CT39" s="21">
        <f t="shared" si="16"/>
        <v>214969.00594119864</v>
      </c>
      <c r="CU39" s="21">
        <f t="shared" si="16"/>
        <v>214969.00594119864</v>
      </c>
      <c r="CV39" s="21">
        <f t="shared" si="16"/>
        <v>214969.00594119864</v>
      </c>
      <c r="CW39" s="21">
        <f t="shared" si="16"/>
        <v>214969.00594119864</v>
      </c>
      <c r="CX39" s="21">
        <f t="shared" si="16"/>
        <v>214969.00594119864</v>
      </c>
      <c r="CY39" s="21">
        <f t="shared" si="16"/>
        <v>214969.00594119864</v>
      </c>
      <c r="CZ39" s="21">
        <f t="shared" si="16"/>
        <v>214969.00594119864</v>
      </c>
      <c r="DA39" s="21">
        <f t="shared" si="16"/>
        <v>0</v>
      </c>
      <c r="DB39" s="21">
        <f t="shared" si="16"/>
        <v>0</v>
      </c>
      <c r="DC39" s="21">
        <f t="shared" si="16"/>
        <v>0</v>
      </c>
      <c r="DD39" s="21">
        <f t="shared" si="17"/>
        <v>0</v>
      </c>
      <c r="DE39" s="21">
        <f t="shared" si="18"/>
        <v>0</v>
      </c>
      <c r="DF39" s="21">
        <f t="shared" si="18"/>
        <v>0</v>
      </c>
      <c r="DG39" s="21">
        <f t="shared" si="18"/>
        <v>0</v>
      </c>
      <c r="DH39" s="21">
        <f t="shared" si="18"/>
        <v>0</v>
      </c>
      <c r="DI39" s="21">
        <f t="shared" si="18"/>
        <v>0</v>
      </c>
      <c r="DJ39" s="21">
        <f t="shared" si="18"/>
        <v>0</v>
      </c>
      <c r="DK39" s="21">
        <f t="shared" si="18"/>
        <v>0</v>
      </c>
      <c r="DL39" s="21">
        <f t="shared" si="18"/>
        <v>0</v>
      </c>
      <c r="DM39" s="21">
        <f t="shared" si="18"/>
        <v>0</v>
      </c>
      <c r="DN39" s="21">
        <f t="shared" si="18"/>
        <v>0</v>
      </c>
      <c r="DO39" s="21">
        <f t="shared" si="18"/>
        <v>0</v>
      </c>
      <c r="DP39" s="21">
        <f t="shared" si="18"/>
        <v>0</v>
      </c>
      <c r="DQ39" s="21">
        <f t="shared" si="18"/>
        <v>0</v>
      </c>
      <c r="DR39" s="21">
        <f t="shared" si="18"/>
        <v>0</v>
      </c>
      <c r="DS39" s="21">
        <f t="shared" si="18"/>
        <v>0</v>
      </c>
      <c r="DT39" s="21">
        <f t="shared" si="18"/>
        <v>0</v>
      </c>
      <c r="DU39" s="21">
        <f t="shared" si="14"/>
        <v>0</v>
      </c>
      <c r="DV39" s="21">
        <f t="shared" si="14"/>
        <v>0</v>
      </c>
      <c r="DW39" s="21">
        <f t="shared" si="14"/>
        <v>0</v>
      </c>
      <c r="DX39" s="21">
        <f t="shared" si="14"/>
        <v>0</v>
      </c>
      <c r="DY39" s="21">
        <f t="shared" si="14"/>
        <v>0</v>
      </c>
      <c r="DZ39" s="21">
        <f t="shared" si="14"/>
        <v>0</v>
      </c>
      <c r="EA39" s="21">
        <f t="shared" si="14"/>
        <v>0</v>
      </c>
      <c r="EB39" s="26">
        <f t="shared" si="7"/>
        <v>-429938.01188239735</v>
      </c>
    </row>
    <row r="40" spans="1:256" s="34" customFormat="1" x14ac:dyDescent="0.35">
      <c r="A40" s="14">
        <v>36</v>
      </c>
      <c r="B40" s="27" t="s">
        <v>53</v>
      </c>
      <c r="C40" s="28" t="s">
        <v>53</v>
      </c>
      <c r="D40" s="29" t="s">
        <v>54</v>
      </c>
      <c r="E40" s="50" t="s">
        <v>102</v>
      </c>
      <c r="F40" s="50" t="s">
        <v>105</v>
      </c>
      <c r="G40" s="50">
        <f>VLOOKUP(F40,'Represenative Instruments_FX'!$E$5:$F$14,2,FALSE)</f>
        <v>14</v>
      </c>
      <c r="H40" s="29" t="s">
        <v>55</v>
      </c>
      <c r="I40" s="76">
        <f>VLOOKUP(H40,'Represenative Instruments_FX'!$H$5:$J$15,3,FALSE)</f>
        <v>6.6666666666666666E-2</v>
      </c>
      <c r="J40" s="16">
        <f>+I40*'Prepared_Debt Original Currency'!J40</f>
        <v>0</v>
      </c>
      <c r="K40" s="16">
        <f>+I40*'Prepared_Debt Original Currency'!K40</f>
        <v>39446666.666666664</v>
      </c>
      <c r="L40" s="31"/>
      <c r="M40" s="31"/>
      <c r="N40" s="121"/>
      <c r="O40" s="123">
        <v>46752</v>
      </c>
      <c r="P40" s="29">
        <v>9</v>
      </c>
      <c r="Q40" s="31">
        <v>10</v>
      </c>
      <c r="R40" s="50">
        <v>0</v>
      </c>
      <c r="S40" s="50">
        <v>10</v>
      </c>
      <c r="T40" s="29" t="s">
        <v>29</v>
      </c>
      <c r="U40" s="47">
        <v>0.16500000000000001</v>
      </c>
      <c r="V40" s="29"/>
      <c r="W40" s="44"/>
      <c r="X40" s="31"/>
      <c r="Y40" s="106">
        <f t="shared" si="4"/>
        <v>0</v>
      </c>
      <c r="Z40" s="16">
        <f>$I40*'Prepared_Debt Original Currency'!Z40</f>
        <v>0</v>
      </c>
      <c r="AA40" s="16">
        <f>$I40*'Prepared_Debt Original Currency'!AA40</f>
        <v>0</v>
      </c>
      <c r="AB40" s="16">
        <f>$I40*'Prepared_Debt Original Currency'!AB40</f>
        <v>0</v>
      </c>
      <c r="AC40" s="16">
        <f>$I40*'Prepared_Debt Original Currency'!AC40</f>
        <v>0</v>
      </c>
      <c r="AD40" s="16">
        <f>$I40*'Prepared_Debt Original Currency'!AD40</f>
        <v>0</v>
      </c>
      <c r="AE40" s="16">
        <f>$I40*'Prepared_Debt Original Currency'!AE40</f>
        <v>0</v>
      </c>
      <c r="AF40" s="16">
        <f>$I40*'Prepared_Debt Original Currency'!AF40</f>
        <v>0</v>
      </c>
      <c r="AG40" s="16">
        <f>$I40*'Prepared_Debt Original Currency'!AG40</f>
        <v>0</v>
      </c>
      <c r="AH40" s="16">
        <f>$I40*'Prepared_Debt Original Currency'!AH40</f>
        <v>0</v>
      </c>
      <c r="AI40" s="16">
        <f>$I40*'Prepared_Debt Original Currency'!AI40</f>
        <v>39446666.666666664</v>
      </c>
      <c r="AJ40" s="16">
        <f>$I40*'Prepared_Debt Original Currency'!AJ40</f>
        <v>0</v>
      </c>
      <c r="AK40" s="16">
        <f>$I40*'Prepared_Debt Original Currency'!AK40</f>
        <v>0</v>
      </c>
      <c r="AL40" s="16">
        <f>$I40*'Prepared_Debt Original Currency'!AL40</f>
        <v>0</v>
      </c>
      <c r="AM40" s="16">
        <f>$I40*'Prepared_Debt Original Currency'!AM40</f>
        <v>0</v>
      </c>
      <c r="AN40" s="16">
        <f>$I40*'Prepared_Debt Original Currency'!AN40</f>
        <v>0</v>
      </c>
      <c r="AO40" s="16">
        <f>$I40*'Prepared_Debt Original Currency'!AO40</f>
        <v>0</v>
      </c>
      <c r="AP40" s="16">
        <f>$I40*'Prepared_Debt Original Currency'!AP40</f>
        <v>0</v>
      </c>
      <c r="AQ40" s="16">
        <f>$I40*'Prepared_Debt Original Currency'!AQ40</f>
        <v>0</v>
      </c>
      <c r="AR40" s="16">
        <f>$I40*'Prepared_Debt Original Currency'!AR40</f>
        <v>0</v>
      </c>
      <c r="AS40" s="16">
        <f>$I40*'Prepared_Debt Original Currency'!AS40</f>
        <v>0</v>
      </c>
      <c r="AT40" s="16">
        <f>$I40*'Prepared_Debt Original Currency'!AT40</f>
        <v>0</v>
      </c>
      <c r="AU40" s="16">
        <f>$I40*'Prepared_Debt Original Currency'!AU40</f>
        <v>0</v>
      </c>
      <c r="AV40" s="16">
        <f>$I40*'Prepared_Debt Original Currency'!AV40</f>
        <v>0</v>
      </c>
      <c r="AW40" s="16">
        <f>$I40*'Prepared_Debt Original Currency'!AW40</f>
        <v>0</v>
      </c>
      <c r="AX40" s="16">
        <f>$I40*'Prepared_Debt Original Currency'!AX40</f>
        <v>0</v>
      </c>
      <c r="AY40" s="16">
        <f>$I40*'Prepared_Debt Original Currency'!AY40</f>
        <v>0</v>
      </c>
      <c r="AZ40" s="16">
        <f>$I40*'Prepared_Debt Original Currency'!AZ40</f>
        <v>0</v>
      </c>
      <c r="BA40" s="16">
        <f>$I40*'Prepared_Debt Original Currency'!BA40</f>
        <v>0</v>
      </c>
      <c r="BB40" s="16">
        <f>$I40*'Prepared_Debt Original Currency'!BB40</f>
        <v>0</v>
      </c>
      <c r="BC40" s="16">
        <f>$I40*'Prepared_Debt Original Currency'!BC40</f>
        <v>0</v>
      </c>
      <c r="BD40" s="16">
        <f>$I40*'Prepared_Debt Original Currency'!BD40</f>
        <v>0</v>
      </c>
      <c r="BE40" s="16">
        <f>$I40*'Prepared_Debt Original Currency'!BE40</f>
        <v>0</v>
      </c>
      <c r="BF40" s="16">
        <f>$I40*'Prepared_Debt Original Currency'!BF40</f>
        <v>0</v>
      </c>
      <c r="BG40" s="16">
        <f>$I40*'Prepared_Debt Original Currency'!BG40</f>
        <v>0</v>
      </c>
      <c r="BH40" s="16">
        <f>$I40*'Prepared_Debt Original Currency'!BH40</f>
        <v>0</v>
      </c>
      <c r="BI40" s="16">
        <f>$I40*'Prepared_Debt Original Currency'!BI40</f>
        <v>0</v>
      </c>
      <c r="BJ40" s="16">
        <f>$I40*'Prepared_Debt Original Currency'!BJ40</f>
        <v>0</v>
      </c>
      <c r="BK40" s="16">
        <f>$I40*'Prepared_Debt Original Currency'!BK40</f>
        <v>0</v>
      </c>
      <c r="BL40" s="16">
        <f>$I40*'Prepared_Debt Original Currency'!BL40</f>
        <v>0</v>
      </c>
      <c r="BM40" s="16">
        <f>$I40*'Prepared_Debt Original Currency'!BM40</f>
        <v>0</v>
      </c>
      <c r="BN40" s="16">
        <f>$I40*'Prepared_Debt Original Currency'!BN40</f>
        <v>0</v>
      </c>
      <c r="BO40" s="16">
        <f>$I40*'Prepared_Debt Original Currency'!BO40</f>
        <v>0</v>
      </c>
      <c r="BP40" s="16">
        <f>$I40*'Prepared_Debt Original Currency'!BP40</f>
        <v>0</v>
      </c>
      <c r="BQ40" s="16">
        <f>$I40*'Prepared_Debt Original Currency'!BQ40</f>
        <v>0</v>
      </c>
      <c r="BR40" s="16">
        <f>$I40*'Prepared_Debt Original Currency'!BR40</f>
        <v>0</v>
      </c>
      <c r="BS40" s="16">
        <f>$I40*'Prepared_Debt Original Currency'!BS40</f>
        <v>0</v>
      </c>
      <c r="BT40" s="16">
        <f>$I40*'Prepared_Debt Original Currency'!BT40</f>
        <v>0</v>
      </c>
      <c r="BU40" s="16">
        <f>$I40*'Prepared_Debt Original Currency'!BU40</f>
        <v>0</v>
      </c>
      <c r="BV40" s="16">
        <f>$I40*'Prepared_Debt Original Currency'!BV40</f>
        <v>0</v>
      </c>
      <c r="BW40" s="16">
        <f>$I40*'Prepared_Debt Original Currency'!BW40</f>
        <v>0</v>
      </c>
      <c r="BX40" s="32"/>
      <c r="BY40" s="20" t="b">
        <f t="shared" si="5"/>
        <v>1</v>
      </c>
      <c r="BZ40" s="32"/>
      <c r="CA40" s="32"/>
      <c r="CB40" s="33">
        <v>0</v>
      </c>
      <c r="CC40" s="33">
        <f t="shared" si="6"/>
        <v>39446666.666666664</v>
      </c>
      <c r="CD40" s="21">
        <f t="shared" si="19"/>
        <v>3944666.6666666665</v>
      </c>
      <c r="CE40" s="21">
        <f t="shared" si="19"/>
        <v>3944666.6666666665</v>
      </c>
      <c r="CF40" s="21">
        <f t="shared" si="19"/>
        <v>3944666.6666666665</v>
      </c>
      <c r="CG40" s="21">
        <f t="shared" si="19"/>
        <v>3944666.6666666665</v>
      </c>
      <c r="CH40" s="21">
        <f t="shared" si="19"/>
        <v>3944666.6666666665</v>
      </c>
      <c r="CI40" s="21">
        <f t="shared" si="19"/>
        <v>3944666.6666666665</v>
      </c>
      <c r="CJ40" s="21">
        <f t="shared" si="19"/>
        <v>3944666.6666666665</v>
      </c>
      <c r="CK40" s="21">
        <f t="shared" si="19"/>
        <v>3944666.6666666665</v>
      </c>
      <c r="CL40" s="21">
        <f t="shared" si="19"/>
        <v>3944666.6666666665</v>
      </c>
      <c r="CM40" s="21">
        <f t="shared" si="19"/>
        <v>3944666.6666666665</v>
      </c>
      <c r="CN40" s="21">
        <f t="shared" si="19"/>
        <v>3944666.6666666665</v>
      </c>
      <c r="CO40" s="21">
        <f t="shared" si="19"/>
        <v>3944666.6666666665</v>
      </c>
      <c r="CP40" s="21">
        <f t="shared" si="19"/>
        <v>0</v>
      </c>
      <c r="CQ40" s="21">
        <f t="shared" si="19"/>
        <v>0</v>
      </c>
      <c r="CR40" s="21">
        <f t="shared" si="19"/>
        <v>0</v>
      </c>
      <c r="CS40" s="21">
        <f t="shared" si="19"/>
        <v>0</v>
      </c>
      <c r="CT40" s="21">
        <f t="shared" si="16"/>
        <v>0</v>
      </c>
      <c r="CU40" s="21">
        <f t="shared" si="16"/>
        <v>0</v>
      </c>
      <c r="CV40" s="21">
        <f t="shared" si="16"/>
        <v>0</v>
      </c>
      <c r="CW40" s="21">
        <f t="shared" si="16"/>
        <v>0</v>
      </c>
      <c r="CX40" s="21">
        <f t="shared" si="16"/>
        <v>0</v>
      </c>
      <c r="CY40" s="21">
        <f t="shared" si="16"/>
        <v>0</v>
      </c>
      <c r="CZ40" s="21">
        <f t="shared" si="16"/>
        <v>0</v>
      </c>
      <c r="DA40" s="21">
        <f t="shared" si="16"/>
        <v>0</v>
      </c>
      <c r="DB40" s="21">
        <f t="shared" si="16"/>
        <v>0</v>
      </c>
      <c r="DC40" s="21">
        <f t="shared" si="16"/>
        <v>0</v>
      </c>
      <c r="DD40" s="21">
        <f t="shared" si="17"/>
        <v>0</v>
      </c>
      <c r="DE40" s="21">
        <f t="shared" si="18"/>
        <v>0</v>
      </c>
      <c r="DF40" s="21">
        <f t="shared" si="18"/>
        <v>0</v>
      </c>
      <c r="DG40" s="21">
        <f t="shared" si="18"/>
        <v>0</v>
      </c>
      <c r="DH40" s="21">
        <f t="shared" si="18"/>
        <v>0</v>
      </c>
      <c r="DI40" s="21">
        <f t="shared" si="18"/>
        <v>0</v>
      </c>
      <c r="DJ40" s="21">
        <f t="shared" si="18"/>
        <v>0</v>
      </c>
      <c r="DK40" s="21">
        <f t="shared" si="18"/>
        <v>0</v>
      </c>
      <c r="DL40" s="21">
        <f t="shared" si="18"/>
        <v>0</v>
      </c>
      <c r="DM40" s="21">
        <f t="shared" si="18"/>
        <v>0</v>
      </c>
      <c r="DN40" s="21">
        <f t="shared" si="18"/>
        <v>0</v>
      </c>
      <c r="DO40" s="21">
        <f t="shared" si="18"/>
        <v>0</v>
      </c>
      <c r="DP40" s="21">
        <f t="shared" si="18"/>
        <v>0</v>
      </c>
      <c r="DQ40" s="21">
        <f t="shared" si="18"/>
        <v>0</v>
      </c>
      <c r="DR40" s="21">
        <f t="shared" si="18"/>
        <v>0</v>
      </c>
      <c r="DS40" s="21">
        <f t="shared" si="18"/>
        <v>0</v>
      </c>
      <c r="DT40" s="21">
        <f t="shared" si="18"/>
        <v>0</v>
      </c>
      <c r="DU40" s="21">
        <f t="shared" si="14"/>
        <v>0</v>
      </c>
      <c r="DV40" s="21">
        <f t="shared" si="14"/>
        <v>0</v>
      </c>
      <c r="DW40" s="21">
        <f t="shared" si="14"/>
        <v>0</v>
      </c>
      <c r="DX40" s="21">
        <f t="shared" si="14"/>
        <v>0</v>
      </c>
      <c r="DY40" s="21">
        <f t="shared" si="14"/>
        <v>0</v>
      </c>
      <c r="DZ40" s="21">
        <f t="shared" si="14"/>
        <v>0</v>
      </c>
      <c r="EA40" s="21">
        <f t="shared" si="14"/>
        <v>0</v>
      </c>
      <c r="EB40" s="33">
        <f t="shared" si="7"/>
        <v>-7889333.3333333284</v>
      </c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s="34" customFormat="1" x14ac:dyDescent="0.35">
      <c r="A41" s="14">
        <v>37</v>
      </c>
      <c r="B41" s="27" t="s">
        <v>56</v>
      </c>
      <c r="C41" s="28" t="s">
        <v>56</v>
      </c>
      <c r="D41" s="29" t="s">
        <v>54</v>
      </c>
      <c r="E41" s="50" t="s">
        <v>103</v>
      </c>
      <c r="F41" s="50" t="s">
        <v>106</v>
      </c>
      <c r="G41" s="50">
        <f>VLOOKUP(F41,'Represenative Instruments_FX'!$E$5:$F$14,2,FALSE)</f>
        <v>12</v>
      </c>
      <c r="H41" s="29" t="s">
        <v>55</v>
      </c>
      <c r="I41" s="76">
        <f>VLOOKUP(H41,'Represenative Instruments_FX'!$H$5:$J$15,3,FALSE)</f>
        <v>6.6666666666666666E-2</v>
      </c>
      <c r="J41" s="16">
        <f>+I41*'Prepared_Debt Original Currency'!J41</f>
        <v>0</v>
      </c>
      <c r="K41" s="16">
        <f>+I41*'Prepared_Debt Original Currency'!K41</f>
        <v>6691376.666666667</v>
      </c>
      <c r="L41" s="31"/>
      <c r="M41" s="31"/>
      <c r="N41" s="121"/>
      <c r="O41" s="123">
        <v>43830</v>
      </c>
      <c r="P41" s="29">
        <v>1</v>
      </c>
      <c r="Q41" s="31">
        <v>2</v>
      </c>
      <c r="R41" s="50">
        <v>0</v>
      </c>
      <c r="S41" s="50">
        <v>2</v>
      </c>
      <c r="T41" s="29" t="s">
        <v>29</v>
      </c>
      <c r="U41" s="47">
        <v>0.13600000000000001</v>
      </c>
      <c r="V41" s="29"/>
      <c r="W41" s="44"/>
      <c r="X41" s="31"/>
      <c r="Y41" s="106">
        <f t="shared" si="4"/>
        <v>0</v>
      </c>
      <c r="Z41" s="16">
        <f>$I41*'Prepared_Debt Original Currency'!Z41</f>
        <v>0</v>
      </c>
      <c r="AA41" s="16">
        <f>$I41*'Prepared_Debt Original Currency'!AA41</f>
        <v>6691376.666666667</v>
      </c>
      <c r="AB41" s="16">
        <f>$I41*'Prepared_Debt Original Currency'!AB41</f>
        <v>0</v>
      </c>
      <c r="AC41" s="16">
        <f>$I41*'Prepared_Debt Original Currency'!AC41</f>
        <v>0</v>
      </c>
      <c r="AD41" s="16">
        <f>$I41*'Prepared_Debt Original Currency'!AD41</f>
        <v>0</v>
      </c>
      <c r="AE41" s="16">
        <f>$I41*'Prepared_Debt Original Currency'!AE41</f>
        <v>0</v>
      </c>
      <c r="AF41" s="16">
        <f>$I41*'Prepared_Debt Original Currency'!AF41</f>
        <v>0</v>
      </c>
      <c r="AG41" s="16">
        <f>$I41*'Prepared_Debt Original Currency'!AG41</f>
        <v>0</v>
      </c>
      <c r="AH41" s="16">
        <f>$I41*'Prepared_Debt Original Currency'!AH41</f>
        <v>0</v>
      </c>
      <c r="AI41" s="16">
        <f>$I41*'Prepared_Debt Original Currency'!AI41</f>
        <v>0</v>
      </c>
      <c r="AJ41" s="16">
        <f>$I41*'Prepared_Debt Original Currency'!AJ41</f>
        <v>0</v>
      </c>
      <c r="AK41" s="16">
        <f>$I41*'Prepared_Debt Original Currency'!AK41</f>
        <v>0</v>
      </c>
      <c r="AL41" s="16">
        <f>$I41*'Prepared_Debt Original Currency'!AL41</f>
        <v>0</v>
      </c>
      <c r="AM41" s="16">
        <f>$I41*'Prepared_Debt Original Currency'!AM41</f>
        <v>0</v>
      </c>
      <c r="AN41" s="16">
        <f>$I41*'Prepared_Debt Original Currency'!AN41</f>
        <v>0</v>
      </c>
      <c r="AO41" s="16">
        <f>$I41*'Prepared_Debt Original Currency'!AO41</f>
        <v>0</v>
      </c>
      <c r="AP41" s="16">
        <f>$I41*'Prepared_Debt Original Currency'!AP41</f>
        <v>0</v>
      </c>
      <c r="AQ41" s="16">
        <f>$I41*'Prepared_Debt Original Currency'!AQ41</f>
        <v>0</v>
      </c>
      <c r="AR41" s="16">
        <f>$I41*'Prepared_Debt Original Currency'!AR41</f>
        <v>0</v>
      </c>
      <c r="AS41" s="16">
        <f>$I41*'Prepared_Debt Original Currency'!AS41</f>
        <v>0</v>
      </c>
      <c r="AT41" s="16">
        <f>$I41*'Prepared_Debt Original Currency'!AT41</f>
        <v>0</v>
      </c>
      <c r="AU41" s="16">
        <f>$I41*'Prepared_Debt Original Currency'!AU41</f>
        <v>0</v>
      </c>
      <c r="AV41" s="16">
        <f>$I41*'Prepared_Debt Original Currency'!AV41</f>
        <v>0</v>
      </c>
      <c r="AW41" s="16">
        <f>$I41*'Prepared_Debt Original Currency'!AW41</f>
        <v>0</v>
      </c>
      <c r="AX41" s="16">
        <f>$I41*'Prepared_Debt Original Currency'!AX41</f>
        <v>0</v>
      </c>
      <c r="AY41" s="16">
        <f>$I41*'Prepared_Debt Original Currency'!AY41</f>
        <v>0</v>
      </c>
      <c r="AZ41" s="16">
        <f>$I41*'Prepared_Debt Original Currency'!AZ41</f>
        <v>0</v>
      </c>
      <c r="BA41" s="16">
        <f>$I41*'Prepared_Debt Original Currency'!BA41</f>
        <v>0</v>
      </c>
      <c r="BB41" s="16">
        <f>$I41*'Prepared_Debt Original Currency'!BB41</f>
        <v>0</v>
      </c>
      <c r="BC41" s="16">
        <f>$I41*'Prepared_Debt Original Currency'!BC41</f>
        <v>0</v>
      </c>
      <c r="BD41" s="16">
        <f>$I41*'Prepared_Debt Original Currency'!BD41</f>
        <v>0</v>
      </c>
      <c r="BE41" s="16">
        <f>$I41*'Prepared_Debt Original Currency'!BE41</f>
        <v>0</v>
      </c>
      <c r="BF41" s="16">
        <f>$I41*'Prepared_Debt Original Currency'!BF41</f>
        <v>0</v>
      </c>
      <c r="BG41" s="16">
        <f>$I41*'Prepared_Debt Original Currency'!BG41</f>
        <v>0</v>
      </c>
      <c r="BH41" s="16">
        <f>$I41*'Prepared_Debt Original Currency'!BH41</f>
        <v>0</v>
      </c>
      <c r="BI41" s="16">
        <f>$I41*'Prepared_Debt Original Currency'!BI41</f>
        <v>0</v>
      </c>
      <c r="BJ41" s="16">
        <f>$I41*'Prepared_Debt Original Currency'!BJ41</f>
        <v>0</v>
      </c>
      <c r="BK41" s="16">
        <f>$I41*'Prepared_Debt Original Currency'!BK41</f>
        <v>0</v>
      </c>
      <c r="BL41" s="16">
        <f>$I41*'Prepared_Debt Original Currency'!BL41</f>
        <v>0</v>
      </c>
      <c r="BM41" s="16">
        <f>$I41*'Prepared_Debt Original Currency'!BM41</f>
        <v>0</v>
      </c>
      <c r="BN41" s="16">
        <f>$I41*'Prepared_Debt Original Currency'!BN41</f>
        <v>0</v>
      </c>
      <c r="BO41" s="16">
        <f>$I41*'Prepared_Debt Original Currency'!BO41</f>
        <v>0</v>
      </c>
      <c r="BP41" s="16">
        <f>$I41*'Prepared_Debt Original Currency'!BP41</f>
        <v>0</v>
      </c>
      <c r="BQ41" s="16">
        <f>$I41*'Prepared_Debt Original Currency'!BQ41</f>
        <v>0</v>
      </c>
      <c r="BR41" s="16">
        <f>$I41*'Prepared_Debt Original Currency'!BR41</f>
        <v>0</v>
      </c>
      <c r="BS41" s="16">
        <f>$I41*'Prepared_Debt Original Currency'!BS41</f>
        <v>0</v>
      </c>
      <c r="BT41" s="16">
        <f>$I41*'Prepared_Debt Original Currency'!BT41</f>
        <v>0</v>
      </c>
      <c r="BU41" s="16">
        <f>$I41*'Prepared_Debt Original Currency'!BU41</f>
        <v>0</v>
      </c>
      <c r="BV41" s="16">
        <f>$I41*'Prepared_Debt Original Currency'!BV41</f>
        <v>0</v>
      </c>
      <c r="BW41" s="16">
        <f>$I41*'Prepared_Debt Original Currency'!BW41</f>
        <v>0</v>
      </c>
      <c r="BX41" s="32"/>
      <c r="BY41" s="20" t="b">
        <f t="shared" si="5"/>
        <v>1</v>
      </c>
      <c r="BZ41" s="32"/>
      <c r="CA41" s="32"/>
      <c r="CB41" s="33">
        <v>0</v>
      </c>
      <c r="CC41" s="33">
        <f t="shared" si="6"/>
        <v>6691376.666666667</v>
      </c>
      <c r="CD41" s="21">
        <f t="shared" si="19"/>
        <v>3345688.3333333335</v>
      </c>
      <c r="CE41" s="21">
        <f t="shared" si="19"/>
        <v>3345688.3333333335</v>
      </c>
      <c r="CF41" s="21">
        <f t="shared" si="19"/>
        <v>3345688.3333333335</v>
      </c>
      <c r="CG41" s="21">
        <f t="shared" si="19"/>
        <v>3345688.3333333335</v>
      </c>
      <c r="CH41" s="21">
        <f t="shared" si="19"/>
        <v>0</v>
      </c>
      <c r="CI41" s="21">
        <f t="shared" si="19"/>
        <v>0</v>
      </c>
      <c r="CJ41" s="21">
        <f t="shared" si="19"/>
        <v>0</v>
      </c>
      <c r="CK41" s="21">
        <f t="shared" si="19"/>
        <v>0</v>
      </c>
      <c r="CL41" s="21">
        <f t="shared" si="19"/>
        <v>0</v>
      </c>
      <c r="CM41" s="21">
        <f t="shared" si="19"/>
        <v>0</v>
      </c>
      <c r="CN41" s="21">
        <f t="shared" si="19"/>
        <v>0</v>
      </c>
      <c r="CO41" s="21">
        <f t="shared" si="19"/>
        <v>0</v>
      </c>
      <c r="CP41" s="21">
        <f t="shared" si="19"/>
        <v>0</v>
      </c>
      <c r="CQ41" s="21">
        <f t="shared" si="19"/>
        <v>0</v>
      </c>
      <c r="CR41" s="21">
        <f t="shared" si="19"/>
        <v>0</v>
      </c>
      <c r="CS41" s="21">
        <f t="shared" si="19"/>
        <v>0</v>
      </c>
      <c r="CT41" s="21">
        <f t="shared" si="16"/>
        <v>0</v>
      </c>
      <c r="CU41" s="21">
        <f t="shared" si="16"/>
        <v>0</v>
      </c>
      <c r="CV41" s="21">
        <f t="shared" si="16"/>
        <v>0</v>
      </c>
      <c r="CW41" s="21">
        <f t="shared" si="16"/>
        <v>0</v>
      </c>
      <c r="CX41" s="21">
        <f t="shared" si="16"/>
        <v>0</v>
      </c>
      <c r="CY41" s="21">
        <f t="shared" si="16"/>
        <v>0</v>
      </c>
      <c r="CZ41" s="21">
        <f t="shared" si="16"/>
        <v>0</v>
      </c>
      <c r="DA41" s="21">
        <f t="shared" si="16"/>
        <v>0</v>
      </c>
      <c r="DB41" s="21">
        <f t="shared" si="16"/>
        <v>0</v>
      </c>
      <c r="DC41" s="21">
        <f t="shared" si="16"/>
        <v>0</v>
      </c>
      <c r="DD41" s="21">
        <f t="shared" si="17"/>
        <v>0</v>
      </c>
      <c r="DE41" s="21">
        <f t="shared" si="18"/>
        <v>0</v>
      </c>
      <c r="DF41" s="21">
        <f t="shared" si="18"/>
        <v>0</v>
      </c>
      <c r="DG41" s="21">
        <f t="shared" si="18"/>
        <v>0</v>
      </c>
      <c r="DH41" s="21">
        <f t="shared" si="18"/>
        <v>0</v>
      </c>
      <c r="DI41" s="21">
        <f t="shared" si="18"/>
        <v>0</v>
      </c>
      <c r="DJ41" s="21">
        <f t="shared" si="18"/>
        <v>0</v>
      </c>
      <c r="DK41" s="21">
        <f t="shared" si="18"/>
        <v>0</v>
      </c>
      <c r="DL41" s="21">
        <f t="shared" si="18"/>
        <v>0</v>
      </c>
      <c r="DM41" s="21">
        <f t="shared" si="18"/>
        <v>0</v>
      </c>
      <c r="DN41" s="21">
        <f t="shared" si="18"/>
        <v>0</v>
      </c>
      <c r="DO41" s="21">
        <f t="shared" si="18"/>
        <v>0</v>
      </c>
      <c r="DP41" s="21">
        <f t="shared" si="18"/>
        <v>0</v>
      </c>
      <c r="DQ41" s="21">
        <f t="shared" si="18"/>
        <v>0</v>
      </c>
      <c r="DR41" s="21">
        <f t="shared" si="18"/>
        <v>0</v>
      </c>
      <c r="DS41" s="21">
        <f t="shared" si="18"/>
        <v>0</v>
      </c>
      <c r="DT41" s="21">
        <f t="shared" ref="DT41:EA45" si="20">IF($CC41&gt;0,IF(AND(DT$4-$CC$2&gt;=$R41,YEAR($O41)&gt;=DT$4),$CC41/($S41-$R41),0),0)</f>
        <v>0</v>
      </c>
      <c r="DU41" s="21">
        <f t="shared" si="20"/>
        <v>0</v>
      </c>
      <c r="DV41" s="21">
        <f t="shared" si="20"/>
        <v>0</v>
      </c>
      <c r="DW41" s="21">
        <f t="shared" si="20"/>
        <v>0</v>
      </c>
      <c r="DX41" s="21">
        <f t="shared" si="20"/>
        <v>0</v>
      </c>
      <c r="DY41" s="21">
        <f t="shared" si="20"/>
        <v>0</v>
      </c>
      <c r="DZ41" s="21">
        <f t="shared" si="20"/>
        <v>0</v>
      </c>
      <c r="EA41" s="21">
        <f t="shared" si="20"/>
        <v>0</v>
      </c>
      <c r="EB41" s="33">
        <f t="shared" si="7"/>
        <v>-6691376.666666667</v>
      </c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s="34" customFormat="1" x14ac:dyDescent="0.35">
      <c r="A42" s="14">
        <v>38</v>
      </c>
      <c r="B42" s="27" t="s">
        <v>57</v>
      </c>
      <c r="C42" s="28" t="s">
        <v>57</v>
      </c>
      <c r="D42" s="29" t="s">
        <v>54</v>
      </c>
      <c r="E42" s="50" t="s">
        <v>103</v>
      </c>
      <c r="F42" s="50" t="s">
        <v>106</v>
      </c>
      <c r="G42" s="50">
        <f>VLOOKUP(F42,'Represenative Instruments_FX'!$E$5:$F$14,2,FALSE)</f>
        <v>12</v>
      </c>
      <c r="H42" s="29" t="s">
        <v>55</v>
      </c>
      <c r="I42" s="76">
        <f>VLOOKUP(H42,'Represenative Instruments_FX'!$H$5:$J$15,3,FALSE)</f>
        <v>6.6666666666666666E-2</v>
      </c>
      <c r="J42" s="16">
        <f>+I42*'Prepared_Debt Original Currency'!J42</f>
        <v>0</v>
      </c>
      <c r="K42" s="16">
        <f>+I42*'Prepared_Debt Original Currency'!K42</f>
        <v>8354508.666666667</v>
      </c>
      <c r="L42" s="31"/>
      <c r="M42" s="31"/>
      <c r="N42" s="121"/>
      <c r="O42" s="123">
        <v>44196</v>
      </c>
      <c r="P42" s="29">
        <v>2</v>
      </c>
      <c r="Q42" s="31">
        <v>3</v>
      </c>
      <c r="R42" s="50">
        <v>0</v>
      </c>
      <c r="S42" s="50">
        <v>3</v>
      </c>
      <c r="T42" s="29" t="s">
        <v>29</v>
      </c>
      <c r="U42" s="47">
        <v>0.14199999999999999</v>
      </c>
      <c r="V42" s="29"/>
      <c r="W42" s="44"/>
      <c r="X42" s="31"/>
      <c r="Y42" s="106">
        <f t="shared" si="4"/>
        <v>0</v>
      </c>
      <c r="Z42" s="16">
        <f>$I42*'Prepared_Debt Original Currency'!Z42</f>
        <v>0</v>
      </c>
      <c r="AA42" s="16">
        <f>$I42*'Prepared_Debt Original Currency'!AA42</f>
        <v>0</v>
      </c>
      <c r="AB42" s="16">
        <f>$I42*'Prepared_Debt Original Currency'!AB42</f>
        <v>8354508.666666667</v>
      </c>
      <c r="AC42" s="16">
        <f>$I42*'Prepared_Debt Original Currency'!AC42</f>
        <v>0</v>
      </c>
      <c r="AD42" s="16">
        <f>$I42*'Prepared_Debt Original Currency'!AD42</f>
        <v>0</v>
      </c>
      <c r="AE42" s="16">
        <f>$I42*'Prepared_Debt Original Currency'!AE42</f>
        <v>0</v>
      </c>
      <c r="AF42" s="16">
        <f>$I42*'Prepared_Debt Original Currency'!AF42</f>
        <v>0</v>
      </c>
      <c r="AG42" s="16">
        <f>$I42*'Prepared_Debt Original Currency'!AG42</f>
        <v>0</v>
      </c>
      <c r="AH42" s="16">
        <f>$I42*'Prepared_Debt Original Currency'!AH42</f>
        <v>0</v>
      </c>
      <c r="AI42" s="16">
        <f>$I42*'Prepared_Debt Original Currency'!AI42</f>
        <v>0</v>
      </c>
      <c r="AJ42" s="16">
        <f>$I42*'Prepared_Debt Original Currency'!AJ42</f>
        <v>0</v>
      </c>
      <c r="AK42" s="16">
        <f>$I42*'Prepared_Debt Original Currency'!AK42</f>
        <v>0</v>
      </c>
      <c r="AL42" s="16">
        <f>$I42*'Prepared_Debt Original Currency'!AL42</f>
        <v>0</v>
      </c>
      <c r="AM42" s="16">
        <f>$I42*'Prepared_Debt Original Currency'!AM42</f>
        <v>0</v>
      </c>
      <c r="AN42" s="16">
        <f>$I42*'Prepared_Debt Original Currency'!AN42</f>
        <v>0</v>
      </c>
      <c r="AO42" s="16">
        <f>$I42*'Prepared_Debt Original Currency'!AO42</f>
        <v>0</v>
      </c>
      <c r="AP42" s="16">
        <f>$I42*'Prepared_Debt Original Currency'!AP42</f>
        <v>0</v>
      </c>
      <c r="AQ42" s="16">
        <f>$I42*'Prepared_Debt Original Currency'!AQ42</f>
        <v>0</v>
      </c>
      <c r="AR42" s="16">
        <f>$I42*'Prepared_Debt Original Currency'!AR42</f>
        <v>0</v>
      </c>
      <c r="AS42" s="16">
        <f>$I42*'Prepared_Debt Original Currency'!AS42</f>
        <v>0</v>
      </c>
      <c r="AT42" s="16">
        <f>$I42*'Prepared_Debt Original Currency'!AT42</f>
        <v>0</v>
      </c>
      <c r="AU42" s="16">
        <f>$I42*'Prepared_Debt Original Currency'!AU42</f>
        <v>0</v>
      </c>
      <c r="AV42" s="16">
        <f>$I42*'Prepared_Debt Original Currency'!AV42</f>
        <v>0</v>
      </c>
      <c r="AW42" s="16">
        <f>$I42*'Prepared_Debt Original Currency'!AW42</f>
        <v>0</v>
      </c>
      <c r="AX42" s="16">
        <f>$I42*'Prepared_Debt Original Currency'!AX42</f>
        <v>0</v>
      </c>
      <c r="AY42" s="16">
        <f>$I42*'Prepared_Debt Original Currency'!AY42</f>
        <v>0</v>
      </c>
      <c r="AZ42" s="16">
        <f>$I42*'Prepared_Debt Original Currency'!AZ42</f>
        <v>0</v>
      </c>
      <c r="BA42" s="16">
        <f>$I42*'Prepared_Debt Original Currency'!BA42</f>
        <v>0</v>
      </c>
      <c r="BB42" s="16">
        <f>$I42*'Prepared_Debt Original Currency'!BB42</f>
        <v>0</v>
      </c>
      <c r="BC42" s="16">
        <f>$I42*'Prepared_Debt Original Currency'!BC42</f>
        <v>0</v>
      </c>
      <c r="BD42" s="16">
        <f>$I42*'Prepared_Debt Original Currency'!BD42</f>
        <v>0</v>
      </c>
      <c r="BE42" s="16">
        <f>$I42*'Prepared_Debt Original Currency'!BE42</f>
        <v>0</v>
      </c>
      <c r="BF42" s="16">
        <f>$I42*'Prepared_Debt Original Currency'!BF42</f>
        <v>0</v>
      </c>
      <c r="BG42" s="16">
        <f>$I42*'Prepared_Debt Original Currency'!BG42</f>
        <v>0</v>
      </c>
      <c r="BH42" s="16">
        <f>$I42*'Prepared_Debt Original Currency'!BH42</f>
        <v>0</v>
      </c>
      <c r="BI42" s="16">
        <f>$I42*'Prepared_Debt Original Currency'!BI42</f>
        <v>0</v>
      </c>
      <c r="BJ42" s="16">
        <f>$I42*'Prepared_Debt Original Currency'!BJ42</f>
        <v>0</v>
      </c>
      <c r="BK42" s="16">
        <f>$I42*'Prepared_Debt Original Currency'!BK42</f>
        <v>0</v>
      </c>
      <c r="BL42" s="16">
        <f>$I42*'Prepared_Debt Original Currency'!BL42</f>
        <v>0</v>
      </c>
      <c r="BM42" s="16">
        <f>$I42*'Prepared_Debt Original Currency'!BM42</f>
        <v>0</v>
      </c>
      <c r="BN42" s="16">
        <f>$I42*'Prepared_Debt Original Currency'!BN42</f>
        <v>0</v>
      </c>
      <c r="BO42" s="16">
        <f>$I42*'Prepared_Debt Original Currency'!BO42</f>
        <v>0</v>
      </c>
      <c r="BP42" s="16">
        <f>$I42*'Prepared_Debt Original Currency'!BP42</f>
        <v>0</v>
      </c>
      <c r="BQ42" s="16">
        <f>$I42*'Prepared_Debt Original Currency'!BQ42</f>
        <v>0</v>
      </c>
      <c r="BR42" s="16">
        <f>$I42*'Prepared_Debt Original Currency'!BR42</f>
        <v>0</v>
      </c>
      <c r="BS42" s="16">
        <f>$I42*'Prepared_Debt Original Currency'!BS42</f>
        <v>0</v>
      </c>
      <c r="BT42" s="16">
        <f>$I42*'Prepared_Debt Original Currency'!BT42</f>
        <v>0</v>
      </c>
      <c r="BU42" s="16">
        <f>$I42*'Prepared_Debt Original Currency'!BU42</f>
        <v>0</v>
      </c>
      <c r="BV42" s="16">
        <f>$I42*'Prepared_Debt Original Currency'!BV42</f>
        <v>0</v>
      </c>
      <c r="BW42" s="16">
        <f>$I42*'Prepared_Debt Original Currency'!BW42</f>
        <v>0</v>
      </c>
      <c r="BX42" s="32"/>
      <c r="BY42" s="20" t="b">
        <f t="shared" si="5"/>
        <v>1</v>
      </c>
      <c r="BZ42" s="32"/>
      <c r="CA42" s="32"/>
      <c r="CB42" s="33">
        <v>0</v>
      </c>
      <c r="CC42" s="33">
        <f t="shared" si="6"/>
        <v>8354508.666666667</v>
      </c>
      <c r="CD42" s="21">
        <f t="shared" si="19"/>
        <v>2784836.2222222225</v>
      </c>
      <c r="CE42" s="21">
        <f t="shared" si="19"/>
        <v>2784836.2222222225</v>
      </c>
      <c r="CF42" s="21">
        <f t="shared" si="19"/>
        <v>2784836.2222222225</v>
      </c>
      <c r="CG42" s="21">
        <f t="shared" si="19"/>
        <v>2784836.2222222225</v>
      </c>
      <c r="CH42" s="21">
        <f t="shared" si="19"/>
        <v>2784836.2222222225</v>
      </c>
      <c r="CI42" s="21">
        <f t="shared" si="19"/>
        <v>0</v>
      </c>
      <c r="CJ42" s="21">
        <f t="shared" si="19"/>
        <v>0</v>
      </c>
      <c r="CK42" s="21">
        <f t="shared" si="19"/>
        <v>0</v>
      </c>
      <c r="CL42" s="21">
        <f t="shared" si="19"/>
        <v>0</v>
      </c>
      <c r="CM42" s="21">
        <f t="shared" si="19"/>
        <v>0</v>
      </c>
      <c r="CN42" s="21">
        <f t="shared" si="19"/>
        <v>0</v>
      </c>
      <c r="CO42" s="21">
        <f t="shared" si="19"/>
        <v>0</v>
      </c>
      <c r="CP42" s="21">
        <f t="shared" si="19"/>
        <v>0</v>
      </c>
      <c r="CQ42" s="21">
        <f t="shared" si="19"/>
        <v>0</v>
      </c>
      <c r="CR42" s="21">
        <f t="shared" si="19"/>
        <v>0</v>
      </c>
      <c r="CS42" s="21">
        <f t="shared" ref="CS42:DH45" si="21">IF($CC42&gt;0,IF(AND(CS$4-$CC$2&gt;=$R42,YEAR($O42)&gt;=CS$4),$CC42/($S42-$R42),0),0)</f>
        <v>0</v>
      </c>
      <c r="CT42" s="21">
        <f t="shared" si="21"/>
        <v>0</v>
      </c>
      <c r="CU42" s="21">
        <f t="shared" si="21"/>
        <v>0</v>
      </c>
      <c r="CV42" s="21">
        <f t="shared" si="21"/>
        <v>0</v>
      </c>
      <c r="CW42" s="21">
        <f t="shared" si="21"/>
        <v>0</v>
      </c>
      <c r="CX42" s="21">
        <f t="shared" si="21"/>
        <v>0</v>
      </c>
      <c r="CY42" s="21">
        <f t="shared" si="21"/>
        <v>0</v>
      </c>
      <c r="CZ42" s="21">
        <f t="shared" si="21"/>
        <v>0</v>
      </c>
      <c r="DA42" s="21">
        <f t="shared" si="21"/>
        <v>0</v>
      </c>
      <c r="DB42" s="21">
        <f t="shared" si="21"/>
        <v>0</v>
      </c>
      <c r="DC42" s="21">
        <f t="shared" si="21"/>
        <v>0</v>
      </c>
      <c r="DD42" s="21">
        <f t="shared" si="21"/>
        <v>0</v>
      </c>
      <c r="DE42" s="21">
        <f t="shared" si="21"/>
        <v>0</v>
      </c>
      <c r="DF42" s="21">
        <f t="shared" si="21"/>
        <v>0</v>
      </c>
      <c r="DG42" s="21">
        <f t="shared" si="21"/>
        <v>0</v>
      </c>
      <c r="DH42" s="21">
        <f t="shared" si="21"/>
        <v>0</v>
      </c>
      <c r="DI42" s="21">
        <f t="shared" ref="DI42:DX45" si="22">IF($CC42&gt;0,IF(AND(DI$4-$CC$2&gt;=$R42,YEAR($O42)&gt;=DI$4),$CC42/($S42-$R42),0),0)</f>
        <v>0</v>
      </c>
      <c r="DJ42" s="21">
        <f t="shared" si="22"/>
        <v>0</v>
      </c>
      <c r="DK42" s="21">
        <f t="shared" si="22"/>
        <v>0</v>
      </c>
      <c r="DL42" s="21">
        <f t="shared" si="22"/>
        <v>0</v>
      </c>
      <c r="DM42" s="21">
        <f t="shared" si="22"/>
        <v>0</v>
      </c>
      <c r="DN42" s="21">
        <f t="shared" si="22"/>
        <v>0</v>
      </c>
      <c r="DO42" s="21">
        <f t="shared" si="22"/>
        <v>0</v>
      </c>
      <c r="DP42" s="21">
        <f t="shared" si="22"/>
        <v>0</v>
      </c>
      <c r="DQ42" s="21">
        <f t="shared" si="22"/>
        <v>0</v>
      </c>
      <c r="DR42" s="21">
        <f t="shared" si="22"/>
        <v>0</v>
      </c>
      <c r="DS42" s="21">
        <f t="shared" si="22"/>
        <v>0</v>
      </c>
      <c r="DT42" s="21">
        <f t="shared" si="22"/>
        <v>0</v>
      </c>
      <c r="DU42" s="21">
        <f t="shared" si="22"/>
        <v>0</v>
      </c>
      <c r="DV42" s="21">
        <f t="shared" si="22"/>
        <v>0</v>
      </c>
      <c r="DW42" s="21">
        <f t="shared" si="22"/>
        <v>0</v>
      </c>
      <c r="DX42" s="21">
        <f t="shared" si="22"/>
        <v>0</v>
      </c>
      <c r="DY42" s="21">
        <f t="shared" si="20"/>
        <v>0</v>
      </c>
      <c r="DZ42" s="21">
        <f t="shared" si="20"/>
        <v>0</v>
      </c>
      <c r="EA42" s="21">
        <f t="shared" si="20"/>
        <v>0</v>
      </c>
      <c r="EB42" s="33">
        <f t="shared" si="7"/>
        <v>-5569672.444444445</v>
      </c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s="34" customFormat="1" x14ac:dyDescent="0.35">
      <c r="A43" s="14">
        <v>39</v>
      </c>
      <c r="B43" s="27" t="s">
        <v>58</v>
      </c>
      <c r="C43" s="28" t="s">
        <v>58</v>
      </c>
      <c r="D43" s="29" t="s">
        <v>54</v>
      </c>
      <c r="E43" s="50" t="s">
        <v>104</v>
      </c>
      <c r="F43" s="50" t="s">
        <v>107</v>
      </c>
      <c r="G43" s="50">
        <f>VLOOKUP(F43,'Represenative Instruments_FX'!$E$5:$F$14,2,FALSE)</f>
        <v>13</v>
      </c>
      <c r="H43" s="29" t="s">
        <v>55</v>
      </c>
      <c r="I43" s="76">
        <f>VLOOKUP(H43,'Represenative Instruments_FX'!$H$5:$J$15,3,FALSE)</f>
        <v>6.6666666666666666E-2</v>
      </c>
      <c r="J43" s="16">
        <f>+I43*'Prepared_Debt Original Currency'!J43</f>
        <v>0</v>
      </c>
      <c r="K43" s="16">
        <f>+I43*'Prepared_Debt Original Currency'!K43</f>
        <v>169435120.13333333</v>
      </c>
      <c r="L43" s="31"/>
      <c r="M43" s="31"/>
      <c r="N43" s="121"/>
      <c r="O43" s="123">
        <v>44926</v>
      </c>
      <c r="P43" s="29">
        <v>4</v>
      </c>
      <c r="Q43" s="31">
        <v>5</v>
      </c>
      <c r="R43" s="50">
        <v>0</v>
      </c>
      <c r="S43" s="50">
        <v>5</v>
      </c>
      <c r="T43" s="29" t="s">
        <v>29</v>
      </c>
      <c r="U43" s="47">
        <v>0.14799999999999999</v>
      </c>
      <c r="V43" s="29"/>
      <c r="W43" s="44"/>
      <c r="X43" s="31"/>
      <c r="Y43" s="106">
        <f t="shared" si="4"/>
        <v>0</v>
      </c>
      <c r="Z43" s="16">
        <f>$I43*'Prepared_Debt Original Currency'!Z43</f>
        <v>0</v>
      </c>
      <c r="AA43" s="16">
        <f>$I43*'Prepared_Debt Original Currency'!AA43</f>
        <v>0</v>
      </c>
      <c r="AB43" s="16">
        <f>$I43*'Prepared_Debt Original Currency'!AB43</f>
        <v>0</v>
      </c>
      <c r="AC43" s="16">
        <f>$I43*'Prepared_Debt Original Currency'!AC43</f>
        <v>0</v>
      </c>
      <c r="AD43" s="16">
        <f>$I43*'Prepared_Debt Original Currency'!AD43</f>
        <v>169435120.13333333</v>
      </c>
      <c r="AE43" s="16">
        <f>$I43*'Prepared_Debt Original Currency'!AE43</f>
        <v>0</v>
      </c>
      <c r="AF43" s="16">
        <f>$I43*'Prepared_Debt Original Currency'!AF43</f>
        <v>0</v>
      </c>
      <c r="AG43" s="16">
        <f>$I43*'Prepared_Debt Original Currency'!AG43</f>
        <v>0</v>
      </c>
      <c r="AH43" s="16">
        <f>$I43*'Prepared_Debt Original Currency'!AH43</f>
        <v>0</v>
      </c>
      <c r="AI43" s="16">
        <f>$I43*'Prepared_Debt Original Currency'!AI43</f>
        <v>0</v>
      </c>
      <c r="AJ43" s="16">
        <f>$I43*'Prepared_Debt Original Currency'!AJ43</f>
        <v>0</v>
      </c>
      <c r="AK43" s="16">
        <f>$I43*'Prepared_Debt Original Currency'!AK43</f>
        <v>0</v>
      </c>
      <c r="AL43" s="16">
        <f>$I43*'Prepared_Debt Original Currency'!AL43</f>
        <v>0</v>
      </c>
      <c r="AM43" s="16">
        <f>$I43*'Prepared_Debt Original Currency'!AM43</f>
        <v>0</v>
      </c>
      <c r="AN43" s="16">
        <f>$I43*'Prepared_Debt Original Currency'!AN43</f>
        <v>0</v>
      </c>
      <c r="AO43" s="16">
        <f>$I43*'Prepared_Debt Original Currency'!AO43</f>
        <v>0</v>
      </c>
      <c r="AP43" s="16">
        <f>$I43*'Prepared_Debt Original Currency'!AP43</f>
        <v>0</v>
      </c>
      <c r="AQ43" s="16">
        <f>$I43*'Prepared_Debt Original Currency'!AQ43</f>
        <v>0</v>
      </c>
      <c r="AR43" s="16">
        <f>$I43*'Prepared_Debt Original Currency'!AR43</f>
        <v>0</v>
      </c>
      <c r="AS43" s="16">
        <f>$I43*'Prepared_Debt Original Currency'!AS43</f>
        <v>0</v>
      </c>
      <c r="AT43" s="16">
        <f>$I43*'Prepared_Debt Original Currency'!AT43</f>
        <v>0</v>
      </c>
      <c r="AU43" s="16">
        <f>$I43*'Prepared_Debt Original Currency'!AU43</f>
        <v>0</v>
      </c>
      <c r="AV43" s="16">
        <f>$I43*'Prepared_Debt Original Currency'!AV43</f>
        <v>0</v>
      </c>
      <c r="AW43" s="16">
        <f>$I43*'Prepared_Debt Original Currency'!AW43</f>
        <v>0</v>
      </c>
      <c r="AX43" s="16">
        <f>$I43*'Prepared_Debt Original Currency'!AX43</f>
        <v>0</v>
      </c>
      <c r="AY43" s="16">
        <f>$I43*'Prepared_Debt Original Currency'!AY43</f>
        <v>0</v>
      </c>
      <c r="AZ43" s="16">
        <f>$I43*'Prepared_Debt Original Currency'!AZ43</f>
        <v>0</v>
      </c>
      <c r="BA43" s="16">
        <f>$I43*'Prepared_Debt Original Currency'!BA43</f>
        <v>0</v>
      </c>
      <c r="BB43" s="16">
        <f>$I43*'Prepared_Debt Original Currency'!BB43</f>
        <v>0</v>
      </c>
      <c r="BC43" s="16">
        <f>$I43*'Prepared_Debt Original Currency'!BC43</f>
        <v>0</v>
      </c>
      <c r="BD43" s="16">
        <f>$I43*'Prepared_Debt Original Currency'!BD43</f>
        <v>0</v>
      </c>
      <c r="BE43" s="16">
        <f>$I43*'Prepared_Debt Original Currency'!BE43</f>
        <v>0</v>
      </c>
      <c r="BF43" s="16">
        <f>$I43*'Prepared_Debt Original Currency'!BF43</f>
        <v>0</v>
      </c>
      <c r="BG43" s="16">
        <f>$I43*'Prepared_Debt Original Currency'!BG43</f>
        <v>0</v>
      </c>
      <c r="BH43" s="16">
        <f>$I43*'Prepared_Debt Original Currency'!BH43</f>
        <v>0</v>
      </c>
      <c r="BI43" s="16">
        <f>$I43*'Prepared_Debt Original Currency'!BI43</f>
        <v>0</v>
      </c>
      <c r="BJ43" s="16">
        <f>$I43*'Prepared_Debt Original Currency'!BJ43</f>
        <v>0</v>
      </c>
      <c r="BK43" s="16">
        <f>$I43*'Prepared_Debt Original Currency'!BK43</f>
        <v>0</v>
      </c>
      <c r="BL43" s="16">
        <f>$I43*'Prepared_Debt Original Currency'!BL43</f>
        <v>0</v>
      </c>
      <c r="BM43" s="16">
        <f>$I43*'Prepared_Debt Original Currency'!BM43</f>
        <v>0</v>
      </c>
      <c r="BN43" s="16">
        <f>$I43*'Prepared_Debt Original Currency'!BN43</f>
        <v>0</v>
      </c>
      <c r="BO43" s="16">
        <f>$I43*'Prepared_Debt Original Currency'!BO43</f>
        <v>0</v>
      </c>
      <c r="BP43" s="16">
        <f>$I43*'Prepared_Debt Original Currency'!BP43</f>
        <v>0</v>
      </c>
      <c r="BQ43" s="16">
        <f>$I43*'Prepared_Debt Original Currency'!BQ43</f>
        <v>0</v>
      </c>
      <c r="BR43" s="16">
        <f>$I43*'Prepared_Debt Original Currency'!BR43</f>
        <v>0</v>
      </c>
      <c r="BS43" s="16">
        <f>$I43*'Prepared_Debt Original Currency'!BS43</f>
        <v>0</v>
      </c>
      <c r="BT43" s="16">
        <f>$I43*'Prepared_Debt Original Currency'!BT43</f>
        <v>0</v>
      </c>
      <c r="BU43" s="16">
        <f>$I43*'Prepared_Debt Original Currency'!BU43</f>
        <v>0</v>
      </c>
      <c r="BV43" s="16">
        <f>$I43*'Prepared_Debt Original Currency'!BV43</f>
        <v>0</v>
      </c>
      <c r="BW43" s="16">
        <f>$I43*'Prepared_Debt Original Currency'!BW43</f>
        <v>0</v>
      </c>
      <c r="BX43" s="32"/>
      <c r="BY43" s="20" t="b">
        <f t="shared" si="5"/>
        <v>1</v>
      </c>
      <c r="BZ43" s="32"/>
      <c r="CA43" s="32"/>
      <c r="CB43" s="33">
        <v>0</v>
      </c>
      <c r="CC43" s="33">
        <f t="shared" si="6"/>
        <v>169435120.13333333</v>
      </c>
      <c r="CD43" s="21">
        <f t="shared" ref="CD43:CS45" si="23">IF($CC43&gt;0,IF(AND(CD$4-$CC$2&gt;=$R43,YEAR($O43)&gt;=CD$4),$CC43/($S43-$R43),0),0)</f>
        <v>33887024.026666664</v>
      </c>
      <c r="CE43" s="21">
        <f t="shared" si="23"/>
        <v>33887024.026666664</v>
      </c>
      <c r="CF43" s="21">
        <f t="shared" si="23"/>
        <v>33887024.026666664</v>
      </c>
      <c r="CG43" s="21">
        <f t="shared" si="23"/>
        <v>33887024.026666664</v>
      </c>
      <c r="CH43" s="21">
        <f t="shared" si="23"/>
        <v>33887024.026666664</v>
      </c>
      <c r="CI43" s="21">
        <f t="shared" si="23"/>
        <v>33887024.026666664</v>
      </c>
      <c r="CJ43" s="21">
        <f t="shared" si="23"/>
        <v>33887024.026666664</v>
      </c>
      <c r="CK43" s="21">
        <f t="shared" si="23"/>
        <v>0</v>
      </c>
      <c r="CL43" s="21">
        <f t="shared" si="23"/>
        <v>0</v>
      </c>
      <c r="CM43" s="21">
        <f t="shared" si="23"/>
        <v>0</v>
      </c>
      <c r="CN43" s="21">
        <f t="shared" si="23"/>
        <v>0</v>
      </c>
      <c r="CO43" s="21">
        <f t="shared" si="23"/>
        <v>0</v>
      </c>
      <c r="CP43" s="21">
        <f t="shared" si="23"/>
        <v>0</v>
      </c>
      <c r="CQ43" s="21">
        <f t="shared" si="23"/>
        <v>0</v>
      </c>
      <c r="CR43" s="21">
        <f t="shared" si="23"/>
        <v>0</v>
      </c>
      <c r="CS43" s="21">
        <f t="shared" si="23"/>
        <v>0</v>
      </c>
      <c r="CT43" s="21">
        <f t="shared" si="21"/>
        <v>0</v>
      </c>
      <c r="CU43" s="21">
        <f t="shared" si="21"/>
        <v>0</v>
      </c>
      <c r="CV43" s="21">
        <f t="shared" si="21"/>
        <v>0</v>
      </c>
      <c r="CW43" s="21">
        <f t="shared" si="21"/>
        <v>0</v>
      </c>
      <c r="CX43" s="21">
        <f t="shared" si="21"/>
        <v>0</v>
      </c>
      <c r="CY43" s="21">
        <f t="shared" si="21"/>
        <v>0</v>
      </c>
      <c r="CZ43" s="21">
        <f t="shared" si="21"/>
        <v>0</v>
      </c>
      <c r="DA43" s="21">
        <f t="shared" si="21"/>
        <v>0</v>
      </c>
      <c r="DB43" s="21">
        <f t="shared" si="21"/>
        <v>0</v>
      </c>
      <c r="DC43" s="21">
        <f t="shared" si="21"/>
        <v>0</v>
      </c>
      <c r="DD43" s="21">
        <f t="shared" si="21"/>
        <v>0</v>
      </c>
      <c r="DE43" s="21">
        <f t="shared" si="21"/>
        <v>0</v>
      </c>
      <c r="DF43" s="21">
        <f t="shared" si="21"/>
        <v>0</v>
      </c>
      <c r="DG43" s="21">
        <f t="shared" si="21"/>
        <v>0</v>
      </c>
      <c r="DH43" s="21">
        <f t="shared" si="21"/>
        <v>0</v>
      </c>
      <c r="DI43" s="21">
        <f t="shared" si="22"/>
        <v>0</v>
      </c>
      <c r="DJ43" s="21">
        <f t="shared" si="22"/>
        <v>0</v>
      </c>
      <c r="DK43" s="21">
        <f t="shared" si="22"/>
        <v>0</v>
      </c>
      <c r="DL43" s="21">
        <f t="shared" si="22"/>
        <v>0</v>
      </c>
      <c r="DM43" s="21">
        <f t="shared" si="22"/>
        <v>0</v>
      </c>
      <c r="DN43" s="21">
        <f t="shared" si="22"/>
        <v>0</v>
      </c>
      <c r="DO43" s="21">
        <f t="shared" si="22"/>
        <v>0</v>
      </c>
      <c r="DP43" s="21">
        <f t="shared" si="22"/>
        <v>0</v>
      </c>
      <c r="DQ43" s="21">
        <f t="shared" si="22"/>
        <v>0</v>
      </c>
      <c r="DR43" s="21">
        <f t="shared" si="22"/>
        <v>0</v>
      </c>
      <c r="DS43" s="21">
        <f t="shared" si="22"/>
        <v>0</v>
      </c>
      <c r="DT43" s="21">
        <f t="shared" si="22"/>
        <v>0</v>
      </c>
      <c r="DU43" s="21">
        <f t="shared" si="22"/>
        <v>0</v>
      </c>
      <c r="DV43" s="21">
        <f t="shared" si="22"/>
        <v>0</v>
      </c>
      <c r="DW43" s="21">
        <f t="shared" si="22"/>
        <v>0</v>
      </c>
      <c r="DX43" s="21">
        <f t="shared" si="22"/>
        <v>0</v>
      </c>
      <c r="DY43" s="21">
        <f t="shared" si="20"/>
        <v>0</v>
      </c>
      <c r="DZ43" s="21">
        <f t="shared" si="20"/>
        <v>0</v>
      </c>
      <c r="EA43" s="21">
        <f t="shared" si="20"/>
        <v>0</v>
      </c>
      <c r="EB43" s="33">
        <f t="shared" si="7"/>
        <v>-67774048.053333342</v>
      </c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s="34" customFormat="1" x14ac:dyDescent="0.35">
      <c r="A44" s="14">
        <v>40</v>
      </c>
      <c r="B44" s="27" t="s">
        <v>59</v>
      </c>
      <c r="C44" s="28" t="s">
        <v>59</v>
      </c>
      <c r="D44" s="29" t="s">
        <v>54</v>
      </c>
      <c r="E44" s="50" t="s">
        <v>104</v>
      </c>
      <c r="F44" s="50" t="s">
        <v>107</v>
      </c>
      <c r="G44" s="50">
        <f>VLOOKUP(F44,'Represenative Instruments_FX'!$E$5:$F$14,2,FALSE)</f>
        <v>13</v>
      </c>
      <c r="H44" s="29" t="s">
        <v>55</v>
      </c>
      <c r="I44" s="76">
        <f>VLOOKUP(H44,'Represenative Instruments_FX'!$H$5:$J$15,3,FALSE)</f>
        <v>6.6666666666666666E-2</v>
      </c>
      <c r="J44" s="16">
        <f>+I44*'Prepared_Debt Original Currency'!J44</f>
        <v>0</v>
      </c>
      <c r="K44" s="16">
        <f>+I44*'Prepared_Debt Original Currency'!K44</f>
        <v>169908658.26666665</v>
      </c>
      <c r="L44" s="36"/>
      <c r="M44" s="36"/>
      <c r="N44" s="121"/>
      <c r="O44" s="123">
        <v>45657</v>
      </c>
      <c r="P44" s="29">
        <v>6</v>
      </c>
      <c r="Q44" s="31">
        <v>7</v>
      </c>
      <c r="R44" s="50">
        <v>0</v>
      </c>
      <c r="S44" s="50">
        <v>7</v>
      </c>
      <c r="T44" s="29" t="s">
        <v>29</v>
      </c>
      <c r="U44" s="47">
        <v>0.1535</v>
      </c>
      <c r="V44" s="29"/>
      <c r="W44" s="44"/>
      <c r="X44" s="36"/>
      <c r="Y44" s="106">
        <f t="shared" si="4"/>
        <v>0</v>
      </c>
      <c r="Z44" s="16">
        <f>$I44*'Prepared_Debt Original Currency'!Z44</f>
        <v>0</v>
      </c>
      <c r="AA44" s="16">
        <f>$I44*'Prepared_Debt Original Currency'!AA44</f>
        <v>0</v>
      </c>
      <c r="AB44" s="16">
        <f>$I44*'Prepared_Debt Original Currency'!AB44</f>
        <v>0</v>
      </c>
      <c r="AC44" s="16">
        <f>$I44*'Prepared_Debt Original Currency'!AC44</f>
        <v>0</v>
      </c>
      <c r="AD44" s="16">
        <f>$I44*'Prepared_Debt Original Currency'!AD44</f>
        <v>0</v>
      </c>
      <c r="AE44" s="16">
        <f>$I44*'Prepared_Debt Original Currency'!AE44</f>
        <v>0</v>
      </c>
      <c r="AF44" s="16">
        <f>$I44*'Prepared_Debt Original Currency'!AF44</f>
        <v>169908658.26666665</v>
      </c>
      <c r="AG44" s="16">
        <f>$I44*'Prepared_Debt Original Currency'!AG44</f>
        <v>0</v>
      </c>
      <c r="AH44" s="16">
        <f>$I44*'Prepared_Debt Original Currency'!AH44</f>
        <v>0</v>
      </c>
      <c r="AI44" s="16">
        <f>$I44*'Prepared_Debt Original Currency'!AI44</f>
        <v>0</v>
      </c>
      <c r="AJ44" s="16">
        <f>$I44*'Prepared_Debt Original Currency'!AJ44</f>
        <v>0</v>
      </c>
      <c r="AK44" s="16">
        <f>$I44*'Prepared_Debt Original Currency'!AK44</f>
        <v>0</v>
      </c>
      <c r="AL44" s="16">
        <f>$I44*'Prepared_Debt Original Currency'!AL44</f>
        <v>0</v>
      </c>
      <c r="AM44" s="16">
        <f>$I44*'Prepared_Debt Original Currency'!AM44</f>
        <v>0</v>
      </c>
      <c r="AN44" s="16">
        <f>$I44*'Prepared_Debt Original Currency'!AN44</f>
        <v>0</v>
      </c>
      <c r="AO44" s="16">
        <f>$I44*'Prepared_Debt Original Currency'!AO44</f>
        <v>0</v>
      </c>
      <c r="AP44" s="16">
        <f>$I44*'Prepared_Debt Original Currency'!AP44</f>
        <v>0</v>
      </c>
      <c r="AQ44" s="16">
        <f>$I44*'Prepared_Debt Original Currency'!AQ44</f>
        <v>0</v>
      </c>
      <c r="AR44" s="16">
        <f>$I44*'Prepared_Debt Original Currency'!AR44</f>
        <v>0</v>
      </c>
      <c r="AS44" s="16">
        <f>$I44*'Prepared_Debt Original Currency'!AS44</f>
        <v>0</v>
      </c>
      <c r="AT44" s="16">
        <f>$I44*'Prepared_Debt Original Currency'!AT44</f>
        <v>0</v>
      </c>
      <c r="AU44" s="16">
        <f>$I44*'Prepared_Debt Original Currency'!AU44</f>
        <v>0</v>
      </c>
      <c r="AV44" s="16">
        <f>$I44*'Prepared_Debt Original Currency'!AV44</f>
        <v>0</v>
      </c>
      <c r="AW44" s="16">
        <f>$I44*'Prepared_Debt Original Currency'!AW44</f>
        <v>0</v>
      </c>
      <c r="AX44" s="16">
        <f>$I44*'Prepared_Debt Original Currency'!AX44</f>
        <v>0</v>
      </c>
      <c r="AY44" s="16">
        <f>$I44*'Prepared_Debt Original Currency'!AY44</f>
        <v>0</v>
      </c>
      <c r="AZ44" s="16">
        <f>$I44*'Prepared_Debt Original Currency'!AZ44</f>
        <v>0</v>
      </c>
      <c r="BA44" s="16">
        <f>$I44*'Prepared_Debt Original Currency'!BA44</f>
        <v>0</v>
      </c>
      <c r="BB44" s="16">
        <f>$I44*'Prepared_Debt Original Currency'!BB44</f>
        <v>0</v>
      </c>
      <c r="BC44" s="16">
        <f>$I44*'Prepared_Debt Original Currency'!BC44</f>
        <v>0</v>
      </c>
      <c r="BD44" s="16">
        <f>$I44*'Prepared_Debt Original Currency'!BD44</f>
        <v>0</v>
      </c>
      <c r="BE44" s="16">
        <f>$I44*'Prepared_Debt Original Currency'!BE44</f>
        <v>0</v>
      </c>
      <c r="BF44" s="16">
        <f>$I44*'Prepared_Debt Original Currency'!BF44</f>
        <v>0</v>
      </c>
      <c r="BG44" s="16">
        <f>$I44*'Prepared_Debt Original Currency'!BG44</f>
        <v>0</v>
      </c>
      <c r="BH44" s="16">
        <f>$I44*'Prepared_Debt Original Currency'!BH44</f>
        <v>0</v>
      </c>
      <c r="BI44" s="16">
        <f>$I44*'Prepared_Debt Original Currency'!BI44</f>
        <v>0</v>
      </c>
      <c r="BJ44" s="16">
        <f>$I44*'Prepared_Debt Original Currency'!BJ44</f>
        <v>0</v>
      </c>
      <c r="BK44" s="16">
        <f>$I44*'Prepared_Debt Original Currency'!BK44</f>
        <v>0</v>
      </c>
      <c r="BL44" s="16">
        <f>$I44*'Prepared_Debt Original Currency'!BL44</f>
        <v>0</v>
      </c>
      <c r="BM44" s="16">
        <f>$I44*'Prepared_Debt Original Currency'!BM44</f>
        <v>0</v>
      </c>
      <c r="BN44" s="16">
        <f>$I44*'Prepared_Debt Original Currency'!BN44</f>
        <v>0</v>
      </c>
      <c r="BO44" s="16">
        <f>$I44*'Prepared_Debt Original Currency'!BO44</f>
        <v>0</v>
      </c>
      <c r="BP44" s="16">
        <f>$I44*'Prepared_Debt Original Currency'!BP44</f>
        <v>0</v>
      </c>
      <c r="BQ44" s="16">
        <f>$I44*'Prepared_Debt Original Currency'!BQ44</f>
        <v>0</v>
      </c>
      <c r="BR44" s="16">
        <f>$I44*'Prepared_Debt Original Currency'!BR44</f>
        <v>0</v>
      </c>
      <c r="BS44" s="16">
        <f>$I44*'Prepared_Debt Original Currency'!BS44</f>
        <v>0</v>
      </c>
      <c r="BT44" s="16">
        <f>$I44*'Prepared_Debt Original Currency'!BT44</f>
        <v>0</v>
      </c>
      <c r="BU44" s="16">
        <f>$I44*'Prepared_Debt Original Currency'!BU44</f>
        <v>0</v>
      </c>
      <c r="BV44" s="16">
        <f>$I44*'Prepared_Debt Original Currency'!BV44</f>
        <v>0</v>
      </c>
      <c r="BW44" s="16">
        <f>$I44*'Prepared_Debt Original Currency'!BW44</f>
        <v>0</v>
      </c>
      <c r="BX44" s="37"/>
      <c r="BY44" s="20" t="b">
        <f t="shared" si="5"/>
        <v>1</v>
      </c>
      <c r="BZ44" s="37"/>
      <c r="CA44" s="37"/>
      <c r="CB44" s="38">
        <v>0</v>
      </c>
      <c r="CC44" s="38">
        <f t="shared" si="6"/>
        <v>169908658.26666665</v>
      </c>
      <c r="CD44" s="21">
        <f t="shared" si="23"/>
        <v>24272665.466666665</v>
      </c>
      <c r="CE44" s="21">
        <f t="shared" si="23"/>
        <v>24272665.466666665</v>
      </c>
      <c r="CF44" s="21">
        <f t="shared" si="23"/>
        <v>24272665.466666665</v>
      </c>
      <c r="CG44" s="21">
        <f t="shared" si="23"/>
        <v>24272665.466666665</v>
      </c>
      <c r="CH44" s="21">
        <f t="shared" si="23"/>
        <v>24272665.466666665</v>
      </c>
      <c r="CI44" s="21">
        <f t="shared" si="23"/>
        <v>24272665.466666665</v>
      </c>
      <c r="CJ44" s="21">
        <f t="shared" si="23"/>
        <v>24272665.466666665</v>
      </c>
      <c r="CK44" s="21">
        <f t="shared" si="23"/>
        <v>24272665.466666665</v>
      </c>
      <c r="CL44" s="21">
        <f t="shared" si="23"/>
        <v>24272665.466666665</v>
      </c>
      <c r="CM44" s="21">
        <f t="shared" si="23"/>
        <v>0</v>
      </c>
      <c r="CN44" s="21">
        <f t="shared" si="23"/>
        <v>0</v>
      </c>
      <c r="CO44" s="21">
        <f t="shared" si="23"/>
        <v>0</v>
      </c>
      <c r="CP44" s="21">
        <f t="shared" si="23"/>
        <v>0</v>
      </c>
      <c r="CQ44" s="21">
        <f t="shared" si="23"/>
        <v>0</v>
      </c>
      <c r="CR44" s="21">
        <f t="shared" si="23"/>
        <v>0</v>
      </c>
      <c r="CS44" s="21">
        <f t="shared" si="23"/>
        <v>0</v>
      </c>
      <c r="CT44" s="21">
        <f t="shared" si="21"/>
        <v>0</v>
      </c>
      <c r="CU44" s="21">
        <f t="shared" si="21"/>
        <v>0</v>
      </c>
      <c r="CV44" s="21">
        <f t="shared" si="21"/>
        <v>0</v>
      </c>
      <c r="CW44" s="21">
        <f t="shared" si="21"/>
        <v>0</v>
      </c>
      <c r="CX44" s="21">
        <f t="shared" si="21"/>
        <v>0</v>
      </c>
      <c r="CY44" s="21">
        <f t="shared" si="21"/>
        <v>0</v>
      </c>
      <c r="CZ44" s="21">
        <f t="shared" si="21"/>
        <v>0</v>
      </c>
      <c r="DA44" s="21">
        <f t="shared" si="21"/>
        <v>0</v>
      </c>
      <c r="DB44" s="21">
        <f t="shared" si="21"/>
        <v>0</v>
      </c>
      <c r="DC44" s="21">
        <f t="shared" si="21"/>
        <v>0</v>
      </c>
      <c r="DD44" s="21">
        <f t="shared" si="21"/>
        <v>0</v>
      </c>
      <c r="DE44" s="21">
        <f t="shared" si="21"/>
        <v>0</v>
      </c>
      <c r="DF44" s="21">
        <f t="shared" si="21"/>
        <v>0</v>
      </c>
      <c r="DG44" s="21">
        <f t="shared" si="21"/>
        <v>0</v>
      </c>
      <c r="DH44" s="21">
        <f t="shared" si="21"/>
        <v>0</v>
      </c>
      <c r="DI44" s="21">
        <f t="shared" si="22"/>
        <v>0</v>
      </c>
      <c r="DJ44" s="21">
        <f t="shared" si="22"/>
        <v>0</v>
      </c>
      <c r="DK44" s="21">
        <f t="shared" si="22"/>
        <v>0</v>
      </c>
      <c r="DL44" s="21">
        <f t="shared" si="22"/>
        <v>0</v>
      </c>
      <c r="DM44" s="21">
        <f t="shared" si="22"/>
        <v>0</v>
      </c>
      <c r="DN44" s="21">
        <f t="shared" si="22"/>
        <v>0</v>
      </c>
      <c r="DO44" s="21">
        <f t="shared" si="22"/>
        <v>0</v>
      </c>
      <c r="DP44" s="21">
        <f t="shared" si="22"/>
        <v>0</v>
      </c>
      <c r="DQ44" s="21">
        <f t="shared" si="22"/>
        <v>0</v>
      </c>
      <c r="DR44" s="21">
        <f t="shared" si="22"/>
        <v>0</v>
      </c>
      <c r="DS44" s="21">
        <f t="shared" si="22"/>
        <v>0</v>
      </c>
      <c r="DT44" s="21">
        <f t="shared" si="22"/>
        <v>0</v>
      </c>
      <c r="DU44" s="21">
        <f t="shared" si="22"/>
        <v>0</v>
      </c>
      <c r="DV44" s="21">
        <f t="shared" si="22"/>
        <v>0</v>
      </c>
      <c r="DW44" s="21">
        <f t="shared" si="22"/>
        <v>0</v>
      </c>
      <c r="DX44" s="21">
        <f t="shared" si="22"/>
        <v>0</v>
      </c>
      <c r="DY44" s="21">
        <f t="shared" si="20"/>
        <v>0</v>
      </c>
      <c r="DZ44" s="21">
        <f t="shared" si="20"/>
        <v>0</v>
      </c>
      <c r="EA44" s="21">
        <f t="shared" si="20"/>
        <v>0</v>
      </c>
      <c r="EB44" s="38">
        <f t="shared" si="7"/>
        <v>-48545330.933333337</v>
      </c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s="34" customFormat="1" x14ac:dyDescent="0.35">
      <c r="A45" s="14">
        <v>41</v>
      </c>
      <c r="B45" s="39" t="s">
        <v>64</v>
      </c>
      <c r="C45" s="39" t="s">
        <v>64</v>
      </c>
      <c r="D45" s="29" t="s">
        <v>54</v>
      </c>
      <c r="E45" s="50" t="s">
        <v>101</v>
      </c>
      <c r="F45" s="50" t="s">
        <v>108</v>
      </c>
      <c r="G45" s="50">
        <f>VLOOKUP(F45,'Represenative Instruments_FX'!$E$5:$F$14,2,FALSE)</f>
        <v>11</v>
      </c>
      <c r="H45" s="29" t="s">
        <v>55</v>
      </c>
      <c r="I45" s="76">
        <f>VLOOKUP(H45,'Represenative Instruments_FX'!$H$5:$J$15,3,FALSE)</f>
        <v>6.6666666666666666E-2</v>
      </c>
      <c r="J45" s="16">
        <f>+I45*'Prepared_Debt Original Currency'!J45</f>
        <v>0</v>
      </c>
      <c r="K45" s="16">
        <f>+I45*'Prepared_Debt Original Currency'!K45</f>
        <v>255420311.79999998</v>
      </c>
      <c r="L45" s="36"/>
      <c r="M45" s="36"/>
      <c r="N45" s="121"/>
      <c r="O45" s="123">
        <v>43465</v>
      </c>
      <c r="P45" s="29">
        <v>0</v>
      </c>
      <c r="Q45" s="31">
        <v>1</v>
      </c>
      <c r="R45" s="50">
        <v>0</v>
      </c>
      <c r="S45" s="50">
        <v>1</v>
      </c>
      <c r="T45" s="29" t="s">
        <v>29</v>
      </c>
      <c r="U45" s="47">
        <v>0.13</v>
      </c>
      <c r="V45" s="29"/>
      <c r="W45" s="29"/>
      <c r="X45" s="29"/>
      <c r="Y45" s="106">
        <f t="shared" si="4"/>
        <v>0</v>
      </c>
      <c r="Z45" s="16">
        <f>$I45*'Prepared_Debt Original Currency'!Z45</f>
        <v>255420311.79999998</v>
      </c>
      <c r="AA45" s="16">
        <f>$I45*'Prepared_Debt Original Currency'!AA45</f>
        <v>0</v>
      </c>
      <c r="AB45" s="16">
        <f>$I45*'Prepared_Debt Original Currency'!AB45</f>
        <v>0</v>
      </c>
      <c r="AC45" s="16">
        <f>$I45*'Prepared_Debt Original Currency'!AC45</f>
        <v>0</v>
      </c>
      <c r="AD45" s="16">
        <f>$I45*'Prepared_Debt Original Currency'!AD45</f>
        <v>0</v>
      </c>
      <c r="AE45" s="16">
        <f>$I45*'Prepared_Debt Original Currency'!AE45</f>
        <v>0</v>
      </c>
      <c r="AF45" s="16">
        <f>$I45*'Prepared_Debt Original Currency'!AF45</f>
        <v>0</v>
      </c>
      <c r="AG45" s="16">
        <f>$I45*'Prepared_Debt Original Currency'!AG45</f>
        <v>0</v>
      </c>
      <c r="AH45" s="16">
        <f>$I45*'Prepared_Debt Original Currency'!AH45</f>
        <v>0</v>
      </c>
      <c r="AI45" s="16">
        <f>$I45*'Prepared_Debt Original Currency'!AI45</f>
        <v>0</v>
      </c>
      <c r="AJ45" s="16">
        <f>$I45*'Prepared_Debt Original Currency'!AJ45</f>
        <v>0</v>
      </c>
      <c r="AK45" s="16">
        <f>$I45*'Prepared_Debt Original Currency'!AK45</f>
        <v>0</v>
      </c>
      <c r="AL45" s="16">
        <f>$I45*'Prepared_Debt Original Currency'!AL45</f>
        <v>0</v>
      </c>
      <c r="AM45" s="16">
        <f>$I45*'Prepared_Debt Original Currency'!AM45</f>
        <v>0</v>
      </c>
      <c r="AN45" s="16">
        <f>$I45*'Prepared_Debt Original Currency'!AN45</f>
        <v>0</v>
      </c>
      <c r="AO45" s="16">
        <f>$I45*'Prepared_Debt Original Currency'!AO45</f>
        <v>0</v>
      </c>
      <c r="AP45" s="16">
        <f>$I45*'Prepared_Debt Original Currency'!AP45</f>
        <v>0</v>
      </c>
      <c r="AQ45" s="16">
        <f>$I45*'Prepared_Debt Original Currency'!AQ45</f>
        <v>0</v>
      </c>
      <c r="AR45" s="16">
        <f>$I45*'Prepared_Debt Original Currency'!AR45</f>
        <v>0</v>
      </c>
      <c r="AS45" s="16">
        <f>$I45*'Prepared_Debt Original Currency'!AS45</f>
        <v>0</v>
      </c>
      <c r="AT45" s="16">
        <f>$I45*'Prepared_Debt Original Currency'!AT45</f>
        <v>0</v>
      </c>
      <c r="AU45" s="16">
        <f>$I45*'Prepared_Debt Original Currency'!AU45</f>
        <v>0</v>
      </c>
      <c r="AV45" s="16">
        <f>$I45*'Prepared_Debt Original Currency'!AV45</f>
        <v>0</v>
      </c>
      <c r="AW45" s="16">
        <f>$I45*'Prepared_Debt Original Currency'!AW45</f>
        <v>0</v>
      </c>
      <c r="AX45" s="16">
        <f>$I45*'Prepared_Debt Original Currency'!AX45</f>
        <v>0</v>
      </c>
      <c r="AY45" s="16">
        <f>$I45*'Prepared_Debt Original Currency'!AY45</f>
        <v>0</v>
      </c>
      <c r="AZ45" s="16">
        <f>$I45*'Prepared_Debt Original Currency'!AZ45</f>
        <v>0</v>
      </c>
      <c r="BA45" s="16">
        <f>$I45*'Prepared_Debt Original Currency'!BA45</f>
        <v>0</v>
      </c>
      <c r="BB45" s="16">
        <f>$I45*'Prepared_Debt Original Currency'!BB45</f>
        <v>0</v>
      </c>
      <c r="BC45" s="16">
        <f>$I45*'Prepared_Debt Original Currency'!BC45</f>
        <v>0</v>
      </c>
      <c r="BD45" s="16">
        <f>$I45*'Prepared_Debt Original Currency'!BD45</f>
        <v>0</v>
      </c>
      <c r="BE45" s="16">
        <f>$I45*'Prepared_Debt Original Currency'!BE45</f>
        <v>0</v>
      </c>
      <c r="BF45" s="16">
        <f>$I45*'Prepared_Debt Original Currency'!BF45</f>
        <v>0</v>
      </c>
      <c r="BG45" s="16">
        <f>$I45*'Prepared_Debt Original Currency'!BG45</f>
        <v>0</v>
      </c>
      <c r="BH45" s="16">
        <f>$I45*'Prepared_Debt Original Currency'!BH45</f>
        <v>0</v>
      </c>
      <c r="BI45" s="16">
        <f>$I45*'Prepared_Debt Original Currency'!BI45</f>
        <v>0</v>
      </c>
      <c r="BJ45" s="16">
        <f>$I45*'Prepared_Debt Original Currency'!BJ45</f>
        <v>0</v>
      </c>
      <c r="BK45" s="16">
        <f>$I45*'Prepared_Debt Original Currency'!BK45</f>
        <v>0</v>
      </c>
      <c r="BL45" s="16">
        <f>$I45*'Prepared_Debt Original Currency'!BL45</f>
        <v>0</v>
      </c>
      <c r="BM45" s="16">
        <f>$I45*'Prepared_Debt Original Currency'!BM45</f>
        <v>0</v>
      </c>
      <c r="BN45" s="16">
        <f>$I45*'Prepared_Debt Original Currency'!BN45</f>
        <v>0</v>
      </c>
      <c r="BO45" s="16">
        <f>$I45*'Prepared_Debt Original Currency'!BO45</f>
        <v>0</v>
      </c>
      <c r="BP45" s="16">
        <f>$I45*'Prepared_Debt Original Currency'!BP45</f>
        <v>0</v>
      </c>
      <c r="BQ45" s="16">
        <f>$I45*'Prepared_Debt Original Currency'!BQ45</f>
        <v>0</v>
      </c>
      <c r="BR45" s="16">
        <f>$I45*'Prepared_Debt Original Currency'!BR45</f>
        <v>0</v>
      </c>
      <c r="BS45" s="16">
        <f>$I45*'Prepared_Debt Original Currency'!BS45</f>
        <v>0</v>
      </c>
      <c r="BT45" s="16">
        <f>$I45*'Prepared_Debt Original Currency'!BT45</f>
        <v>0</v>
      </c>
      <c r="BU45" s="16">
        <f>$I45*'Prepared_Debt Original Currency'!BU45</f>
        <v>0</v>
      </c>
      <c r="BV45" s="16">
        <f>$I45*'Prepared_Debt Original Currency'!BV45</f>
        <v>0</v>
      </c>
      <c r="BW45" s="16">
        <f>$I45*'Prepared_Debt Original Currency'!BW45</f>
        <v>0</v>
      </c>
      <c r="BX45" s="37"/>
      <c r="BY45" s="20" t="b">
        <f t="shared" si="5"/>
        <v>1</v>
      </c>
      <c r="BZ45" s="37"/>
      <c r="CA45" s="37"/>
      <c r="CB45" s="38">
        <v>0</v>
      </c>
      <c r="CC45" s="38">
        <f t="shared" si="6"/>
        <v>255420311.79999998</v>
      </c>
      <c r="CD45" s="21">
        <f t="shared" si="23"/>
        <v>255420311.79999998</v>
      </c>
      <c r="CE45" s="21">
        <f t="shared" si="23"/>
        <v>255420311.79999998</v>
      </c>
      <c r="CF45" s="21">
        <f t="shared" si="23"/>
        <v>255420311.79999998</v>
      </c>
      <c r="CG45" s="21">
        <f t="shared" si="23"/>
        <v>0</v>
      </c>
      <c r="CH45" s="21">
        <f t="shared" si="23"/>
        <v>0</v>
      </c>
      <c r="CI45" s="21">
        <f t="shared" si="23"/>
        <v>0</v>
      </c>
      <c r="CJ45" s="21">
        <f t="shared" si="23"/>
        <v>0</v>
      </c>
      <c r="CK45" s="21">
        <f t="shared" si="23"/>
        <v>0</v>
      </c>
      <c r="CL45" s="21">
        <f t="shared" si="23"/>
        <v>0</v>
      </c>
      <c r="CM45" s="21">
        <f t="shared" si="23"/>
        <v>0</v>
      </c>
      <c r="CN45" s="21">
        <f t="shared" si="23"/>
        <v>0</v>
      </c>
      <c r="CO45" s="21">
        <f t="shared" si="23"/>
        <v>0</v>
      </c>
      <c r="CP45" s="21">
        <f t="shared" si="23"/>
        <v>0</v>
      </c>
      <c r="CQ45" s="21">
        <f t="shared" si="23"/>
        <v>0</v>
      </c>
      <c r="CR45" s="21">
        <f t="shared" si="23"/>
        <v>0</v>
      </c>
      <c r="CS45" s="21">
        <f t="shared" si="23"/>
        <v>0</v>
      </c>
      <c r="CT45" s="21">
        <f t="shared" si="21"/>
        <v>0</v>
      </c>
      <c r="CU45" s="21">
        <f t="shared" si="21"/>
        <v>0</v>
      </c>
      <c r="CV45" s="21">
        <f t="shared" si="21"/>
        <v>0</v>
      </c>
      <c r="CW45" s="21">
        <f t="shared" si="21"/>
        <v>0</v>
      </c>
      <c r="CX45" s="21">
        <f t="shared" si="21"/>
        <v>0</v>
      </c>
      <c r="CY45" s="21">
        <f t="shared" si="21"/>
        <v>0</v>
      </c>
      <c r="CZ45" s="21">
        <f t="shared" si="21"/>
        <v>0</v>
      </c>
      <c r="DA45" s="21">
        <f t="shared" si="21"/>
        <v>0</v>
      </c>
      <c r="DB45" s="21">
        <f t="shared" si="21"/>
        <v>0</v>
      </c>
      <c r="DC45" s="21">
        <f t="shared" si="21"/>
        <v>0</v>
      </c>
      <c r="DD45" s="21">
        <f t="shared" si="21"/>
        <v>0</v>
      </c>
      <c r="DE45" s="21">
        <f t="shared" si="21"/>
        <v>0</v>
      </c>
      <c r="DF45" s="21">
        <f t="shared" si="21"/>
        <v>0</v>
      </c>
      <c r="DG45" s="21">
        <f t="shared" si="21"/>
        <v>0</v>
      </c>
      <c r="DH45" s="21">
        <f t="shared" si="21"/>
        <v>0</v>
      </c>
      <c r="DI45" s="21">
        <f t="shared" si="22"/>
        <v>0</v>
      </c>
      <c r="DJ45" s="21">
        <f t="shared" si="22"/>
        <v>0</v>
      </c>
      <c r="DK45" s="21">
        <f t="shared" si="22"/>
        <v>0</v>
      </c>
      <c r="DL45" s="21">
        <f t="shared" si="22"/>
        <v>0</v>
      </c>
      <c r="DM45" s="21">
        <f t="shared" si="22"/>
        <v>0</v>
      </c>
      <c r="DN45" s="21">
        <f t="shared" si="22"/>
        <v>0</v>
      </c>
      <c r="DO45" s="21">
        <f t="shared" si="22"/>
        <v>0</v>
      </c>
      <c r="DP45" s="21">
        <f t="shared" si="22"/>
        <v>0</v>
      </c>
      <c r="DQ45" s="21">
        <f t="shared" si="22"/>
        <v>0</v>
      </c>
      <c r="DR45" s="21">
        <f t="shared" si="22"/>
        <v>0</v>
      </c>
      <c r="DS45" s="21">
        <f t="shared" si="22"/>
        <v>0</v>
      </c>
      <c r="DT45" s="21">
        <f t="shared" si="22"/>
        <v>0</v>
      </c>
      <c r="DU45" s="21">
        <f t="shared" si="22"/>
        <v>0</v>
      </c>
      <c r="DV45" s="21">
        <f t="shared" si="22"/>
        <v>0</v>
      </c>
      <c r="DW45" s="21">
        <f t="shared" si="22"/>
        <v>0</v>
      </c>
      <c r="DX45" s="21">
        <f t="shared" si="22"/>
        <v>0</v>
      </c>
      <c r="DY45" s="21">
        <f t="shared" si="20"/>
        <v>0</v>
      </c>
      <c r="DZ45" s="21">
        <f t="shared" si="20"/>
        <v>0</v>
      </c>
      <c r="EA45" s="21">
        <f t="shared" si="20"/>
        <v>0</v>
      </c>
      <c r="EB45" s="38">
        <f t="shared" si="7"/>
        <v>-510840623.60000002</v>
      </c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25" customHeight="1" thickBot="1" x14ac:dyDescent="0.4">
      <c r="A46" s="153" t="s">
        <v>113</v>
      </c>
      <c r="B46" s="153"/>
      <c r="C46" s="153"/>
      <c r="D46" s="157"/>
      <c r="E46" s="158"/>
      <c r="F46" s="153"/>
      <c r="G46" s="153"/>
      <c r="H46" s="153"/>
      <c r="I46" s="153"/>
      <c r="J46" s="153"/>
      <c r="K46" s="153"/>
      <c r="L46" s="153"/>
      <c r="M46" s="153"/>
      <c r="N46" s="153"/>
      <c r="O46" s="159"/>
      <c r="P46" s="157"/>
      <c r="Q46" s="157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  <c r="BN46" s="153"/>
      <c r="BO46" s="153"/>
      <c r="BP46" s="153"/>
      <c r="BQ46" s="153"/>
      <c r="BR46" s="153"/>
      <c r="BS46" s="153"/>
      <c r="BT46" s="153"/>
      <c r="BU46" s="153"/>
      <c r="BV46" s="153"/>
      <c r="BW46" s="153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</row>
    <row r="47" spans="1:256" ht="53.5" thickTop="1" thickBot="1" x14ac:dyDescent="0.4">
      <c r="A47" s="1" t="s">
        <v>3</v>
      </c>
      <c r="B47" s="3" t="s">
        <v>4</v>
      </c>
      <c r="C47" s="2" t="s">
        <v>5</v>
      </c>
      <c r="D47" s="2" t="s">
        <v>6</v>
      </c>
      <c r="E47" s="49" t="s">
        <v>65</v>
      </c>
      <c r="F47" s="49" t="s">
        <v>66</v>
      </c>
      <c r="G47" s="49" t="s">
        <v>67</v>
      </c>
      <c r="H47" s="4" t="s">
        <v>7</v>
      </c>
      <c r="I47" s="49" t="s">
        <v>86</v>
      </c>
      <c r="J47" s="4" t="s">
        <v>8</v>
      </c>
      <c r="K47" s="4" t="s">
        <v>9</v>
      </c>
      <c r="L47" s="4" t="s">
        <v>10</v>
      </c>
      <c r="M47" s="4" t="s">
        <v>11</v>
      </c>
      <c r="N47" s="4" t="s">
        <v>12</v>
      </c>
      <c r="O47" s="4" t="s">
        <v>13</v>
      </c>
      <c r="P47" s="4" t="s">
        <v>14</v>
      </c>
      <c r="Q47" s="4" t="s">
        <v>15</v>
      </c>
      <c r="R47" s="49" t="s">
        <v>16</v>
      </c>
      <c r="S47" s="49" t="s">
        <v>17</v>
      </c>
      <c r="T47" s="4" t="s">
        <v>18</v>
      </c>
      <c r="U47" s="45" t="s">
        <v>19</v>
      </c>
      <c r="V47" s="2" t="s">
        <v>20</v>
      </c>
      <c r="W47" s="5" t="s">
        <v>21</v>
      </c>
      <c r="X47" s="6" t="s">
        <v>22</v>
      </c>
      <c r="Y47" s="8">
        <v>2017</v>
      </c>
      <c r="Z47" s="8">
        <v>2018</v>
      </c>
      <c r="AA47" s="9">
        <f>Z47+1</f>
        <v>2019</v>
      </c>
      <c r="AB47" s="9">
        <f t="shared" ref="AB47:BW47" si="24">AA47+1</f>
        <v>2020</v>
      </c>
      <c r="AC47" s="9">
        <f t="shared" si="24"/>
        <v>2021</v>
      </c>
      <c r="AD47" s="9">
        <f t="shared" si="24"/>
        <v>2022</v>
      </c>
      <c r="AE47" s="9">
        <f t="shared" si="24"/>
        <v>2023</v>
      </c>
      <c r="AF47" s="9">
        <f t="shared" si="24"/>
        <v>2024</v>
      </c>
      <c r="AG47" s="9">
        <f t="shared" si="24"/>
        <v>2025</v>
      </c>
      <c r="AH47" s="9">
        <f t="shared" si="24"/>
        <v>2026</v>
      </c>
      <c r="AI47" s="9">
        <f t="shared" si="24"/>
        <v>2027</v>
      </c>
      <c r="AJ47" s="9">
        <f t="shared" si="24"/>
        <v>2028</v>
      </c>
      <c r="AK47" s="9">
        <f t="shared" si="24"/>
        <v>2029</v>
      </c>
      <c r="AL47" s="9">
        <f t="shared" si="24"/>
        <v>2030</v>
      </c>
      <c r="AM47" s="9">
        <f t="shared" si="24"/>
        <v>2031</v>
      </c>
      <c r="AN47" s="9">
        <f t="shared" si="24"/>
        <v>2032</v>
      </c>
      <c r="AO47" s="9">
        <f t="shared" si="24"/>
        <v>2033</v>
      </c>
      <c r="AP47" s="9">
        <f t="shared" si="24"/>
        <v>2034</v>
      </c>
      <c r="AQ47" s="9">
        <f t="shared" si="24"/>
        <v>2035</v>
      </c>
      <c r="AR47" s="9">
        <f t="shared" si="24"/>
        <v>2036</v>
      </c>
      <c r="AS47" s="9">
        <f t="shared" si="24"/>
        <v>2037</v>
      </c>
      <c r="AT47" s="9">
        <f t="shared" si="24"/>
        <v>2038</v>
      </c>
      <c r="AU47" s="9">
        <f t="shared" si="24"/>
        <v>2039</v>
      </c>
      <c r="AV47" s="9">
        <f t="shared" si="24"/>
        <v>2040</v>
      </c>
      <c r="AW47" s="9">
        <f t="shared" si="24"/>
        <v>2041</v>
      </c>
      <c r="AX47" s="9">
        <f t="shared" si="24"/>
        <v>2042</v>
      </c>
      <c r="AY47" s="9">
        <f t="shared" si="24"/>
        <v>2043</v>
      </c>
      <c r="AZ47" s="9">
        <f t="shared" si="24"/>
        <v>2044</v>
      </c>
      <c r="BA47" s="9">
        <f t="shared" si="24"/>
        <v>2045</v>
      </c>
      <c r="BB47" s="9">
        <f t="shared" si="24"/>
        <v>2046</v>
      </c>
      <c r="BC47" s="9">
        <f t="shared" si="24"/>
        <v>2047</v>
      </c>
      <c r="BD47" s="9">
        <f t="shared" si="24"/>
        <v>2048</v>
      </c>
      <c r="BE47" s="9">
        <f t="shared" si="24"/>
        <v>2049</v>
      </c>
      <c r="BF47" s="9">
        <f t="shared" si="24"/>
        <v>2050</v>
      </c>
      <c r="BG47" s="9">
        <f t="shared" si="24"/>
        <v>2051</v>
      </c>
      <c r="BH47" s="9">
        <f t="shared" si="24"/>
        <v>2052</v>
      </c>
      <c r="BI47" s="9">
        <f t="shared" si="24"/>
        <v>2053</v>
      </c>
      <c r="BJ47" s="9">
        <f t="shared" si="24"/>
        <v>2054</v>
      </c>
      <c r="BK47" s="9">
        <f t="shared" si="24"/>
        <v>2055</v>
      </c>
      <c r="BL47" s="9">
        <f t="shared" si="24"/>
        <v>2056</v>
      </c>
      <c r="BM47" s="9">
        <f t="shared" si="24"/>
        <v>2057</v>
      </c>
      <c r="BN47" s="9">
        <f t="shared" si="24"/>
        <v>2058</v>
      </c>
      <c r="BO47" s="9">
        <f t="shared" si="24"/>
        <v>2059</v>
      </c>
      <c r="BP47" s="9">
        <f t="shared" si="24"/>
        <v>2060</v>
      </c>
      <c r="BQ47" s="9">
        <f t="shared" si="24"/>
        <v>2061</v>
      </c>
      <c r="BR47" s="9">
        <f t="shared" si="24"/>
        <v>2062</v>
      </c>
      <c r="BS47" s="9">
        <f t="shared" si="24"/>
        <v>2063</v>
      </c>
      <c r="BT47" s="9">
        <f t="shared" si="24"/>
        <v>2064</v>
      </c>
      <c r="BU47" s="9">
        <f t="shared" si="24"/>
        <v>2065</v>
      </c>
      <c r="BV47" s="9">
        <f t="shared" si="24"/>
        <v>2066</v>
      </c>
      <c r="BW47" s="9">
        <f t="shared" si="24"/>
        <v>2067</v>
      </c>
    </row>
    <row r="48" spans="1:256" x14ac:dyDescent="0.35">
      <c r="A48" s="14">
        <v>1</v>
      </c>
      <c r="B48" s="15" t="s">
        <v>25</v>
      </c>
      <c r="C48" s="15" t="s">
        <v>26</v>
      </c>
      <c r="D48" s="14" t="s">
        <v>27</v>
      </c>
      <c r="E48" s="50" t="s">
        <v>62</v>
      </c>
      <c r="F48" s="50" t="s">
        <v>74</v>
      </c>
      <c r="G48" s="50">
        <f>VLOOKUP(F48,'Represenative Instruments_FX'!$E$5:$F$14,2,FALSE)</f>
        <v>2</v>
      </c>
      <c r="H48" s="14" t="s">
        <v>28</v>
      </c>
      <c r="I48" s="76">
        <f>VLOOKUP(H48,'Represenative Instruments_FX'!$H$5:$J$15,3,FALSE)</f>
        <v>1</v>
      </c>
      <c r="J48" s="16">
        <f>+J5</f>
        <v>15940329.868000001</v>
      </c>
      <c r="K48" s="16">
        <f>+K5</f>
        <v>674539.98400000005</v>
      </c>
      <c r="L48" s="16">
        <v>0</v>
      </c>
      <c r="M48" s="16">
        <v>0</v>
      </c>
      <c r="N48" s="121">
        <v>35841</v>
      </c>
      <c r="O48" s="121">
        <v>46980</v>
      </c>
      <c r="P48" s="14">
        <v>10</v>
      </c>
      <c r="Q48" s="17">
        <v>50</v>
      </c>
      <c r="R48" s="50">
        <v>0</v>
      </c>
      <c r="S48" s="50">
        <v>11</v>
      </c>
      <c r="T48" s="14" t="s">
        <v>29</v>
      </c>
      <c r="U48" s="46">
        <v>7.4999999999999997E-3</v>
      </c>
      <c r="V48" s="14"/>
      <c r="W48" s="24"/>
      <c r="X48" s="16">
        <v>2851720.7893333337</v>
      </c>
      <c r="Y48" s="19">
        <f>+K48</f>
        <v>674539.98400000005</v>
      </c>
      <c r="Z48" s="16">
        <f t="shared" ref="Z48:BW53" si="25">Y48-Z5</f>
        <v>614539.98400000005</v>
      </c>
      <c r="AA48" s="16">
        <f t="shared" si="25"/>
        <v>554539.98400000005</v>
      </c>
      <c r="AB48" s="16">
        <f t="shared" si="25"/>
        <v>494539.98400000005</v>
      </c>
      <c r="AC48" s="16">
        <f t="shared" si="25"/>
        <v>434539.98400000005</v>
      </c>
      <c r="AD48" s="16">
        <f t="shared" si="25"/>
        <v>374539.98400000005</v>
      </c>
      <c r="AE48" s="16">
        <f t="shared" si="25"/>
        <v>314539.98400000005</v>
      </c>
      <c r="AF48" s="16">
        <f t="shared" si="25"/>
        <v>254539.98400000005</v>
      </c>
      <c r="AG48" s="16">
        <f t="shared" si="25"/>
        <v>194539.98400000005</v>
      </c>
      <c r="AH48" s="16">
        <f t="shared" si="25"/>
        <v>134539.98400000005</v>
      </c>
      <c r="AI48" s="16">
        <f t="shared" si="25"/>
        <v>74539.984000000055</v>
      </c>
      <c r="AJ48" s="16">
        <f t="shared" si="25"/>
        <v>0</v>
      </c>
      <c r="AK48" s="16">
        <f t="shared" si="25"/>
        <v>0</v>
      </c>
      <c r="AL48" s="16">
        <f t="shared" si="25"/>
        <v>0</v>
      </c>
      <c r="AM48" s="16">
        <f t="shared" si="25"/>
        <v>0</v>
      </c>
      <c r="AN48" s="16">
        <f t="shared" si="25"/>
        <v>0</v>
      </c>
      <c r="AO48" s="16">
        <f t="shared" si="25"/>
        <v>0</v>
      </c>
      <c r="AP48" s="16">
        <f t="shared" si="25"/>
        <v>0</v>
      </c>
      <c r="AQ48" s="16">
        <f t="shared" si="25"/>
        <v>0</v>
      </c>
      <c r="AR48" s="16">
        <f t="shared" si="25"/>
        <v>0</v>
      </c>
      <c r="AS48" s="16">
        <f t="shared" si="25"/>
        <v>0</v>
      </c>
      <c r="AT48" s="16">
        <f t="shared" si="25"/>
        <v>0</v>
      </c>
      <c r="AU48" s="16">
        <f t="shared" si="25"/>
        <v>0</v>
      </c>
      <c r="AV48" s="16">
        <f t="shared" si="25"/>
        <v>0</v>
      </c>
      <c r="AW48" s="16">
        <f t="shared" si="25"/>
        <v>0</v>
      </c>
      <c r="AX48" s="16">
        <f t="shared" si="25"/>
        <v>0</v>
      </c>
      <c r="AY48" s="16">
        <f t="shared" si="25"/>
        <v>0</v>
      </c>
      <c r="AZ48" s="16">
        <f t="shared" si="25"/>
        <v>0</v>
      </c>
      <c r="BA48" s="16">
        <f t="shared" si="25"/>
        <v>0</v>
      </c>
      <c r="BB48" s="16">
        <f t="shared" si="25"/>
        <v>0</v>
      </c>
      <c r="BC48" s="16">
        <f t="shared" si="25"/>
        <v>0</v>
      </c>
      <c r="BD48" s="16">
        <f t="shared" si="25"/>
        <v>0</v>
      </c>
      <c r="BE48" s="16">
        <f t="shared" si="25"/>
        <v>0</v>
      </c>
      <c r="BF48" s="16">
        <f t="shared" si="25"/>
        <v>0</v>
      </c>
      <c r="BG48" s="16">
        <f t="shared" si="25"/>
        <v>0</v>
      </c>
      <c r="BH48" s="16">
        <f t="shared" si="25"/>
        <v>0</v>
      </c>
      <c r="BI48" s="16">
        <f t="shared" si="25"/>
        <v>0</v>
      </c>
      <c r="BJ48" s="16">
        <f t="shared" si="25"/>
        <v>0</v>
      </c>
      <c r="BK48" s="16">
        <f t="shared" si="25"/>
        <v>0</v>
      </c>
      <c r="BL48" s="16">
        <f t="shared" si="25"/>
        <v>0</v>
      </c>
      <c r="BM48" s="16">
        <f t="shared" si="25"/>
        <v>0</v>
      </c>
      <c r="BN48" s="16">
        <f t="shared" si="25"/>
        <v>0</v>
      </c>
      <c r="BO48" s="16">
        <f t="shared" si="25"/>
        <v>0</v>
      </c>
      <c r="BP48" s="16">
        <f t="shared" si="25"/>
        <v>0</v>
      </c>
      <c r="BQ48" s="16">
        <f t="shared" si="25"/>
        <v>0</v>
      </c>
      <c r="BR48" s="16">
        <f t="shared" si="25"/>
        <v>0</v>
      </c>
      <c r="BS48" s="16">
        <f t="shared" si="25"/>
        <v>0</v>
      </c>
      <c r="BT48" s="16">
        <f t="shared" si="25"/>
        <v>0</v>
      </c>
      <c r="BU48" s="16">
        <f t="shared" si="25"/>
        <v>0</v>
      </c>
      <c r="BV48" s="16">
        <f t="shared" si="25"/>
        <v>0</v>
      </c>
      <c r="BW48" s="16">
        <f t="shared" si="25"/>
        <v>0</v>
      </c>
    </row>
    <row r="49" spans="1:75" x14ac:dyDescent="0.35">
      <c r="A49" s="14">
        <v>2</v>
      </c>
      <c r="B49" s="15" t="s">
        <v>25</v>
      </c>
      <c r="C49" s="15" t="s">
        <v>26</v>
      </c>
      <c r="D49" s="14" t="s">
        <v>27</v>
      </c>
      <c r="E49" s="50" t="s">
        <v>62</v>
      </c>
      <c r="F49" s="50" t="s">
        <v>74</v>
      </c>
      <c r="G49" s="50">
        <f>VLOOKUP(F49,'Represenative Instruments_FX'!$E$5:$F$14,2,FALSE)</f>
        <v>2</v>
      </c>
      <c r="H49" s="14" t="s">
        <v>30</v>
      </c>
      <c r="I49" s="76">
        <f>VLOOKUP(H49,'Represenative Instruments_FX'!$H$5:$J$15,3,FALSE)</f>
        <v>1.4247700000000001</v>
      </c>
      <c r="J49" s="16">
        <f t="shared" ref="J49:K49" si="26">+J6</f>
        <v>1769989788.2403719</v>
      </c>
      <c r="K49" s="16">
        <f t="shared" si="26"/>
        <v>357401478.83658433</v>
      </c>
      <c r="L49" s="16">
        <v>0</v>
      </c>
      <c r="M49" s="16">
        <v>0</v>
      </c>
      <c r="N49" s="121">
        <v>38946</v>
      </c>
      <c r="O49" s="121">
        <v>49747</v>
      </c>
      <c r="P49" s="14">
        <v>10</v>
      </c>
      <c r="Q49" s="17">
        <v>40</v>
      </c>
      <c r="R49" s="50">
        <v>0</v>
      </c>
      <c r="S49" s="50">
        <v>19</v>
      </c>
      <c r="T49" s="14" t="s">
        <v>29</v>
      </c>
      <c r="U49" s="46">
        <v>7.4999999999999997E-3</v>
      </c>
      <c r="V49" s="14"/>
      <c r="W49" s="24"/>
      <c r="X49" s="16">
        <v>301061674.76202708</v>
      </c>
      <c r="Y49" s="19">
        <f t="shared" ref="Y49:Y88" si="27">+K49</f>
        <v>357401478.83658433</v>
      </c>
      <c r="Z49" s="16">
        <f t="shared" si="25"/>
        <v>338590874.68729043</v>
      </c>
      <c r="AA49" s="16">
        <f t="shared" si="25"/>
        <v>319780270.53799653</v>
      </c>
      <c r="AB49" s="16">
        <f t="shared" si="25"/>
        <v>300969666.38870263</v>
      </c>
      <c r="AC49" s="16">
        <f t="shared" si="25"/>
        <v>282159062.23940873</v>
      </c>
      <c r="AD49" s="16">
        <f t="shared" si="25"/>
        <v>263348458.09011483</v>
      </c>
      <c r="AE49" s="16">
        <f t="shared" si="25"/>
        <v>244537853.94082093</v>
      </c>
      <c r="AF49" s="16">
        <f t="shared" si="25"/>
        <v>225727249.79152703</v>
      </c>
      <c r="AG49" s="16">
        <f t="shared" si="25"/>
        <v>206916645.64223313</v>
      </c>
      <c r="AH49" s="16">
        <f t="shared" si="25"/>
        <v>188106041.49293923</v>
      </c>
      <c r="AI49" s="16">
        <f t="shared" si="25"/>
        <v>169295437.34364533</v>
      </c>
      <c r="AJ49" s="16">
        <f t="shared" si="25"/>
        <v>150484833.19435143</v>
      </c>
      <c r="AK49" s="16">
        <f t="shared" si="25"/>
        <v>131674229.04505754</v>
      </c>
      <c r="AL49" s="16">
        <f t="shared" si="25"/>
        <v>112863624.89576364</v>
      </c>
      <c r="AM49" s="16">
        <f t="shared" si="25"/>
        <v>94053020.746469736</v>
      </c>
      <c r="AN49" s="16">
        <f t="shared" si="25"/>
        <v>75242416.597175837</v>
      </c>
      <c r="AO49" s="16">
        <f t="shared" si="25"/>
        <v>56431812.44788193</v>
      </c>
      <c r="AP49" s="16">
        <f t="shared" si="25"/>
        <v>37621208.298588023</v>
      </c>
      <c r="AQ49" s="16">
        <f t="shared" si="25"/>
        <v>18810604.149294116</v>
      </c>
      <c r="AR49" s="16">
        <f t="shared" si="25"/>
        <v>2.0861625671386719E-7</v>
      </c>
      <c r="AS49" s="16">
        <f t="shared" si="25"/>
        <v>2.0861625671386719E-7</v>
      </c>
      <c r="AT49" s="16">
        <f t="shared" si="25"/>
        <v>2.0861625671386719E-7</v>
      </c>
      <c r="AU49" s="16">
        <f t="shared" si="25"/>
        <v>2.0861625671386719E-7</v>
      </c>
      <c r="AV49" s="16">
        <f t="shared" si="25"/>
        <v>2.0861625671386719E-7</v>
      </c>
      <c r="AW49" s="16">
        <f t="shared" si="25"/>
        <v>2.0861625671386719E-7</v>
      </c>
      <c r="AX49" s="16">
        <f t="shared" si="25"/>
        <v>2.0861625671386719E-7</v>
      </c>
      <c r="AY49" s="16">
        <f t="shared" si="25"/>
        <v>2.0861625671386719E-7</v>
      </c>
      <c r="AZ49" s="16">
        <f t="shared" si="25"/>
        <v>2.0861625671386719E-7</v>
      </c>
      <c r="BA49" s="16">
        <f t="shared" si="25"/>
        <v>2.0861625671386719E-7</v>
      </c>
      <c r="BB49" s="16">
        <f t="shared" si="25"/>
        <v>2.0861625671386719E-7</v>
      </c>
      <c r="BC49" s="16">
        <f t="shared" si="25"/>
        <v>2.0861625671386719E-7</v>
      </c>
      <c r="BD49" s="16">
        <f t="shared" si="25"/>
        <v>2.0861625671386719E-7</v>
      </c>
      <c r="BE49" s="16">
        <f t="shared" si="25"/>
        <v>2.0861625671386719E-7</v>
      </c>
      <c r="BF49" s="16">
        <f t="shared" si="25"/>
        <v>2.0861625671386719E-7</v>
      </c>
      <c r="BG49" s="16">
        <f t="shared" si="25"/>
        <v>2.0861625671386719E-7</v>
      </c>
      <c r="BH49" s="16">
        <f t="shared" si="25"/>
        <v>2.0861625671386719E-7</v>
      </c>
      <c r="BI49" s="16">
        <f t="shared" si="25"/>
        <v>2.0861625671386719E-7</v>
      </c>
      <c r="BJ49" s="16">
        <f t="shared" si="25"/>
        <v>2.0861625671386719E-7</v>
      </c>
      <c r="BK49" s="16">
        <f t="shared" si="25"/>
        <v>2.0861625671386719E-7</v>
      </c>
      <c r="BL49" s="16">
        <f t="shared" si="25"/>
        <v>2.0861625671386719E-7</v>
      </c>
      <c r="BM49" s="16">
        <f t="shared" si="25"/>
        <v>2.0861625671386719E-7</v>
      </c>
      <c r="BN49" s="16">
        <f t="shared" si="25"/>
        <v>2.0861625671386719E-7</v>
      </c>
      <c r="BO49" s="16">
        <f t="shared" si="25"/>
        <v>2.0861625671386719E-7</v>
      </c>
      <c r="BP49" s="16">
        <f t="shared" si="25"/>
        <v>2.0861625671386719E-7</v>
      </c>
      <c r="BQ49" s="16">
        <f t="shared" si="25"/>
        <v>2.0861625671386719E-7</v>
      </c>
      <c r="BR49" s="16">
        <f t="shared" si="25"/>
        <v>2.0861625671386719E-7</v>
      </c>
      <c r="BS49" s="16">
        <f t="shared" si="25"/>
        <v>2.0861625671386719E-7</v>
      </c>
      <c r="BT49" s="16">
        <f t="shared" si="25"/>
        <v>2.0861625671386719E-7</v>
      </c>
      <c r="BU49" s="16">
        <f t="shared" si="25"/>
        <v>2.0861625671386719E-7</v>
      </c>
      <c r="BV49" s="16">
        <f t="shared" si="25"/>
        <v>2.0861625671386719E-7</v>
      </c>
      <c r="BW49" s="16">
        <f t="shared" si="25"/>
        <v>2.0861625671386719E-7</v>
      </c>
    </row>
    <row r="50" spans="1:75" x14ac:dyDescent="0.35">
      <c r="A50" s="14">
        <v>3</v>
      </c>
      <c r="B50" s="15" t="s">
        <v>25</v>
      </c>
      <c r="C50" s="15" t="s">
        <v>31</v>
      </c>
      <c r="D50" s="14" t="s">
        <v>27</v>
      </c>
      <c r="E50" s="50" t="s">
        <v>62</v>
      </c>
      <c r="F50" s="50" t="s">
        <v>74</v>
      </c>
      <c r="G50" s="50">
        <f>VLOOKUP(F50,'Represenative Instruments_FX'!$E$5:$F$14,2,FALSE)</f>
        <v>2</v>
      </c>
      <c r="H50" s="14" t="s">
        <v>32</v>
      </c>
      <c r="I50" s="76">
        <f>VLOOKUP(H50,'Represenative Instruments_FX'!$H$5:$J$15,3,FALSE)</f>
        <v>1.2020999999999999</v>
      </c>
      <c r="J50" s="16">
        <f t="shared" ref="J50:K50" si="28">+J7</f>
        <v>61406365.297201194</v>
      </c>
      <c r="K50" s="16">
        <f t="shared" si="28"/>
        <v>13993032.570278637</v>
      </c>
      <c r="L50" s="16">
        <v>0</v>
      </c>
      <c r="M50" s="16">
        <v>0</v>
      </c>
      <c r="N50" s="121">
        <v>39284</v>
      </c>
      <c r="O50" s="121">
        <v>50219</v>
      </c>
      <c r="P50" s="14">
        <v>10</v>
      </c>
      <c r="Q50" s="17">
        <v>40</v>
      </c>
      <c r="R50" s="50">
        <v>0</v>
      </c>
      <c r="S50" s="50">
        <v>20</v>
      </c>
      <c r="T50" s="14" t="s">
        <v>29</v>
      </c>
      <c r="U50" s="46">
        <v>0.01</v>
      </c>
      <c r="V50" s="14"/>
      <c r="W50" s="24"/>
      <c r="X50" s="16">
        <v>12268026.846376812</v>
      </c>
      <c r="Y50" s="19">
        <f t="shared" si="27"/>
        <v>13993032.570278637</v>
      </c>
      <c r="Z50" s="16">
        <f t="shared" si="25"/>
        <v>13340051.651948165</v>
      </c>
      <c r="AA50" s="16">
        <f t="shared" si="25"/>
        <v>12678882.927428214</v>
      </c>
      <c r="AB50" s="16">
        <f t="shared" si="25"/>
        <v>12013620.299444878</v>
      </c>
      <c r="AC50" s="16">
        <f t="shared" si="25"/>
        <v>11340169.80518309</v>
      </c>
      <c r="AD50" s="16">
        <f t="shared" si="25"/>
        <v>10660578.417771922</v>
      </c>
      <c r="AE50" s="16">
        <f t="shared" si="25"/>
        <v>9974846.134310307</v>
      </c>
      <c r="AF50" s="16">
        <f t="shared" si="25"/>
        <v>9280926.0245280433</v>
      </c>
      <c r="AG50" s="16">
        <f t="shared" si="25"/>
        <v>8578818.0340260994</v>
      </c>
      <c r="AH50" s="16">
        <f t="shared" si="25"/>
        <v>7872616.1579800751</v>
      </c>
      <c r="AI50" s="16">
        <f t="shared" si="25"/>
        <v>7158226.4151907871</v>
      </c>
      <c r="AJ50" s="16">
        <f t="shared" si="25"/>
        <v>6435648.7773047034</v>
      </c>
      <c r="AK50" s="16">
        <f t="shared" si="25"/>
        <v>5706930.261784343</v>
      </c>
      <c r="AL50" s="16">
        <f t="shared" si="25"/>
        <v>4972070.8859720025</v>
      </c>
      <c r="AM50" s="16">
        <f t="shared" si="25"/>
        <v>4229023.6491063386</v>
      </c>
      <c r="AN50" s="16">
        <f t="shared" si="25"/>
        <v>3477788.6203321428</v>
      </c>
      <c r="AO50" s="16">
        <f t="shared" si="25"/>
        <v>2718365.7248627669</v>
      </c>
      <c r="AP50" s="16">
        <f t="shared" si="25"/>
        <v>1950754.9355467791</v>
      </c>
      <c r="AQ50" s="16">
        <f t="shared" si="25"/>
        <v>1174956.3788450989</v>
      </c>
      <c r="AR50" s="16">
        <f t="shared" si="25"/>
        <v>395063.84318815486</v>
      </c>
      <c r="AS50" s="16">
        <f t="shared" si="25"/>
        <v>1.1059455573558807E-9</v>
      </c>
      <c r="AT50" s="16">
        <f t="shared" si="25"/>
        <v>1.1059455573558807E-9</v>
      </c>
      <c r="AU50" s="16">
        <f t="shared" si="25"/>
        <v>1.1059455573558807E-9</v>
      </c>
      <c r="AV50" s="16">
        <f t="shared" si="25"/>
        <v>1.1059455573558807E-9</v>
      </c>
      <c r="AW50" s="16">
        <f t="shared" si="25"/>
        <v>1.1059455573558807E-9</v>
      </c>
      <c r="AX50" s="16">
        <f t="shared" si="25"/>
        <v>1.1059455573558807E-9</v>
      </c>
      <c r="AY50" s="16">
        <f t="shared" si="25"/>
        <v>1.1059455573558807E-9</v>
      </c>
      <c r="AZ50" s="16">
        <f t="shared" si="25"/>
        <v>1.1059455573558807E-9</v>
      </c>
      <c r="BA50" s="16">
        <f t="shared" si="25"/>
        <v>1.1059455573558807E-9</v>
      </c>
      <c r="BB50" s="16">
        <f t="shared" si="25"/>
        <v>1.1059455573558807E-9</v>
      </c>
      <c r="BC50" s="16">
        <f t="shared" si="25"/>
        <v>1.1059455573558807E-9</v>
      </c>
      <c r="BD50" s="16">
        <f t="shared" si="25"/>
        <v>1.1059455573558807E-9</v>
      </c>
      <c r="BE50" s="16">
        <f t="shared" si="25"/>
        <v>1.1059455573558807E-9</v>
      </c>
      <c r="BF50" s="16">
        <f t="shared" si="25"/>
        <v>1.1059455573558807E-9</v>
      </c>
      <c r="BG50" s="16">
        <f t="shared" si="25"/>
        <v>1.1059455573558807E-9</v>
      </c>
      <c r="BH50" s="16">
        <f t="shared" si="25"/>
        <v>1.1059455573558807E-9</v>
      </c>
      <c r="BI50" s="16">
        <f t="shared" si="25"/>
        <v>1.1059455573558807E-9</v>
      </c>
      <c r="BJ50" s="16">
        <f t="shared" si="25"/>
        <v>1.1059455573558807E-9</v>
      </c>
      <c r="BK50" s="16">
        <f t="shared" si="25"/>
        <v>1.1059455573558807E-9</v>
      </c>
      <c r="BL50" s="16">
        <f t="shared" si="25"/>
        <v>1.1059455573558807E-9</v>
      </c>
      <c r="BM50" s="16">
        <f t="shared" si="25"/>
        <v>1.1059455573558807E-9</v>
      </c>
      <c r="BN50" s="16">
        <f t="shared" si="25"/>
        <v>1.1059455573558807E-9</v>
      </c>
      <c r="BO50" s="16">
        <f t="shared" si="25"/>
        <v>1.1059455573558807E-9</v>
      </c>
      <c r="BP50" s="16">
        <f t="shared" si="25"/>
        <v>1.1059455573558807E-9</v>
      </c>
      <c r="BQ50" s="16">
        <f t="shared" si="25"/>
        <v>1.1059455573558807E-9</v>
      </c>
      <c r="BR50" s="16">
        <f t="shared" si="25"/>
        <v>1.1059455573558807E-9</v>
      </c>
      <c r="BS50" s="16">
        <f t="shared" si="25"/>
        <v>1.1059455573558807E-9</v>
      </c>
      <c r="BT50" s="16">
        <f t="shared" si="25"/>
        <v>1.1059455573558807E-9</v>
      </c>
      <c r="BU50" s="16">
        <f t="shared" si="25"/>
        <v>1.1059455573558807E-9</v>
      </c>
      <c r="BV50" s="16">
        <f t="shared" si="25"/>
        <v>1.1059455573558807E-9</v>
      </c>
      <c r="BW50" s="16">
        <f t="shared" si="25"/>
        <v>1.1059455573558807E-9</v>
      </c>
    </row>
    <row r="51" spans="1:75" x14ac:dyDescent="0.35">
      <c r="A51" s="14">
        <v>4</v>
      </c>
      <c r="B51" s="15" t="s">
        <v>25</v>
      </c>
      <c r="C51" s="15" t="s">
        <v>33</v>
      </c>
      <c r="D51" s="14" t="s">
        <v>27</v>
      </c>
      <c r="E51" s="50" t="s">
        <v>63</v>
      </c>
      <c r="F51" s="50" t="s">
        <v>75</v>
      </c>
      <c r="G51" s="50">
        <f>VLOOKUP(F51,'Represenative Instruments_FX'!$E$5:$F$14,2,FALSE)</f>
        <v>3</v>
      </c>
      <c r="H51" s="14" t="s">
        <v>28</v>
      </c>
      <c r="I51" s="76">
        <f>VLOOKUP(H51,'Represenative Instruments_FX'!$H$5:$J$15,3,FALSE)</f>
        <v>1</v>
      </c>
      <c r="J51" s="16">
        <f t="shared" ref="J51:K51" si="29">+J8</f>
        <v>431253142.81</v>
      </c>
      <c r="K51" s="16">
        <f t="shared" si="29"/>
        <v>35624971.485599995</v>
      </c>
      <c r="L51" s="16">
        <v>0</v>
      </c>
      <c r="M51" s="16">
        <v>0</v>
      </c>
      <c r="N51" s="121">
        <v>40098</v>
      </c>
      <c r="O51" s="121">
        <v>43612</v>
      </c>
      <c r="P51" s="14">
        <v>10</v>
      </c>
      <c r="Q51" s="17">
        <v>20</v>
      </c>
      <c r="R51" s="50">
        <v>0</v>
      </c>
      <c r="S51" s="50">
        <v>2</v>
      </c>
      <c r="T51" s="14" t="s">
        <v>29</v>
      </c>
      <c r="U51" s="46">
        <v>4.53E-2</v>
      </c>
      <c r="V51" s="14"/>
      <c r="W51" s="24"/>
      <c r="X51" s="16">
        <v>47907412</v>
      </c>
      <c r="Y51" s="19">
        <f t="shared" si="27"/>
        <v>35624971.485599995</v>
      </c>
      <c r="Z51" s="16">
        <f t="shared" si="25"/>
        <v>6309980.6440999955</v>
      </c>
      <c r="AA51" s="16">
        <f t="shared" si="25"/>
        <v>0</v>
      </c>
      <c r="AB51" s="16">
        <f t="shared" si="25"/>
        <v>0</v>
      </c>
      <c r="AC51" s="16">
        <f t="shared" si="25"/>
        <v>0</v>
      </c>
      <c r="AD51" s="16">
        <f t="shared" si="25"/>
        <v>0</v>
      </c>
      <c r="AE51" s="16">
        <f t="shared" si="25"/>
        <v>0</v>
      </c>
      <c r="AF51" s="16">
        <f t="shared" si="25"/>
        <v>0</v>
      </c>
      <c r="AG51" s="16">
        <f t="shared" si="25"/>
        <v>0</v>
      </c>
      <c r="AH51" s="16">
        <f t="shared" si="25"/>
        <v>0</v>
      </c>
      <c r="AI51" s="16">
        <f t="shared" si="25"/>
        <v>0</v>
      </c>
      <c r="AJ51" s="16">
        <f t="shared" si="25"/>
        <v>0</v>
      </c>
      <c r="AK51" s="16">
        <f t="shared" si="25"/>
        <v>0</v>
      </c>
      <c r="AL51" s="16">
        <f t="shared" si="25"/>
        <v>0</v>
      </c>
      <c r="AM51" s="16">
        <f t="shared" si="25"/>
        <v>0</v>
      </c>
      <c r="AN51" s="16">
        <f t="shared" si="25"/>
        <v>0</v>
      </c>
      <c r="AO51" s="16">
        <f t="shared" si="25"/>
        <v>0</v>
      </c>
      <c r="AP51" s="16">
        <f t="shared" si="25"/>
        <v>0</v>
      </c>
      <c r="AQ51" s="16">
        <f t="shared" si="25"/>
        <v>0</v>
      </c>
      <c r="AR51" s="16">
        <f t="shared" si="25"/>
        <v>0</v>
      </c>
      <c r="AS51" s="16">
        <f t="shared" si="25"/>
        <v>0</v>
      </c>
      <c r="AT51" s="16">
        <f t="shared" si="25"/>
        <v>0</v>
      </c>
      <c r="AU51" s="16">
        <f t="shared" si="25"/>
        <v>0</v>
      </c>
      <c r="AV51" s="16">
        <f t="shared" si="25"/>
        <v>0</v>
      </c>
      <c r="AW51" s="16">
        <f t="shared" si="25"/>
        <v>0</v>
      </c>
      <c r="AX51" s="16">
        <f t="shared" si="25"/>
        <v>0</v>
      </c>
      <c r="AY51" s="16">
        <f t="shared" si="25"/>
        <v>0</v>
      </c>
      <c r="AZ51" s="16">
        <f t="shared" si="25"/>
        <v>0</v>
      </c>
      <c r="BA51" s="16">
        <f t="shared" si="25"/>
        <v>0</v>
      </c>
      <c r="BB51" s="16">
        <f t="shared" si="25"/>
        <v>0</v>
      </c>
      <c r="BC51" s="16">
        <f t="shared" si="25"/>
        <v>0</v>
      </c>
      <c r="BD51" s="16">
        <f t="shared" si="25"/>
        <v>0</v>
      </c>
      <c r="BE51" s="16">
        <f t="shared" si="25"/>
        <v>0</v>
      </c>
      <c r="BF51" s="16">
        <f t="shared" si="25"/>
        <v>0</v>
      </c>
      <c r="BG51" s="16">
        <f t="shared" si="25"/>
        <v>0</v>
      </c>
      <c r="BH51" s="16">
        <f t="shared" si="25"/>
        <v>0</v>
      </c>
      <c r="BI51" s="16">
        <f t="shared" si="25"/>
        <v>0</v>
      </c>
      <c r="BJ51" s="16">
        <f t="shared" si="25"/>
        <v>0</v>
      </c>
      <c r="BK51" s="16">
        <f t="shared" si="25"/>
        <v>0</v>
      </c>
      <c r="BL51" s="16">
        <f t="shared" si="25"/>
        <v>0</v>
      </c>
      <c r="BM51" s="16">
        <f t="shared" si="25"/>
        <v>0</v>
      </c>
      <c r="BN51" s="16">
        <f t="shared" si="25"/>
        <v>0</v>
      </c>
      <c r="BO51" s="16">
        <f t="shared" si="25"/>
        <v>0</v>
      </c>
      <c r="BP51" s="16">
        <f t="shared" si="25"/>
        <v>0</v>
      </c>
      <c r="BQ51" s="16">
        <f t="shared" si="25"/>
        <v>0</v>
      </c>
      <c r="BR51" s="16">
        <f t="shared" si="25"/>
        <v>0</v>
      </c>
      <c r="BS51" s="16">
        <f t="shared" si="25"/>
        <v>0</v>
      </c>
      <c r="BT51" s="16">
        <f t="shared" si="25"/>
        <v>0</v>
      </c>
      <c r="BU51" s="16">
        <f t="shared" si="25"/>
        <v>0</v>
      </c>
      <c r="BV51" s="16">
        <f t="shared" si="25"/>
        <v>0</v>
      </c>
      <c r="BW51" s="16">
        <f t="shared" si="25"/>
        <v>0</v>
      </c>
    </row>
    <row r="52" spans="1:75" x14ac:dyDescent="0.35">
      <c r="A52" s="14">
        <v>5</v>
      </c>
      <c r="B52" s="15" t="s">
        <v>34</v>
      </c>
      <c r="C52" s="17" t="s">
        <v>35</v>
      </c>
      <c r="D52" s="14" t="s">
        <v>27</v>
      </c>
      <c r="E52" s="50" t="s">
        <v>35</v>
      </c>
      <c r="F52" s="50" t="s">
        <v>76</v>
      </c>
      <c r="G52" s="50">
        <f>VLOOKUP(F52,'Represenative Instruments_FX'!$E$5:$F$14,2,FALSE)</f>
        <v>1</v>
      </c>
      <c r="H52" s="14" t="s">
        <v>36</v>
      </c>
      <c r="I52" s="76">
        <f>VLOOKUP(H52,'Represenative Instruments_FX'!$H$5:$J$15,3,FALSE)</f>
        <v>1.02633</v>
      </c>
      <c r="J52" s="16">
        <f t="shared" ref="J52:K52" si="30">+J9</f>
        <v>15502668.623046922</v>
      </c>
      <c r="K52" s="16">
        <f t="shared" si="30"/>
        <v>3597397.2707211268</v>
      </c>
      <c r="L52" s="16">
        <v>0</v>
      </c>
      <c r="M52" s="16">
        <v>0</v>
      </c>
      <c r="N52" s="122">
        <v>41520</v>
      </c>
      <c r="O52" s="122">
        <v>55243</v>
      </c>
      <c r="P52" s="14">
        <v>10</v>
      </c>
      <c r="Q52" s="17">
        <v>50</v>
      </c>
      <c r="R52" s="50">
        <v>0</v>
      </c>
      <c r="S52" s="50">
        <v>34</v>
      </c>
      <c r="T52" s="14" t="s">
        <v>29</v>
      </c>
      <c r="U52" s="46">
        <v>7.4999999999999997E-3</v>
      </c>
      <c r="V52" s="14"/>
      <c r="W52" s="24"/>
      <c r="X52" s="16">
        <v>15104955.153846152</v>
      </c>
      <c r="Y52" s="19">
        <f t="shared" si="27"/>
        <v>3597397.2707211268</v>
      </c>
      <c r="Z52" s="16">
        <f t="shared" si="25"/>
        <v>3518166.9819647069</v>
      </c>
      <c r="AA52" s="16">
        <f t="shared" si="25"/>
        <v>3418564.500451467</v>
      </c>
      <c r="AB52" s="16">
        <f t="shared" si="25"/>
        <v>3300344.1244555651</v>
      </c>
      <c r="AC52" s="16">
        <f t="shared" si="25"/>
        <v>3182123.7484596632</v>
      </c>
      <c r="AD52" s="16">
        <f t="shared" si="25"/>
        <v>3063903.3944272231</v>
      </c>
      <c r="AE52" s="16">
        <f t="shared" si="25"/>
        <v>2945683.040394783</v>
      </c>
      <c r="AF52" s="16">
        <f t="shared" si="25"/>
        <v>2827462.6863623429</v>
      </c>
      <c r="AG52" s="16">
        <f t="shared" si="25"/>
        <v>2709242.3323299028</v>
      </c>
      <c r="AH52" s="16">
        <f t="shared" si="25"/>
        <v>2591021.9782974627</v>
      </c>
      <c r="AI52" s="16">
        <f t="shared" si="25"/>
        <v>2472801.6242650226</v>
      </c>
      <c r="AJ52" s="16">
        <f t="shared" si="25"/>
        <v>2354581.2702325825</v>
      </c>
      <c r="AK52" s="16">
        <f t="shared" si="25"/>
        <v>2236360.9162001424</v>
      </c>
      <c r="AL52" s="16">
        <f t="shared" si="25"/>
        <v>2118140.5621677022</v>
      </c>
      <c r="AM52" s="16">
        <f t="shared" si="25"/>
        <v>1999920.2081352621</v>
      </c>
      <c r="AN52" s="16">
        <f t="shared" si="25"/>
        <v>1881699.854102822</v>
      </c>
      <c r="AO52" s="16">
        <f t="shared" si="25"/>
        <v>1763479.5000703819</v>
      </c>
      <c r="AP52" s="16">
        <f t="shared" si="25"/>
        <v>1645259.1460379418</v>
      </c>
      <c r="AQ52" s="16">
        <f t="shared" si="25"/>
        <v>1527038.7920055017</v>
      </c>
      <c r="AR52" s="16">
        <f t="shared" si="25"/>
        <v>1408818.4379730616</v>
      </c>
      <c r="AS52" s="16">
        <f t="shared" si="25"/>
        <v>1290598.0839406215</v>
      </c>
      <c r="AT52" s="16">
        <f t="shared" si="25"/>
        <v>1172377.7299081814</v>
      </c>
      <c r="AU52" s="16">
        <f t="shared" si="25"/>
        <v>1054157.3758757412</v>
      </c>
      <c r="AV52" s="16">
        <f t="shared" si="25"/>
        <v>935937.02184330125</v>
      </c>
      <c r="AW52" s="16">
        <f t="shared" si="25"/>
        <v>817716.66781086125</v>
      </c>
      <c r="AX52" s="16">
        <f t="shared" si="25"/>
        <v>699496.31377842126</v>
      </c>
      <c r="AY52" s="16">
        <f t="shared" si="25"/>
        <v>581275.95974598126</v>
      </c>
      <c r="AZ52" s="16">
        <f t="shared" si="25"/>
        <v>463055.60571354127</v>
      </c>
      <c r="BA52" s="16">
        <f t="shared" si="25"/>
        <v>344835.25168110128</v>
      </c>
      <c r="BB52" s="16">
        <f t="shared" si="25"/>
        <v>226614.89764866128</v>
      </c>
      <c r="BC52" s="16">
        <f t="shared" si="25"/>
        <v>138588.56668152037</v>
      </c>
      <c r="BD52" s="16">
        <f t="shared" si="25"/>
        <v>81667.541292000125</v>
      </c>
      <c r="BE52" s="16">
        <f t="shared" si="25"/>
        <v>40833.442220400131</v>
      </c>
      <c r="BF52" s="16">
        <f t="shared" si="25"/>
        <v>13611.147406800133</v>
      </c>
      <c r="BG52" s="16">
        <f t="shared" si="25"/>
        <v>-7.0940586738288403E-11</v>
      </c>
      <c r="BH52" s="16">
        <f t="shared" si="25"/>
        <v>-7.0940586738288403E-11</v>
      </c>
      <c r="BI52" s="16">
        <f t="shared" si="25"/>
        <v>-7.0940586738288403E-11</v>
      </c>
      <c r="BJ52" s="16">
        <f t="shared" si="25"/>
        <v>-7.0940586738288403E-11</v>
      </c>
      <c r="BK52" s="16">
        <f t="shared" si="25"/>
        <v>-7.0940586738288403E-11</v>
      </c>
      <c r="BL52" s="16">
        <f t="shared" si="25"/>
        <v>-7.0940586738288403E-11</v>
      </c>
      <c r="BM52" s="16">
        <f t="shared" si="25"/>
        <v>-7.0940586738288403E-11</v>
      </c>
      <c r="BN52" s="16">
        <f t="shared" si="25"/>
        <v>-7.0940586738288403E-11</v>
      </c>
      <c r="BO52" s="16">
        <f t="shared" si="25"/>
        <v>-7.0940586738288403E-11</v>
      </c>
      <c r="BP52" s="16">
        <f t="shared" si="25"/>
        <v>-7.0940586738288403E-11</v>
      </c>
      <c r="BQ52" s="16">
        <f t="shared" si="25"/>
        <v>-7.0940586738288403E-11</v>
      </c>
      <c r="BR52" s="16">
        <f t="shared" si="25"/>
        <v>-7.0940586738288403E-11</v>
      </c>
      <c r="BS52" s="16">
        <f t="shared" si="25"/>
        <v>-7.0940586738288403E-11</v>
      </c>
      <c r="BT52" s="16">
        <f t="shared" si="25"/>
        <v>-7.0940586738288403E-11</v>
      </c>
      <c r="BU52" s="16">
        <f t="shared" si="25"/>
        <v>-7.0940586738288403E-11</v>
      </c>
      <c r="BV52" s="16">
        <f t="shared" si="25"/>
        <v>-7.0940586738288403E-11</v>
      </c>
      <c r="BW52" s="16">
        <f t="shared" si="25"/>
        <v>-7.0940586738288403E-11</v>
      </c>
    </row>
    <row r="53" spans="1:75" x14ac:dyDescent="0.35">
      <c r="A53" s="14">
        <v>6</v>
      </c>
      <c r="B53" s="15" t="s">
        <v>34</v>
      </c>
      <c r="C53" s="17" t="s">
        <v>35</v>
      </c>
      <c r="D53" s="14" t="s">
        <v>27</v>
      </c>
      <c r="E53" s="50" t="s">
        <v>35</v>
      </c>
      <c r="F53" s="50" t="s">
        <v>76</v>
      </c>
      <c r="G53" s="50">
        <f>VLOOKUP(F53,'Represenative Instruments_FX'!$E$5:$F$14,2,FALSE)</f>
        <v>1</v>
      </c>
      <c r="H53" s="14" t="s">
        <v>28</v>
      </c>
      <c r="I53" s="76">
        <f>VLOOKUP(H53,'Represenative Instruments_FX'!$H$5:$J$15,3,FALSE)</f>
        <v>1</v>
      </c>
      <c r="J53" s="16">
        <f t="shared" ref="J53:K53" si="31">+J10</f>
        <v>44636691.520000003</v>
      </c>
      <c r="K53" s="16">
        <f t="shared" si="31"/>
        <v>36869924.083999991</v>
      </c>
      <c r="L53" s="16">
        <v>0</v>
      </c>
      <c r="M53" s="16">
        <v>0</v>
      </c>
      <c r="N53" s="122">
        <v>42991</v>
      </c>
      <c r="O53" s="122">
        <v>57410</v>
      </c>
      <c r="P53" s="14">
        <v>10</v>
      </c>
      <c r="Q53" s="17">
        <v>50</v>
      </c>
      <c r="R53" s="50">
        <v>0</v>
      </c>
      <c r="S53" s="50">
        <v>40</v>
      </c>
      <c r="T53" s="14" t="s">
        <v>29</v>
      </c>
      <c r="U53" s="46">
        <v>7.4999999999999997E-3</v>
      </c>
      <c r="V53" s="14"/>
      <c r="W53" s="24"/>
      <c r="X53" s="16">
        <v>44636691.520000003</v>
      </c>
      <c r="Y53" s="19">
        <f t="shared" si="27"/>
        <v>36869924.083999991</v>
      </c>
      <c r="Z53" s="16">
        <f t="shared" si="25"/>
        <v>34585622.477199994</v>
      </c>
      <c r="AA53" s="16">
        <f t="shared" si="25"/>
        <v>32458148.811899994</v>
      </c>
      <c r="AB53" s="16">
        <f t="shared" si="25"/>
        <v>31241764.968099993</v>
      </c>
      <c r="AC53" s="16">
        <f t="shared" si="25"/>
        <v>30025381.124299992</v>
      </c>
      <c r="AD53" s="16">
        <f t="shared" si="25"/>
        <v>28808997.280499991</v>
      </c>
      <c r="AE53" s="16">
        <f t="shared" ref="AE53:BW60" si="32">AD53-AE10</f>
        <v>27592613.43669999</v>
      </c>
      <c r="AF53" s="16">
        <f t="shared" si="32"/>
        <v>26376229.592899989</v>
      </c>
      <c r="AG53" s="16">
        <f t="shared" si="32"/>
        <v>25159845.749099988</v>
      </c>
      <c r="AH53" s="16">
        <f t="shared" si="32"/>
        <v>23943461.905299988</v>
      </c>
      <c r="AI53" s="16">
        <f t="shared" si="32"/>
        <v>22727078.061499987</v>
      </c>
      <c r="AJ53" s="16">
        <f t="shared" si="32"/>
        <v>21510694.217699986</v>
      </c>
      <c r="AK53" s="16">
        <f t="shared" si="32"/>
        <v>20294310.373899985</v>
      </c>
      <c r="AL53" s="16">
        <f t="shared" si="32"/>
        <v>19077926.530099984</v>
      </c>
      <c r="AM53" s="16">
        <f t="shared" si="32"/>
        <v>17861542.686299983</v>
      </c>
      <c r="AN53" s="16">
        <f t="shared" si="32"/>
        <v>16645158.842499983</v>
      </c>
      <c r="AO53" s="16">
        <f t="shared" si="32"/>
        <v>15428774.998699982</v>
      </c>
      <c r="AP53" s="16">
        <f t="shared" si="32"/>
        <v>14212391.154899981</v>
      </c>
      <c r="AQ53" s="16">
        <f t="shared" si="32"/>
        <v>12996007.31109998</v>
      </c>
      <c r="AR53" s="16">
        <f t="shared" si="32"/>
        <v>11779623.467299979</v>
      </c>
      <c r="AS53" s="16">
        <f t="shared" si="32"/>
        <v>10563239.623499978</v>
      </c>
      <c r="AT53" s="16">
        <f t="shared" si="32"/>
        <v>9346855.7796999775</v>
      </c>
      <c r="AU53" s="16">
        <f t="shared" si="32"/>
        <v>8130471.9358999776</v>
      </c>
      <c r="AV53" s="16">
        <f t="shared" si="32"/>
        <v>6914088.0920999777</v>
      </c>
      <c r="AW53" s="16">
        <f t="shared" si="32"/>
        <v>5697704.2482999777</v>
      </c>
      <c r="AX53" s="16">
        <f t="shared" si="32"/>
        <v>4481320.4044999778</v>
      </c>
      <c r="AY53" s="16">
        <f t="shared" si="32"/>
        <v>3264936.5606999779</v>
      </c>
      <c r="AZ53" s="16">
        <f t="shared" si="32"/>
        <v>2048552.716899978</v>
      </c>
      <c r="BA53" s="16">
        <f t="shared" si="32"/>
        <v>1166543.6830999819</v>
      </c>
      <c r="BB53" s="16">
        <f t="shared" si="32"/>
        <v>733985.74079997768</v>
      </c>
      <c r="BC53" s="16">
        <f t="shared" si="32"/>
        <v>539678.42999997991</v>
      </c>
      <c r="BD53" s="16">
        <f t="shared" si="32"/>
        <v>485710.58919997991</v>
      </c>
      <c r="BE53" s="16">
        <f t="shared" si="32"/>
        <v>431742.7483999799</v>
      </c>
      <c r="BF53" s="16">
        <f t="shared" si="32"/>
        <v>377774.9075999799</v>
      </c>
      <c r="BG53" s="16">
        <f t="shared" si="32"/>
        <v>323807.06679997989</v>
      </c>
      <c r="BH53" s="16">
        <f t="shared" si="32"/>
        <v>269839.22599997988</v>
      </c>
      <c r="BI53" s="16">
        <f t="shared" si="32"/>
        <v>215871.38519997988</v>
      </c>
      <c r="BJ53" s="16">
        <f t="shared" si="32"/>
        <v>161903.54439997987</v>
      </c>
      <c r="BK53" s="16">
        <f t="shared" si="32"/>
        <v>107935.70359997987</v>
      </c>
      <c r="BL53" s="16">
        <f t="shared" si="32"/>
        <v>53967.86279997987</v>
      </c>
      <c r="BM53" s="16">
        <f t="shared" si="32"/>
        <v>-1.8131686374545097E-8</v>
      </c>
      <c r="BN53" s="16">
        <f t="shared" si="32"/>
        <v>-1.8131686374545097E-8</v>
      </c>
      <c r="BO53" s="16">
        <f t="shared" si="32"/>
        <v>-1.8131686374545097E-8</v>
      </c>
      <c r="BP53" s="16">
        <f t="shared" si="32"/>
        <v>-1.8131686374545097E-8</v>
      </c>
      <c r="BQ53" s="16">
        <f t="shared" si="32"/>
        <v>-1.8131686374545097E-8</v>
      </c>
      <c r="BR53" s="16">
        <f t="shared" si="32"/>
        <v>-1.8131686374545097E-8</v>
      </c>
      <c r="BS53" s="16">
        <f t="shared" si="32"/>
        <v>-1.8131686374545097E-8</v>
      </c>
      <c r="BT53" s="16">
        <f t="shared" si="32"/>
        <v>-1.8131686374545097E-8</v>
      </c>
      <c r="BU53" s="16">
        <f t="shared" si="32"/>
        <v>-1.8131686374545097E-8</v>
      </c>
      <c r="BV53" s="16">
        <f t="shared" si="32"/>
        <v>-1.8131686374545097E-8</v>
      </c>
      <c r="BW53" s="16">
        <f t="shared" si="32"/>
        <v>-1.8131686374545097E-8</v>
      </c>
    </row>
    <row r="54" spans="1:75" x14ac:dyDescent="0.35">
      <c r="A54" s="14">
        <v>7</v>
      </c>
      <c r="B54" s="15" t="s">
        <v>34</v>
      </c>
      <c r="C54" s="17" t="s">
        <v>35</v>
      </c>
      <c r="D54" s="14" t="s">
        <v>27</v>
      </c>
      <c r="E54" s="50" t="s">
        <v>35</v>
      </c>
      <c r="F54" s="50" t="s">
        <v>76</v>
      </c>
      <c r="G54" s="50">
        <f>VLOOKUP(F54,'Represenative Instruments_FX'!$E$5:$F$14,2,FALSE)</f>
        <v>1</v>
      </c>
      <c r="H54" s="14" t="s">
        <v>32</v>
      </c>
      <c r="I54" s="76">
        <f>VLOOKUP(H54,'Represenative Instruments_FX'!$H$5:$J$15,3,FALSE)</f>
        <v>1.2020999999999999</v>
      </c>
      <c r="J54" s="16">
        <f t="shared" ref="J54:K54" si="33">+J11</f>
        <v>324154.68931679998</v>
      </c>
      <c r="K54" s="16">
        <f t="shared" si="33"/>
        <v>286837.29796679999</v>
      </c>
      <c r="L54" s="18">
        <v>0</v>
      </c>
      <c r="M54" s="18">
        <v>0</v>
      </c>
      <c r="N54" s="122">
        <v>39372</v>
      </c>
      <c r="O54" s="122">
        <v>53951</v>
      </c>
      <c r="P54" s="14">
        <v>10</v>
      </c>
      <c r="Q54" s="17">
        <v>50</v>
      </c>
      <c r="R54" s="50">
        <v>0</v>
      </c>
      <c r="S54" s="50">
        <v>30</v>
      </c>
      <c r="T54" s="14" t="s">
        <v>29</v>
      </c>
      <c r="U54" s="46">
        <v>7.4999999999999997E-3</v>
      </c>
      <c r="V54" s="14"/>
      <c r="W54" s="24"/>
      <c r="X54" s="16">
        <v>269657.00799999997</v>
      </c>
      <c r="Y54" s="19">
        <f t="shared" si="27"/>
        <v>286837.29796679999</v>
      </c>
      <c r="Z54" s="16">
        <f t="shared" ref="Z54:AO69" si="34">Y54-Z11</f>
        <v>277112.64555479999</v>
      </c>
      <c r="AA54" s="16">
        <f t="shared" si="34"/>
        <v>267387.9931428</v>
      </c>
      <c r="AB54" s="16">
        <f t="shared" si="34"/>
        <v>257663.3407308</v>
      </c>
      <c r="AC54" s="16">
        <f t="shared" si="34"/>
        <v>247938.68831880001</v>
      </c>
      <c r="AD54" s="16">
        <f t="shared" si="34"/>
        <v>238214.03590680001</v>
      </c>
      <c r="AE54" s="16">
        <f t="shared" si="34"/>
        <v>228489.38349480001</v>
      </c>
      <c r="AF54" s="16">
        <f t="shared" si="34"/>
        <v>218764.73108280002</v>
      </c>
      <c r="AG54" s="16">
        <f t="shared" si="34"/>
        <v>209040.07867080002</v>
      </c>
      <c r="AH54" s="16">
        <f t="shared" si="34"/>
        <v>199315.42625880003</v>
      </c>
      <c r="AI54" s="16">
        <f t="shared" si="34"/>
        <v>189590.77384680003</v>
      </c>
      <c r="AJ54" s="16">
        <f t="shared" si="34"/>
        <v>179866.12143480004</v>
      </c>
      <c r="AK54" s="16">
        <f t="shared" si="34"/>
        <v>170141.46902280004</v>
      </c>
      <c r="AL54" s="16">
        <f t="shared" si="34"/>
        <v>160416.81661080004</v>
      </c>
      <c r="AM54" s="16">
        <f t="shared" si="34"/>
        <v>150692.16419880005</v>
      </c>
      <c r="AN54" s="16">
        <f t="shared" si="34"/>
        <v>140967.51178680005</v>
      </c>
      <c r="AO54" s="16">
        <f t="shared" si="34"/>
        <v>131242.85937480006</v>
      </c>
      <c r="AP54" s="16">
        <f t="shared" si="32"/>
        <v>121518.20696280006</v>
      </c>
      <c r="AQ54" s="16">
        <f t="shared" si="32"/>
        <v>111793.55455080007</v>
      </c>
      <c r="AR54" s="16">
        <f t="shared" si="32"/>
        <v>102068.90213880007</v>
      </c>
      <c r="AS54" s="16">
        <f t="shared" si="32"/>
        <v>92344.249726800073</v>
      </c>
      <c r="AT54" s="16">
        <f t="shared" si="32"/>
        <v>82619.597314800078</v>
      </c>
      <c r="AU54" s="16">
        <f t="shared" si="32"/>
        <v>72894.944902800082</v>
      </c>
      <c r="AV54" s="16">
        <f t="shared" si="32"/>
        <v>63170.292490800086</v>
      </c>
      <c r="AW54" s="16">
        <f t="shared" si="32"/>
        <v>53445.64007880009</v>
      </c>
      <c r="AX54" s="16">
        <f t="shared" si="32"/>
        <v>43720.987666800094</v>
      </c>
      <c r="AY54" s="16">
        <f t="shared" si="32"/>
        <v>33996.335254800098</v>
      </c>
      <c r="AZ54" s="16">
        <f t="shared" si="32"/>
        <v>24271.682842800099</v>
      </c>
      <c r="BA54" s="16">
        <f t="shared" si="32"/>
        <v>14547.0304308001</v>
      </c>
      <c r="BB54" s="16">
        <f t="shared" si="32"/>
        <v>4822.3780188001001</v>
      </c>
      <c r="BC54" s="16">
        <f t="shared" si="32"/>
        <v>1.0004441719502211E-10</v>
      </c>
      <c r="BD54" s="16">
        <f t="shared" si="32"/>
        <v>1.0004441719502211E-10</v>
      </c>
      <c r="BE54" s="16">
        <f t="shared" si="32"/>
        <v>1.0004441719502211E-10</v>
      </c>
      <c r="BF54" s="16">
        <f t="shared" si="32"/>
        <v>1.0004441719502211E-10</v>
      </c>
      <c r="BG54" s="16">
        <f t="shared" si="32"/>
        <v>1.0004441719502211E-10</v>
      </c>
      <c r="BH54" s="16">
        <f t="shared" si="32"/>
        <v>1.0004441719502211E-10</v>
      </c>
      <c r="BI54" s="16">
        <f t="shared" si="32"/>
        <v>1.0004441719502211E-10</v>
      </c>
      <c r="BJ54" s="16">
        <f t="shared" si="32"/>
        <v>1.0004441719502211E-10</v>
      </c>
      <c r="BK54" s="16">
        <f t="shared" si="32"/>
        <v>1.0004441719502211E-10</v>
      </c>
      <c r="BL54" s="16">
        <f t="shared" si="32"/>
        <v>1.0004441719502211E-10</v>
      </c>
      <c r="BM54" s="16">
        <f t="shared" si="32"/>
        <v>1.0004441719502211E-10</v>
      </c>
      <c r="BN54" s="16">
        <f t="shared" si="32"/>
        <v>1.0004441719502211E-10</v>
      </c>
      <c r="BO54" s="16">
        <f t="shared" si="32"/>
        <v>1.0004441719502211E-10</v>
      </c>
      <c r="BP54" s="16">
        <f t="shared" si="32"/>
        <v>1.0004441719502211E-10</v>
      </c>
      <c r="BQ54" s="16">
        <f t="shared" si="32"/>
        <v>1.0004441719502211E-10</v>
      </c>
      <c r="BR54" s="16">
        <f t="shared" si="32"/>
        <v>1.0004441719502211E-10</v>
      </c>
      <c r="BS54" s="16">
        <f t="shared" si="32"/>
        <v>1.0004441719502211E-10</v>
      </c>
      <c r="BT54" s="16">
        <f t="shared" si="32"/>
        <v>1.0004441719502211E-10</v>
      </c>
      <c r="BU54" s="16">
        <f t="shared" si="32"/>
        <v>1.0004441719502211E-10</v>
      </c>
      <c r="BV54" s="16">
        <f t="shared" si="32"/>
        <v>1.0004441719502211E-10</v>
      </c>
      <c r="BW54" s="16">
        <f t="shared" si="32"/>
        <v>1.0004441719502211E-10</v>
      </c>
    </row>
    <row r="55" spans="1:75" x14ac:dyDescent="0.35">
      <c r="A55" s="14">
        <v>8</v>
      </c>
      <c r="B55" s="15" t="s">
        <v>34</v>
      </c>
      <c r="C55" s="17" t="s">
        <v>35</v>
      </c>
      <c r="D55" s="14" t="s">
        <v>27</v>
      </c>
      <c r="E55" s="50" t="s">
        <v>35</v>
      </c>
      <c r="F55" s="50" t="s">
        <v>76</v>
      </c>
      <c r="G55" s="50">
        <f>VLOOKUP(F55,'Represenative Instruments_FX'!$E$5:$F$14,2,FALSE)</f>
        <v>1</v>
      </c>
      <c r="H55" s="14" t="s">
        <v>116</v>
      </c>
      <c r="I55" s="76">
        <f>VLOOKUP(H55,'Represenative Instruments_FX'!$H$5:$J$15,3,FALSE)</f>
        <v>8.8730039246006209E-3</v>
      </c>
      <c r="J55" s="16">
        <f t="shared" ref="J55:K55" si="35">+J12</f>
        <v>17179.208069138167</v>
      </c>
      <c r="K55" s="16">
        <f t="shared" si="35"/>
        <v>15960.446633832533</v>
      </c>
      <c r="L55" s="16">
        <v>0</v>
      </c>
      <c r="M55" s="16">
        <v>0</v>
      </c>
      <c r="N55" s="122">
        <v>42935</v>
      </c>
      <c r="O55" s="122">
        <v>57406</v>
      </c>
      <c r="P55" s="14">
        <v>10</v>
      </c>
      <c r="Q55" s="17">
        <v>50</v>
      </c>
      <c r="R55" s="50">
        <v>0</v>
      </c>
      <c r="S55" s="50">
        <v>40</v>
      </c>
      <c r="T55" s="14" t="s">
        <v>29</v>
      </c>
      <c r="U55" s="46">
        <v>7.4999999999999997E-3</v>
      </c>
      <c r="V55" s="14"/>
      <c r="W55" s="24"/>
      <c r="X55" s="16">
        <v>1804501.2101250002</v>
      </c>
      <c r="Y55" s="19">
        <f t="shared" si="27"/>
        <v>15960.446633832533</v>
      </c>
      <c r="Z55" s="16">
        <f t="shared" si="34"/>
        <v>15145.479167233803</v>
      </c>
      <c r="AA55" s="16">
        <f t="shared" si="34"/>
        <v>14445.109933146889</v>
      </c>
      <c r="AB55" s="16">
        <f t="shared" si="34"/>
        <v>14005.811111279505</v>
      </c>
      <c r="AC55" s="16">
        <f t="shared" si="34"/>
        <v>13566.512289412121</v>
      </c>
      <c r="AD55" s="16">
        <f t="shared" si="34"/>
        <v>13127.213467544738</v>
      </c>
      <c r="AE55" s="16">
        <f t="shared" si="34"/>
        <v>12687.914645677354</v>
      </c>
      <c r="AF55" s="16">
        <f t="shared" si="34"/>
        <v>12248.615823809971</v>
      </c>
      <c r="AG55" s="16">
        <f t="shared" si="34"/>
        <v>11809.317001942587</v>
      </c>
      <c r="AH55" s="16">
        <f t="shared" si="34"/>
        <v>11370.018180075203</v>
      </c>
      <c r="AI55" s="16">
        <f t="shared" si="34"/>
        <v>10930.71935820782</v>
      </c>
      <c r="AJ55" s="16">
        <f t="shared" si="34"/>
        <v>10454.472208704696</v>
      </c>
      <c r="AK55" s="16">
        <f t="shared" si="34"/>
        <v>9941.2767315658311</v>
      </c>
      <c r="AL55" s="16">
        <f t="shared" si="34"/>
        <v>9428.0812544269666</v>
      </c>
      <c r="AM55" s="16">
        <f t="shared" si="34"/>
        <v>8914.885777288102</v>
      </c>
      <c r="AN55" s="16">
        <f t="shared" si="34"/>
        <v>8401.6903001492374</v>
      </c>
      <c r="AO55" s="16">
        <f t="shared" si="34"/>
        <v>7888.4948230103719</v>
      </c>
      <c r="AP55" s="16">
        <f t="shared" si="32"/>
        <v>7375.2993458715064</v>
      </c>
      <c r="AQ55" s="16">
        <f t="shared" si="32"/>
        <v>6862.1038687326409</v>
      </c>
      <c r="AR55" s="16">
        <f t="shared" si="32"/>
        <v>6348.9083915937754</v>
      </c>
      <c r="AS55" s="16">
        <f t="shared" si="32"/>
        <v>5835.7129144549099</v>
      </c>
      <c r="AT55" s="16">
        <f t="shared" si="32"/>
        <v>5322.5174373160444</v>
      </c>
      <c r="AU55" s="16">
        <f t="shared" si="32"/>
        <v>4809.3219601771789</v>
      </c>
      <c r="AV55" s="16">
        <f t="shared" si="32"/>
        <v>4296.1264830383134</v>
      </c>
      <c r="AW55" s="16">
        <f t="shared" si="32"/>
        <v>3782.9310058994483</v>
      </c>
      <c r="AX55" s="16">
        <f t="shared" si="32"/>
        <v>3269.7355287605833</v>
      </c>
      <c r="AY55" s="16">
        <f t="shared" si="32"/>
        <v>2756.5400516217182</v>
      </c>
      <c r="AZ55" s="16">
        <f t="shared" si="32"/>
        <v>2243.3445744828532</v>
      </c>
      <c r="BA55" s="16">
        <f t="shared" si="32"/>
        <v>1777.3630521940977</v>
      </c>
      <c r="BB55" s="16">
        <f t="shared" si="32"/>
        <v>1440.3202448125701</v>
      </c>
      <c r="BC55" s="16">
        <f t="shared" si="32"/>
        <v>1205.5871460128421</v>
      </c>
      <c r="BD55" s="16">
        <f t="shared" si="32"/>
        <v>1033.7625004210267</v>
      </c>
      <c r="BE55" s="16">
        <f t="shared" si="32"/>
        <v>892.09428482364115</v>
      </c>
      <c r="BF55" s="16">
        <f t="shared" si="32"/>
        <v>780.58249922068626</v>
      </c>
      <c r="BG55" s="16">
        <f t="shared" si="32"/>
        <v>669.07071361773137</v>
      </c>
      <c r="BH55" s="16">
        <f t="shared" si="32"/>
        <v>557.55892801477648</v>
      </c>
      <c r="BI55" s="16">
        <f t="shared" si="32"/>
        <v>446.0471424118216</v>
      </c>
      <c r="BJ55" s="16">
        <f t="shared" si="32"/>
        <v>334.53535680886671</v>
      </c>
      <c r="BK55" s="16">
        <f t="shared" si="32"/>
        <v>223.02357120591182</v>
      </c>
      <c r="BL55" s="16">
        <f t="shared" si="32"/>
        <v>111.51178560295695</v>
      </c>
      <c r="BM55" s="16">
        <f t="shared" si="32"/>
        <v>2.0747847884194925E-12</v>
      </c>
      <c r="BN55" s="16">
        <f t="shared" si="32"/>
        <v>2.0747847884194925E-12</v>
      </c>
      <c r="BO55" s="16">
        <f t="shared" si="32"/>
        <v>2.0747847884194925E-12</v>
      </c>
      <c r="BP55" s="16">
        <f t="shared" si="32"/>
        <v>2.0747847884194925E-12</v>
      </c>
      <c r="BQ55" s="16">
        <f t="shared" si="32"/>
        <v>2.0747847884194925E-12</v>
      </c>
      <c r="BR55" s="16">
        <f t="shared" si="32"/>
        <v>2.0747847884194925E-12</v>
      </c>
      <c r="BS55" s="16">
        <f t="shared" si="32"/>
        <v>2.0747847884194925E-12</v>
      </c>
      <c r="BT55" s="16">
        <f t="shared" si="32"/>
        <v>2.0747847884194925E-12</v>
      </c>
      <c r="BU55" s="16">
        <f t="shared" si="32"/>
        <v>2.0747847884194925E-12</v>
      </c>
      <c r="BV55" s="16">
        <f t="shared" si="32"/>
        <v>2.0747847884194925E-12</v>
      </c>
      <c r="BW55" s="16">
        <f t="shared" si="32"/>
        <v>2.0747847884194925E-12</v>
      </c>
    </row>
    <row r="56" spans="1:75" x14ac:dyDescent="0.35">
      <c r="A56" s="14">
        <v>9</v>
      </c>
      <c r="B56" s="15" t="s">
        <v>34</v>
      </c>
      <c r="C56" s="17" t="s">
        <v>35</v>
      </c>
      <c r="D56" s="14" t="s">
        <v>27</v>
      </c>
      <c r="E56" s="50" t="s">
        <v>35</v>
      </c>
      <c r="F56" s="50" t="s">
        <v>76</v>
      </c>
      <c r="G56" s="50">
        <f>VLOOKUP(F56,'Represenative Instruments_FX'!$E$5:$F$14,2,FALSE)</f>
        <v>1</v>
      </c>
      <c r="H56" s="14" t="s">
        <v>32</v>
      </c>
      <c r="I56" s="76">
        <f>VLOOKUP(H56,'Represenative Instruments_FX'!$H$5:$J$15,3,FALSE)</f>
        <v>1.2020999999999999</v>
      </c>
      <c r="J56" s="16">
        <f t="shared" ref="J56:K56" si="36">+J13</f>
        <v>141417.87855179998</v>
      </c>
      <c r="K56" s="16">
        <f t="shared" si="36"/>
        <v>125138.33592119996</v>
      </c>
      <c r="L56" s="18">
        <v>0</v>
      </c>
      <c r="M56" s="18">
        <v>0</v>
      </c>
      <c r="N56" s="122">
        <v>39140</v>
      </c>
      <c r="O56" s="122">
        <v>53947</v>
      </c>
      <c r="P56" s="14">
        <v>10</v>
      </c>
      <c r="Q56" s="17">
        <v>50</v>
      </c>
      <c r="R56" s="50">
        <v>0</v>
      </c>
      <c r="S56" s="50">
        <v>30</v>
      </c>
      <c r="T56" s="14" t="s">
        <v>29</v>
      </c>
      <c r="U56" s="46">
        <v>7.4999999999999997E-3</v>
      </c>
      <c r="V56" s="14"/>
      <c r="W56" s="24"/>
      <c r="X56" s="16">
        <v>117642.35799999999</v>
      </c>
      <c r="Y56" s="19">
        <f t="shared" si="27"/>
        <v>125138.33592119996</v>
      </c>
      <c r="Z56" s="16">
        <f t="shared" si="34"/>
        <v>120895.78843319997</v>
      </c>
      <c r="AA56" s="16">
        <f t="shared" si="34"/>
        <v>116653.24094519997</v>
      </c>
      <c r="AB56" s="16">
        <f t="shared" si="34"/>
        <v>112410.69345719997</v>
      </c>
      <c r="AC56" s="16">
        <f t="shared" si="34"/>
        <v>108168.14596919998</v>
      </c>
      <c r="AD56" s="16">
        <f t="shared" si="34"/>
        <v>103925.59848119998</v>
      </c>
      <c r="AE56" s="16">
        <f t="shared" si="34"/>
        <v>99683.050993199984</v>
      </c>
      <c r="AF56" s="16">
        <f t="shared" si="34"/>
        <v>95440.503505199988</v>
      </c>
      <c r="AG56" s="16">
        <f t="shared" si="34"/>
        <v>91197.956017199991</v>
      </c>
      <c r="AH56" s="16">
        <f t="shared" si="34"/>
        <v>86955.408529199995</v>
      </c>
      <c r="AI56" s="16">
        <f t="shared" si="34"/>
        <v>82712.861041199998</v>
      </c>
      <c r="AJ56" s="16">
        <f t="shared" si="34"/>
        <v>78470.313553200001</v>
      </c>
      <c r="AK56" s="16">
        <f t="shared" si="34"/>
        <v>74227.766065200005</v>
      </c>
      <c r="AL56" s="16">
        <f t="shared" si="34"/>
        <v>69985.218577200008</v>
      </c>
      <c r="AM56" s="16">
        <f t="shared" si="34"/>
        <v>65742.671089200012</v>
      </c>
      <c r="AN56" s="16">
        <f t="shared" si="34"/>
        <v>61500.123601200015</v>
      </c>
      <c r="AO56" s="16">
        <f t="shared" si="34"/>
        <v>57257.576113200019</v>
      </c>
      <c r="AP56" s="16">
        <f t="shared" si="32"/>
        <v>53015.028625200022</v>
      </c>
      <c r="AQ56" s="16">
        <f t="shared" si="32"/>
        <v>48772.481137200026</v>
      </c>
      <c r="AR56" s="16">
        <f t="shared" si="32"/>
        <v>44529.933649200029</v>
      </c>
      <c r="AS56" s="16">
        <f t="shared" si="32"/>
        <v>40287.386161200033</v>
      </c>
      <c r="AT56" s="16">
        <f t="shared" si="32"/>
        <v>36044.838673200036</v>
      </c>
      <c r="AU56" s="16">
        <f t="shared" si="32"/>
        <v>31802.291185200036</v>
      </c>
      <c r="AV56" s="16">
        <f t="shared" si="32"/>
        <v>27559.743697200036</v>
      </c>
      <c r="AW56" s="16">
        <f t="shared" si="32"/>
        <v>23317.196209200036</v>
      </c>
      <c r="AX56" s="16">
        <f t="shared" si="32"/>
        <v>19074.648721200036</v>
      </c>
      <c r="AY56" s="16">
        <f t="shared" si="32"/>
        <v>14832.101233200035</v>
      </c>
      <c r="AZ56" s="16">
        <f t="shared" si="32"/>
        <v>10589.553745200035</v>
      </c>
      <c r="BA56" s="16">
        <f t="shared" si="32"/>
        <v>6347.0062572000352</v>
      </c>
      <c r="BB56" s="16">
        <f t="shared" si="32"/>
        <v>2104.458769200035</v>
      </c>
      <c r="BC56" s="16">
        <f t="shared" si="32"/>
        <v>5.9117155615240335E-11</v>
      </c>
      <c r="BD56" s="16">
        <f t="shared" si="32"/>
        <v>5.9117155615240335E-11</v>
      </c>
      <c r="BE56" s="16">
        <f t="shared" si="32"/>
        <v>5.9117155615240335E-11</v>
      </c>
      <c r="BF56" s="16">
        <f t="shared" si="32"/>
        <v>5.9117155615240335E-11</v>
      </c>
      <c r="BG56" s="16">
        <f t="shared" si="32"/>
        <v>5.9117155615240335E-11</v>
      </c>
      <c r="BH56" s="16">
        <f t="shared" si="32"/>
        <v>5.9117155615240335E-11</v>
      </c>
      <c r="BI56" s="16">
        <f t="shared" si="32"/>
        <v>5.9117155615240335E-11</v>
      </c>
      <c r="BJ56" s="16">
        <f t="shared" si="32"/>
        <v>5.9117155615240335E-11</v>
      </c>
      <c r="BK56" s="16">
        <f t="shared" si="32"/>
        <v>5.9117155615240335E-11</v>
      </c>
      <c r="BL56" s="16">
        <f t="shared" si="32"/>
        <v>5.9117155615240335E-11</v>
      </c>
      <c r="BM56" s="16">
        <f t="shared" si="32"/>
        <v>5.9117155615240335E-11</v>
      </c>
      <c r="BN56" s="16">
        <f t="shared" si="32"/>
        <v>5.9117155615240335E-11</v>
      </c>
      <c r="BO56" s="16">
        <f t="shared" si="32"/>
        <v>5.9117155615240335E-11</v>
      </c>
      <c r="BP56" s="16">
        <f t="shared" si="32"/>
        <v>5.9117155615240335E-11</v>
      </c>
      <c r="BQ56" s="16">
        <f t="shared" si="32"/>
        <v>5.9117155615240335E-11</v>
      </c>
      <c r="BR56" s="16">
        <f t="shared" si="32"/>
        <v>5.9117155615240335E-11</v>
      </c>
      <c r="BS56" s="16">
        <f t="shared" si="32"/>
        <v>5.9117155615240335E-11</v>
      </c>
      <c r="BT56" s="16">
        <f t="shared" si="32"/>
        <v>5.9117155615240335E-11</v>
      </c>
      <c r="BU56" s="16">
        <f t="shared" si="32"/>
        <v>5.9117155615240335E-11</v>
      </c>
      <c r="BV56" s="16">
        <f t="shared" si="32"/>
        <v>5.9117155615240335E-11</v>
      </c>
      <c r="BW56" s="16">
        <f t="shared" si="32"/>
        <v>5.9117155615240335E-11</v>
      </c>
    </row>
    <row r="57" spans="1:75" x14ac:dyDescent="0.35">
      <c r="A57" s="14">
        <v>10</v>
      </c>
      <c r="B57" s="15" t="s">
        <v>34</v>
      </c>
      <c r="C57" s="17" t="s">
        <v>35</v>
      </c>
      <c r="D57" s="14" t="s">
        <v>27</v>
      </c>
      <c r="E57" s="50" t="s">
        <v>35</v>
      </c>
      <c r="F57" s="50" t="s">
        <v>76</v>
      </c>
      <c r="G57" s="50">
        <f>VLOOKUP(F57,'Represenative Instruments_FX'!$E$5:$F$14,2,FALSE)</f>
        <v>1</v>
      </c>
      <c r="H57" s="14" t="s">
        <v>117</v>
      </c>
      <c r="I57" s="76">
        <f>VLOOKUP(H57,'Represenative Instruments_FX'!$H$5:$J$15,3,FALSE)</f>
        <v>0.16142592035374231</v>
      </c>
      <c r="J57" s="16">
        <f t="shared" ref="J57:K57" si="37">+J14</f>
        <v>1997020.939524685</v>
      </c>
      <c r="K57" s="16">
        <f t="shared" si="37"/>
        <v>1334596.5688597783</v>
      </c>
      <c r="L57" s="16">
        <v>0</v>
      </c>
      <c r="M57" s="16">
        <v>0</v>
      </c>
      <c r="N57" s="122">
        <v>40305</v>
      </c>
      <c r="O57" s="122">
        <v>54864</v>
      </c>
      <c r="P57" s="14">
        <v>10</v>
      </c>
      <c r="Q57" s="17">
        <v>50</v>
      </c>
      <c r="R57" s="50">
        <v>0</v>
      </c>
      <c r="S57" s="50">
        <v>33</v>
      </c>
      <c r="T57" s="14" t="s">
        <v>29</v>
      </c>
      <c r="U57" s="46">
        <v>7.4999999999999997E-3</v>
      </c>
      <c r="V57" s="14"/>
      <c r="W57" s="24"/>
      <c r="X57" s="16">
        <v>12371129.340000002</v>
      </c>
      <c r="Y57" s="19">
        <f t="shared" si="27"/>
        <v>1334596.5688597783</v>
      </c>
      <c r="Z57" s="16">
        <f t="shared" si="34"/>
        <v>1278028.5678679775</v>
      </c>
      <c r="AA57" s="16">
        <f t="shared" si="34"/>
        <v>1225635.6223098377</v>
      </c>
      <c r="AB57" s="16">
        <f t="shared" si="34"/>
        <v>1178359.6201454389</v>
      </c>
      <c r="AC57" s="16">
        <f t="shared" si="34"/>
        <v>1131083.6179810402</v>
      </c>
      <c r="AD57" s="16">
        <f t="shared" si="34"/>
        <v>1083807.6158166414</v>
      </c>
      <c r="AE57" s="16">
        <f t="shared" si="34"/>
        <v>1041735.3086269891</v>
      </c>
      <c r="AF57" s="16">
        <f t="shared" si="34"/>
        <v>997952.1753111328</v>
      </c>
      <c r="AG57" s="16">
        <f t="shared" si="34"/>
        <v>954169.04199527646</v>
      </c>
      <c r="AH57" s="16">
        <f t="shared" si="34"/>
        <v>910385.90867942013</v>
      </c>
      <c r="AI57" s="16">
        <f t="shared" si="34"/>
        <v>866602.77536356379</v>
      </c>
      <c r="AJ57" s="16">
        <f t="shared" si="34"/>
        <v>822819.64204770746</v>
      </c>
      <c r="AK57" s="16">
        <f t="shared" si="34"/>
        <v>779036.50873185112</v>
      </c>
      <c r="AL57" s="16">
        <f t="shared" si="34"/>
        <v>735253.37541599479</v>
      </c>
      <c r="AM57" s="16">
        <f t="shared" si="34"/>
        <v>691470.24210013845</v>
      </c>
      <c r="AN57" s="16">
        <f t="shared" si="34"/>
        <v>647687.10878428211</v>
      </c>
      <c r="AO57" s="16">
        <f t="shared" si="34"/>
        <v>603903.97546842578</v>
      </c>
      <c r="AP57" s="16">
        <f t="shared" si="32"/>
        <v>560120.84215256944</v>
      </c>
      <c r="AQ57" s="16">
        <f t="shared" si="32"/>
        <v>516337.70883671317</v>
      </c>
      <c r="AR57" s="16">
        <f t="shared" si="32"/>
        <v>472554.57552085689</v>
      </c>
      <c r="AS57" s="16">
        <f t="shared" si="32"/>
        <v>428771.44220500061</v>
      </c>
      <c r="AT57" s="16">
        <f t="shared" si="32"/>
        <v>384988.30888914433</v>
      </c>
      <c r="AU57" s="16">
        <f t="shared" si="32"/>
        <v>341205.17557328806</v>
      </c>
      <c r="AV57" s="16">
        <f t="shared" si="32"/>
        <v>297422.04225743178</v>
      </c>
      <c r="AW57" s="16">
        <f t="shared" si="32"/>
        <v>253638.9089415755</v>
      </c>
      <c r="AX57" s="16">
        <f t="shared" si="32"/>
        <v>209855.77562571922</v>
      </c>
      <c r="AY57" s="16">
        <f t="shared" si="32"/>
        <v>166072.64230986295</v>
      </c>
      <c r="AZ57" s="16">
        <f t="shared" si="32"/>
        <v>122289.50899400667</v>
      </c>
      <c r="BA57" s="16">
        <f t="shared" si="32"/>
        <v>78506.375678150391</v>
      </c>
      <c r="BB57" s="16">
        <f t="shared" si="32"/>
        <v>34723.242362294106</v>
      </c>
      <c r="BC57" s="16">
        <f t="shared" si="32"/>
        <v>26042.431771720563</v>
      </c>
      <c r="BD57" s="16">
        <f t="shared" si="32"/>
        <v>17361.62118114702</v>
      </c>
      <c r="BE57" s="16">
        <f t="shared" si="32"/>
        <v>8680.8105905734774</v>
      </c>
      <c r="BF57" s="16">
        <f t="shared" si="32"/>
        <v>-6.5483618527650833E-11</v>
      </c>
      <c r="BG57" s="16">
        <f t="shared" si="32"/>
        <v>-6.5483618527650833E-11</v>
      </c>
      <c r="BH57" s="16">
        <f t="shared" si="32"/>
        <v>-6.5483618527650833E-11</v>
      </c>
      <c r="BI57" s="16">
        <f t="shared" si="32"/>
        <v>-6.5483618527650833E-11</v>
      </c>
      <c r="BJ57" s="16">
        <f t="shared" si="32"/>
        <v>-6.5483618527650833E-11</v>
      </c>
      <c r="BK57" s="16">
        <f t="shared" si="32"/>
        <v>-6.5483618527650833E-11</v>
      </c>
      <c r="BL57" s="16">
        <f t="shared" si="32"/>
        <v>-6.5483618527650833E-11</v>
      </c>
      <c r="BM57" s="16">
        <f t="shared" si="32"/>
        <v>-6.5483618527650833E-11</v>
      </c>
      <c r="BN57" s="16">
        <f t="shared" si="32"/>
        <v>-6.5483618527650833E-11</v>
      </c>
      <c r="BO57" s="16">
        <f t="shared" si="32"/>
        <v>-6.5483618527650833E-11</v>
      </c>
      <c r="BP57" s="16">
        <f t="shared" si="32"/>
        <v>-6.5483618527650833E-11</v>
      </c>
      <c r="BQ57" s="16">
        <f t="shared" si="32"/>
        <v>-6.5483618527650833E-11</v>
      </c>
      <c r="BR57" s="16">
        <f t="shared" si="32"/>
        <v>-6.5483618527650833E-11</v>
      </c>
      <c r="BS57" s="16">
        <f t="shared" si="32"/>
        <v>-6.5483618527650833E-11</v>
      </c>
      <c r="BT57" s="16">
        <f t="shared" si="32"/>
        <v>-6.5483618527650833E-11</v>
      </c>
      <c r="BU57" s="16">
        <f t="shared" si="32"/>
        <v>-6.5483618527650833E-11</v>
      </c>
      <c r="BV57" s="16">
        <f t="shared" si="32"/>
        <v>-6.5483618527650833E-11</v>
      </c>
      <c r="BW57" s="16">
        <f t="shared" si="32"/>
        <v>-6.5483618527650833E-11</v>
      </c>
    </row>
    <row r="58" spans="1:75" x14ac:dyDescent="0.35">
      <c r="A58" s="14">
        <v>11</v>
      </c>
      <c r="B58" s="15" t="s">
        <v>34</v>
      </c>
      <c r="C58" s="17" t="s">
        <v>37</v>
      </c>
      <c r="D58" s="14" t="s">
        <v>27</v>
      </c>
      <c r="E58" s="50" t="s">
        <v>63</v>
      </c>
      <c r="F58" s="50" t="s">
        <v>77</v>
      </c>
      <c r="G58" s="50">
        <f>VLOOKUP(F58,'Represenative Instruments_FX'!$E$5:$F$14,2,FALSE)</f>
        <v>4</v>
      </c>
      <c r="H58" s="14" t="s">
        <v>28</v>
      </c>
      <c r="I58" s="76">
        <f>VLOOKUP(H58,'Represenative Instruments_FX'!$H$5:$J$15,3,FALSE)</f>
        <v>1</v>
      </c>
      <c r="J58" s="16">
        <f t="shared" ref="J58:K58" si="38">+J15</f>
        <v>62176201.870000005</v>
      </c>
      <c r="K58" s="16">
        <f t="shared" si="38"/>
        <v>6139287.8200000003</v>
      </c>
      <c r="L58" s="16">
        <v>0</v>
      </c>
      <c r="M58" s="16">
        <v>0</v>
      </c>
      <c r="N58" s="122">
        <v>39610</v>
      </c>
      <c r="O58" s="122">
        <v>45017</v>
      </c>
      <c r="P58" s="14">
        <v>5</v>
      </c>
      <c r="Q58" s="17">
        <v>20</v>
      </c>
      <c r="R58" s="50">
        <v>0</v>
      </c>
      <c r="S58" s="50">
        <v>6</v>
      </c>
      <c r="T58" s="14" t="s">
        <v>38</v>
      </c>
      <c r="U58" s="46">
        <v>6.4199999999999993E-2</v>
      </c>
      <c r="V58" s="14" t="s">
        <v>39</v>
      </c>
      <c r="W58" s="46">
        <v>5.0000000000000001E-3</v>
      </c>
      <c r="X58" s="16">
        <v>20503920.440000001</v>
      </c>
      <c r="Y58" s="19">
        <f t="shared" si="27"/>
        <v>6139287.8200000003</v>
      </c>
      <c r="Z58" s="16">
        <f t="shared" si="34"/>
        <v>3910384.3100000005</v>
      </c>
      <c r="AA58" s="16">
        <f t="shared" si="34"/>
        <v>2946230.6100000003</v>
      </c>
      <c r="AB58" s="16">
        <f t="shared" si="34"/>
        <v>2182076.91</v>
      </c>
      <c r="AC58" s="16">
        <f t="shared" si="34"/>
        <v>1417923.2100000002</v>
      </c>
      <c r="AD58" s="16">
        <f t="shared" si="34"/>
        <v>653769.51000000024</v>
      </c>
      <c r="AE58" s="16">
        <f t="shared" si="34"/>
        <v>0</v>
      </c>
      <c r="AF58" s="16">
        <f t="shared" si="34"/>
        <v>0</v>
      </c>
      <c r="AG58" s="16">
        <f t="shared" si="34"/>
        <v>0</v>
      </c>
      <c r="AH58" s="16">
        <f t="shared" si="34"/>
        <v>0</v>
      </c>
      <c r="AI58" s="16">
        <f t="shared" si="34"/>
        <v>0</v>
      </c>
      <c r="AJ58" s="16">
        <f t="shared" si="34"/>
        <v>0</v>
      </c>
      <c r="AK58" s="16">
        <f t="shared" si="34"/>
        <v>0</v>
      </c>
      <c r="AL58" s="16">
        <f t="shared" si="34"/>
        <v>0</v>
      </c>
      <c r="AM58" s="16">
        <f t="shared" si="34"/>
        <v>0</v>
      </c>
      <c r="AN58" s="16">
        <f t="shared" si="34"/>
        <v>0</v>
      </c>
      <c r="AO58" s="16">
        <f t="shared" si="34"/>
        <v>0</v>
      </c>
      <c r="AP58" s="16">
        <f t="shared" si="32"/>
        <v>0</v>
      </c>
      <c r="AQ58" s="16">
        <f t="shared" si="32"/>
        <v>0</v>
      </c>
      <c r="AR58" s="16">
        <f t="shared" si="32"/>
        <v>0</v>
      </c>
      <c r="AS58" s="16">
        <f t="shared" si="32"/>
        <v>0</v>
      </c>
      <c r="AT58" s="16">
        <f t="shared" si="32"/>
        <v>0</v>
      </c>
      <c r="AU58" s="16">
        <f t="shared" si="32"/>
        <v>0</v>
      </c>
      <c r="AV58" s="16">
        <f t="shared" si="32"/>
        <v>0</v>
      </c>
      <c r="AW58" s="16">
        <f t="shared" si="32"/>
        <v>0</v>
      </c>
      <c r="AX58" s="16">
        <f t="shared" si="32"/>
        <v>0</v>
      </c>
      <c r="AY58" s="16">
        <f t="shared" si="32"/>
        <v>0</v>
      </c>
      <c r="AZ58" s="16">
        <f t="shared" si="32"/>
        <v>0</v>
      </c>
      <c r="BA58" s="16">
        <f t="shared" si="32"/>
        <v>0</v>
      </c>
      <c r="BB58" s="16">
        <f t="shared" si="32"/>
        <v>0</v>
      </c>
      <c r="BC58" s="16">
        <f t="shared" si="32"/>
        <v>0</v>
      </c>
      <c r="BD58" s="16">
        <f t="shared" si="32"/>
        <v>0</v>
      </c>
      <c r="BE58" s="16">
        <f t="shared" si="32"/>
        <v>0</v>
      </c>
      <c r="BF58" s="16">
        <f t="shared" si="32"/>
        <v>0</v>
      </c>
      <c r="BG58" s="16">
        <f t="shared" si="32"/>
        <v>0</v>
      </c>
      <c r="BH58" s="16">
        <f t="shared" si="32"/>
        <v>0</v>
      </c>
      <c r="BI58" s="16">
        <f t="shared" si="32"/>
        <v>0</v>
      </c>
      <c r="BJ58" s="16">
        <f t="shared" si="32"/>
        <v>0</v>
      </c>
      <c r="BK58" s="16">
        <f t="shared" si="32"/>
        <v>0</v>
      </c>
      <c r="BL58" s="16">
        <f t="shared" si="32"/>
        <v>0</v>
      </c>
      <c r="BM58" s="16">
        <f t="shared" si="32"/>
        <v>0</v>
      </c>
      <c r="BN58" s="16">
        <f t="shared" si="32"/>
        <v>0</v>
      </c>
      <c r="BO58" s="16">
        <f t="shared" si="32"/>
        <v>0</v>
      </c>
      <c r="BP58" s="16">
        <f t="shared" si="32"/>
        <v>0</v>
      </c>
      <c r="BQ58" s="16">
        <f t="shared" si="32"/>
        <v>0</v>
      </c>
      <c r="BR58" s="16">
        <f t="shared" si="32"/>
        <v>0</v>
      </c>
      <c r="BS58" s="16">
        <f t="shared" si="32"/>
        <v>0</v>
      </c>
      <c r="BT58" s="16">
        <f t="shared" si="32"/>
        <v>0</v>
      </c>
      <c r="BU58" s="16">
        <f t="shared" si="32"/>
        <v>0</v>
      </c>
      <c r="BV58" s="16">
        <f t="shared" si="32"/>
        <v>0</v>
      </c>
      <c r="BW58" s="16">
        <f t="shared" si="32"/>
        <v>0</v>
      </c>
    </row>
    <row r="59" spans="1:75" x14ac:dyDescent="0.35">
      <c r="A59" s="14">
        <v>12</v>
      </c>
      <c r="B59" s="15" t="s">
        <v>34</v>
      </c>
      <c r="C59" s="17" t="s">
        <v>37</v>
      </c>
      <c r="D59" s="14" t="s">
        <v>27</v>
      </c>
      <c r="E59" s="50" t="s">
        <v>63</v>
      </c>
      <c r="F59" s="50" t="s">
        <v>77</v>
      </c>
      <c r="G59" s="50">
        <f>VLOOKUP(F59,'Represenative Instruments_FX'!$E$5:$F$14,2,FALSE)</f>
        <v>4</v>
      </c>
      <c r="H59" s="14" t="s">
        <v>116</v>
      </c>
      <c r="I59" s="76">
        <f>VLOOKUP(H59,'Represenative Instruments_FX'!$H$5:$J$15,3,FALSE)</f>
        <v>8.8730039246006209E-3</v>
      </c>
      <c r="J59" s="16">
        <f t="shared" ref="J59:K59" si="39">+J16</f>
        <v>112190.92991955984</v>
      </c>
      <c r="K59" s="16">
        <f t="shared" si="39"/>
        <v>7710.3493448936988</v>
      </c>
      <c r="L59" s="16">
        <v>0</v>
      </c>
      <c r="M59" s="16">
        <v>0</v>
      </c>
      <c r="N59" s="122">
        <v>38719</v>
      </c>
      <c r="O59" s="122">
        <v>44256</v>
      </c>
      <c r="P59" s="14">
        <v>5</v>
      </c>
      <c r="Q59" s="17">
        <v>20</v>
      </c>
      <c r="R59" s="50">
        <v>0</v>
      </c>
      <c r="S59" s="50">
        <v>4</v>
      </c>
      <c r="T59" s="14" t="s">
        <v>38</v>
      </c>
      <c r="U59" s="46">
        <v>6.4199999999999993E-2</v>
      </c>
      <c r="V59" s="14" t="s">
        <v>39</v>
      </c>
      <c r="W59" s="46">
        <v>5.0000000000000001E-3</v>
      </c>
      <c r="X59" s="16">
        <v>4638479.6210000003</v>
      </c>
      <c r="Y59" s="19">
        <f t="shared" si="27"/>
        <v>7710.3493448936988</v>
      </c>
      <c r="Z59" s="16">
        <f t="shared" si="34"/>
        <v>344.31367154929103</v>
      </c>
      <c r="AA59" s="16">
        <f t="shared" si="34"/>
        <v>206.58811845857707</v>
      </c>
      <c r="AB59" s="16">
        <f t="shared" si="34"/>
        <v>68.862565367863112</v>
      </c>
      <c r="AC59" s="16">
        <f t="shared" si="34"/>
        <v>-3.694822225952521E-13</v>
      </c>
      <c r="AD59" s="16">
        <f t="shared" si="34"/>
        <v>-3.694822225952521E-13</v>
      </c>
      <c r="AE59" s="16">
        <f t="shared" si="34"/>
        <v>-3.694822225952521E-13</v>
      </c>
      <c r="AF59" s="16">
        <f t="shared" si="34"/>
        <v>-3.694822225952521E-13</v>
      </c>
      <c r="AG59" s="16">
        <f t="shared" si="34"/>
        <v>-3.694822225952521E-13</v>
      </c>
      <c r="AH59" s="16">
        <f t="shared" si="34"/>
        <v>-3.694822225952521E-13</v>
      </c>
      <c r="AI59" s="16">
        <f t="shared" si="34"/>
        <v>-3.694822225952521E-13</v>
      </c>
      <c r="AJ59" s="16">
        <f t="shared" si="34"/>
        <v>-3.694822225952521E-13</v>
      </c>
      <c r="AK59" s="16">
        <f t="shared" si="34"/>
        <v>-3.694822225952521E-13</v>
      </c>
      <c r="AL59" s="16">
        <f t="shared" si="34"/>
        <v>-3.694822225952521E-13</v>
      </c>
      <c r="AM59" s="16">
        <f t="shared" si="34"/>
        <v>-3.694822225952521E-13</v>
      </c>
      <c r="AN59" s="16">
        <f t="shared" si="34"/>
        <v>-3.694822225952521E-13</v>
      </c>
      <c r="AO59" s="16">
        <f t="shared" si="34"/>
        <v>-3.694822225952521E-13</v>
      </c>
      <c r="AP59" s="16">
        <f t="shared" si="32"/>
        <v>-3.694822225952521E-13</v>
      </c>
      <c r="AQ59" s="16">
        <f t="shared" si="32"/>
        <v>-3.694822225952521E-13</v>
      </c>
      <c r="AR59" s="16">
        <f t="shared" si="32"/>
        <v>-3.694822225952521E-13</v>
      </c>
      <c r="AS59" s="16">
        <f t="shared" si="32"/>
        <v>-3.694822225952521E-13</v>
      </c>
      <c r="AT59" s="16">
        <f t="shared" si="32"/>
        <v>-3.694822225952521E-13</v>
      </c>
      <c r="AU59" s="16">
        <f t="shared" si="32"/>
        <v>-3.694822225952521E-13</v>
      </c>
      <c r="AV59" s="16">
        <f t="shared" si="32"/>
        <v>-3.694822225952521E-13</v>
      </c>
      <c r="AW59" s="16">
        <f t="shared" si="32"/>
        <v>-3.694822225952521E-13</v>
      </c>
      <c r="AX59" s="16">
        <f t="shared" si="32"/>
        <v>-3.694822225952521E-13</v>
      </c>
      <c r="AY59" s="16">
        <f t="shared" si="32"/>
        <v>-3.694822225952521E-13</v>
      </c>
      <c r="AZ59" s="16">
        <f t="shared" si="32"/>
        <v>-3.694822225952521E-13</v>
      </c>
      <c r="BA59" s="16">
        <f t="shared" si="32"/>
        <v>-3.694822225952521E-13</v>
      </c>
      <c r="BB59" s="16">
        <f t="shared" si="32"/>
        <v>-3.694822225952521E-13</v>
      </c>
      <c r="BC59" s="16">
        <f t="shared" si="32"/>
        <v>-3.694822225952521E-13</v>
      </c>
      <c r="BD59" s="16">
        <f t="shared" si="32"/>
        <v>-3.694822225952521E-13</v>
      </c>
      <c r="BE59" s="16">
        <f t="shared" si="32"/>
        <v>-3.694822225952521E-13</v>
      </c>
      <c r="BF59" s="16">
        <f t="shared" si="32"/>
        <v>-3.694822225952521E-13</v>
      </c>
      <c r="BG59" s="16">
        <f t="shared" si="32"/>
        <v>-3.694822225952521E-13</v>
      </c>
      <c r="BH59" s="16">
        <f t="shared" si="32"/>
        <v>-3.694822225952521E-13</v>
      </c>
      <c r="BI59" s="16">
        <f t="shared" si="32"/>
        <v>-3.694822225952521E-13</v>
      </c>
      <c r="BJ59" s="16">
        <f t="shared" si="32"/>
        <v>-3.694822225952521E-13</v>
      </c>
      <c r="BK59" s="16">
        <f t="shared" si="32"/>
        <v>-3.694822225952521E-13</v>
      </c>
      <c r="BL59" s="16">
        <f t="shared" si="32"/>
        <v>-3.694822225952521E-13</v>
      </c>
      <c r="BM59" s="16">
        <f t="shared" si="32"/>
        <v>-3.694822225952521E-13</v>
      </c>
      <c r="BN59" s="16">
        <f t="shared" si="32"/>
        <v>-3.694822225952521E-13</v>
      </c>
      <c r="BO59" s="16">
        <f t="shared" si="32"/>
        <v>-3.694822225952521E-13</v>
      </c>
      <c r="BP59" s="16">
        <f t="shared" si="32"/>
        <v>-3.694822225952521E-13</v>
      </c>
      <c r="BQ59" s="16">
        <f t="shared" si="32"/>
        <v>-3.694822225952521E-13</v>
      </c>
      <c r="BR59" s="16">
        <f t="shared" si="32"/>
        <v>-3.694822225952521E-13</v>
      </c>
      <c r="BS59" s="16">
        <f t="shared" si="32"/>
        <v>-3.694822225952521E-13</v>
      </c>
      <c r="BT59" s="16">
        <f t="shared" si="32"/>
        <v>-3.694822225952521E-13</v>
      </c>
      <c r="BU59" s="16">
        <f t="shared" si="32"/>
        <v>-3.694822225952521E-13</v>
      </c>
      <c r="BV59" s="16">
        <f t="shared" si="32"/>
        <v>-3.694822225952521E-13</v>
      </c>
      <c r="BW59" s="16">
        <f t="shared" si="32"/>
        <v>-3.694822225952521E-13</v>
      </c>
    </row>
    <row r="60" spans="1:75" x14ac:dyDescent="0.35">
      <c r="A60" s="14">
        <v>13</v>
      </c>
      <c r="B60" s="15" t="s">
        <v>34</v>
      </c>
      <c r="C60" s="17" t="s">
        <v>37</v>
      </c>
      <c r="D60" s="14" t="s">
        <v>27</v>
      </c>
      <c r="E60" s="50" t="s">
        <v>63</v>
      </c>
      <c r="F60" s="50" t="s">
        <v>77</v>
      </c>
      <c r="G60" s="50">
        <f>VLOOKUP(F60,'Represenative Instruments_FX'!$E$5:$F$14,2,FALSE)</f>
        <v>4</v>
      </c>
      <c r="H60" s="14" t="s">
        <v>32</v>
      </c>
      <c r="I60" s="76">
        <f>VLOOKUP(H60,'Represenative Instruments_FX'!$H$5:$J$15,3,FALSE)</f>
        <v>1.2020999999999999</v>
      </c>
      <c r="J60" s="16">
        <f t="shared" ref="J60:K60" si="40">+J17</f>
        <v>57557018.013887398</v>
      </c>
      <c r="K60" s="16">
        <f t="shared" si="40"/>
        <v>9778972.697394181</v>
      </c>
      <c r="L60" s="16">
        <v>0</v>
      </c>
      <c r="M60" s="16">
        <v>0</v>
      </c>
      <c r="N60" s="122">
        <v>41463</v>
      </c>
      <c r="O60" s="122">
        <v>46966</v>
      </c>
      <c r="P60" s="14">
        <v>5</v>
      </c>
      <c r="Q60" s="17">
        <v>20</v>
      </c>
      <c r="R60" s="50">
        <v>0</v>
      </c>
      <c r="S60" s="50">
        <v>11</v>
      </c>
      <c r="T60" s="14" t="s">
        <v>38</v>
      </c>
      <c r="U60" s="46">
        <v>6.4199999999999993E-2</v>
      </c>
      <c r="V60" s="14" t="s">
        <v>39</v>
      </c>
      <c r="W60" s="46">
        <v>5.0000000000000001E-3</v>
      </c>
      <c r="X60" s="16">
        <v>16087679.33</v>
      </c>
      <c r="Y60" s="19">
        <f t="shared" si="27"/>
        <v>9778972.697394181</v>
      </c>
      <c r="Z60" s="16">
        <f t="shared" si="34"/>
        <v>7532856.0359521806</v>
      </c>
      <c r="AA60" s="16">
        <f t="shared" si="34"/>
        <v>5887789.3745101802</v>
      </c>
      <c r="AB60" s="16">
        <f t="shared" si="34"/>
        <v>4603352.7130681798</v>
      </c>
      <c r="AC60" s="16">
        <f t="shared" si="34"/>
        <v>3480294.2982001789</v>
      </c>
      <c r="AD60" s="16">
        <f t="shared" si="34"/>
        <v>2357235.883332178</v>
      </c>
      <c r="AE60" s="16">
        <f t="shared" si="34"/>
        <v>1908012.551043778</v>
      </c>
      <c r="AF60" s="16">
        <f t="shared" si="34"/>
        <v>1458789.2187553779</v>
      </c>
      <c r="AG60" s="16">
        <f t="shared" si="34"/>
        <v>1009565.8864669779</v>
      </c>
      <c r="AH60" s="16">
        <f t="shared" si="34"/>
        <v>560342.55417857785</v>
      </c>
      <c r="AI60" s="16">
        <f t="shared" si="34"/>
        <v>111119.22189017787</v>
      </c>
      <c r="AJ60" s="16">
        <f t="shared" si="34"/>
        <v>-2.1245796233415604E-9</v>
      </c>
      <c r="AK60" s="16">
        <f t="shared" si="34"/>
        <v>-2.1245796233415604E-9</v>
      </c>
      <c r="AL60" s="16">
        <f t="shared" si="34"/>
        <v>-2.1245796233415604E-9</v>
      </c>
      <c r="AM60" s="16">
        <f t="shared" si="34"/>
        <v>-2.1245796233415604E-9</v>
      </c>
      <c r="AN60" s="16">
        <f t="shared" si="34"/>
        <v>-2.1245796233415604E-9</v>
      </c>
      <c r="AO60" s="16">
        <f t="shared" si="34"/>
        <v>-2.1245796233415604E-9</v>
      </c>
      <c r="AP60" s="16">
        <f t="shared" si="32"/>
        <v>-2.1245796233415604E-9</v>
      </c>
      <c r="AQ60" s="16">
        <f t="shared" si="32"/>
        <v>-2.1245796233415604E-9</v>
      </c>
      <c r="AR60" s="16">
        <f t="shared" si="32"/>
        <v>-2.1245796233415604E-9</v>
      </c>
      <c r="AS60" s="16">
        <f t="shared" si="32"/>
        <v>-2.1245796233415604E-9</v>
      </c>
      <c r="AT60" s="16">
        <f t="shared" si="32"/>
        <v>-2.1245796233415604E-9</v>
      </c>
      <c r="AU60" s="16">
        <f t="shared" si="32"/>
        <v>-2.1245796233415604E-9</v>
      </c>
      <c r="AV60" s="16">
        <f t="shared" ref="AA60:BW65" si="41">AU60-AV17</f>
        <v>-2.1245796233415604E-9</v>
      </c>
      <c r="AW60" s="16">
        <f t="shared" si="41"/>
        <v>-2.1245796233415604E-9</v>
      </c>
      <c r="AX60" s="16">
        <f t="shared" si="41"/>
        <v>-2.1245796233415604E-9</v>
      </c>
      <c r="AY60" s="16">
        <f t="shared" si="41"/>
        <v>-2.1245796233415604E-9</v>
      </c>
      <c r="AZ60" s="16">
        <f t="shared" si="41"/>
        <v>-2.1245796233415604E-9</v>
      </c>
      <c r="BA60" s="16">
        <f t="shared" si="41"/>
        <v>-2.1245796233415604E-9</v>
      </c>
      <c r="BB60" s="16">
        <f t="shared" si="41"/>
        <v>-2.1245796233415604E-9</v>
      </c>
      <c r="BC60" s="16">
        <f t="shared" si="41"/>
        <v>-2.1245796233415604E-9</v>
      </c>
      <c r="BD60" s="16">
        <f t="shared" si="41"/>
        <v>-2.1245796233415604E-9</v>
      </c>
      <c r="BE60" s="16">
        <f t="shared" si="41"/>
        <v>-2.1245796233415604E-9</v>
      </c>
      <c r="BF60" s="16">
        <f t="shared" si="41"/>
        <v>-2.1245796233415604E-9</v>
      </c>
      <c r="BG60" s="16">
        <f t="shared" si="41"/>
        <v>-2.1245796233415604E-9</v>
      </c>
      <c r="BH60" s="16">
        <f t="shared" si="41"/>
        <v>-2.1245796233415604E-9</v>
      </c>
      <c r="BI60" s="16">
        <f t="shared" si="41"/>
        <v>-2.1245796233415604E-9</v>
      </c>
      <c r="BJ60" s="16">
        <f t="shared" si="41"/>
        <v>-2.1245796233415604E-9</v>
      </c>
      <c r="BK60" s="16">
        <f t="shared" si="41"/>
        <v>-2.1245796233415604E-9</v>
      </c>
      <c r="BL60" s="16">
        <f t="shared" si="41"/>
        <v>-2.1245796233415604E-9</v>
      </c>
      <c r="BM60" s="16">
        <f t="shared" si="41"/>
        <v>-2.1245796233415604E-9</v>
      </c>
      <c r="BN60" s="16">
        <f t="shared" si="41"/>
        <v>-2.1245796233415604E-9</v>
      </c>
      <c r="BO60" s="16">
        <f t="shared" si="41"/>
        <v>-2.1245796233415604E-9</v>
      </c>
      <c r="BP60" s="16">
        <f t="shared" si="41"/>
        <v>-2.1245796233415604E-9</v>
      </c>
      <c r="BQ60" s="16">
        <f t="shared" si="41"/>
        <v>-2.1245796233415604E-9</v>
      </c>
      <c r="BR60" s="16">
        <f t="shared" si="41"/>
        <v>-2.1245796233415604E-9</v>
      </c>
      <c r="BS60" s="16">
        <f t="shared" si="41"/>
        <v>-2.1245796233415604E-9</v>
      </c>
      <c r="BT60" s="16">
        <f t="shared" si="41"/>
        <v>-2.1245796233415604E-9</v>
      </c>
      <c r="BU60" s="16">
        <f t="shared" si="41"/>
        <v>-2.1245796233415604E-9</v>
      </c>
      <c r="BV60" s="16">
        <f t="shared" si="41"/>
        <v>-2.1245796233415604E-9</v>
      </c>
      <c r="BW60" s="16">
        <f t="shared" si="41"/>
        <v>-2.1245796233415604E-9</v>
      </c>
    </row>
    <row r="61" spans="1:75" x14ac:dyDescent="0.35">
      <c r="A61" s="14">
        <v>14</v>
      </c>
      <c r="B61" s="15" t="s">
        <v>34</v>
      </c>
      <c r="C61" s="17" t="s">
        <v>37</v>
      </c>
      <c r="D61" s="14" t="s">
        <v>27</v>
      </c>
      <c r="E61" s="50" t="s">
        <v>63</v>
      </c>
      <c r="F61" s="50" t="s">
        <v>77</v>
      </c>
      <c r="G61" s="50">
        <f>VLOOKUP(F61,'Represenative Instruments_FX'!$E$5:$F$14,2,FALSE)</f>
        <v>4</v>
      </c>
      <c r="H61" s="14" t="s">
        <v>117</v>
      </c>
      <c r="I61" s="76">
        <f>VLOOKUP(H61,'Represenative Instruments_FX'!$H$5:$J$15,3,FALSE)</f>
        <v>0.16142592035374231</v>
      </c>
      <c r="J61" s="16">
        <f t="shared" ref="J61:K61" si="42">+J18</f>
        <v>3350855.3933691401</v>
      </c>
      <c r="K61" s="16">
        <f t="shared" si="42"/>
        <v>388540.72821169783</v>
      </c>
      <c r="L61" s="16">
        <v>0</v>
      </c>
      <c r="M61" s="16">
        <v>0</v>
      </c>
      <c r="N61" s="122">
        <v>37289</v>
      </c>
      <c r="O61" s="122">
        <v>43160</v>
      </c>
      <c r="P61" s="14">
        <v>5</v>
      </c>
      <c r="Q61" s="17">
        <v>20</v>
      </c>
      <c r="R61" s="50">
        <v>0</v>
      </c>
      <c r="S61" s="50">
        <v>1</v>
      </c>
      <c r="T61" s="14" t="s">
        <v>38</v>
      </c>
      <c r="U61" s="46">
        <v>6.4199999999999993E-2</v>
      </c>
      <c r="V61" s="14" t="s">
        <v>39</v>
      </c>
      <c r="W61" s="46">
        <v>5.0000000000000001E-3</v>
      </c>
      <c r="X61" s="16">
        <v>2983421.5240000002</v>
      </c>
      <c r="Y61" s="19">
        <f t="shared" si="27"/>
        <v>388540.72821169783</v>
      </c>
      <c r="Z61" s="16">
        <f t="shared" si="34"/>
        <v>0</v>
      </c>
      <c r="AA61" s="16">
        <f t="shared" si="41"/>
        <v>0</v>
      </c>
      <c r="AB61" s="16">
        <f t="shared" si="41"/>
        <v>0</v>
      </c>
      <c r="AC61" s="16">
        <f t="shared" si="41"/>
        <v>0</v>
      </c>
      <c r="AD61" s="16">
        <f t="shared" si="41"/>
        <v>0</v>
      </c>
      <c r="AE61" s="16">
        <f t="shared" si="41"/>
        <v>0</v>
      </c>
      <c r="AF61" s="16">
        <f t="shared" si="41"/>
        <v>0</v>
      </c>
      <c r="AG61" s="16">
        <f t="shared" si="41"/>
        <v>0</v>
      </c>
      <c r="AH61" s="16">
        <f t="shared" si="41"/>
        <v>0</v>
      </c>
      <c r="AI61" s="16">
        <f t="shared" si="41"/>
        <v>0</v>
      </c>
      <c r="AJ61" s="16">
        <f t="shared" si="41"/>
        <v>0</v>
      </c>
      <c r="AK61" s="16">
        <f t="shared" si="41"/>
        <v>0</v>
      </c>
      <c r="AL61" s="16">
        <f t="shared" si="41"/>
        <v>0</v>
      </c>
      <c r="AM61" s="16">
        <f t="shared" si="41"/>
        <v>0</v>
      </c>
      <c r="AN61" s="16">
        <f t="shared" si="41"/>
        <v>0</v>
      </c>
      <c r="AO61" s="16">
        <f t="shared" si="41"/>
        <v>0</v>
      </c>
      <c r="AP61" s="16">
        <f t="shared" si="41"/>
        <v>0</v>
      </c>
      <c r="AQ61" s="16">
        <f t="shared" si="41"/>
        <v>0</v>
      </c>
      <c r="AR61" s="16">
        <f t="shared" si="41"/>
        <v>0</v>
      </c>
      <c r="AS61" s="16">
        <f t="shared" si="41"/>
        <v>0</v>
      </c>
      <c r="AT61" s="16">
        <f t="shared" si="41"/>
        <v>0</v>
      </c>
      <c r="AU61" s="16">
        <f t="shared" si="41"/>
        <v>0</v>
      </c>
      <c r="AV61" s="16">
        <f t="shared" si="41"/>
        <v>0</v>
      </c>
      <c r="AW61" s="16">
        <f t="shared" si="41"/>
        <v>0</v>
      </c>
      <c r="AX61" s="16">
        <f t="shared" si="41"/>
        <v>0</v>
      </c>
      <c r="AY61" s="16">
        <f t="shared" si="41"/>
        <v>0</v>
      </c>
      <c r="AZ61" s="16">
        <f t="shared" si="41"/>
        <v>0</v>
      </c>
      <c r="BA61" s="16">
        <f t="shared" si="41"/>
        <v>0</v>
      </c>
      <c r="BB61" s="16">
        <f t="shared" si="41"/>
        <v>0</v>
      </c>
      <c r="BC61" s="16">
        <f t="shared" si="41"/>
        <v>0</v>
      </c>
      <c r="BD61" s="16">
        <f t="shared" si="41"/>
        <v>0</v>
      </c>
      <c r="BE61" s="16">
        <f t="shared" si="41"/>
        <v>0</v>
      </c>
      <c r="BF61" s="16">
        <f t="shared" si="41"/>
        <v>0</v>
      </c>
      <c r="BG61" s="16">
        <f t="shared" si="41"/>
        <v>0</v>
      </c>
      <c r="BH61" s="16">
        <f t="shared" si="41"/>
        <v>0</v>
      </c>
      <c r="BI61" s="16">
        <f t="shared" si="41"/>
        <v>0</v>
      </c>
      <c r="BJ61" s="16">
        <f t="shared" si="41"/>
        <v>0</v>
      </c>
      <c r="BK61" s="16">
        <f t="shared" si="41"/>
        <v>0</v>
      </c>
      <c r="BL61" s="16">
        <f t="shared" si="41"/>
        <v>0</v>
      </c>
      <c r="BM61" s="16">
        <f t="shared" si="41"/>
        <v>0</v>
      </c>
      <c r="BN61" s="16">
        <f t="shared" si="41"/>
        <v>0</v>
      </c>
      <c r="BO61" s="16">
        <f t="shared" si="41"/>
        <v>0</v>
      </c>
      <c r="BP61" s="16">
        <f t="shared" si="41"/>
        <v>0</v>
      </c>
      <c r="BQ61" s="16">
        <f t="shared" si="41"/>
        <v>0</v>
      </c>
      <c r="BR61" s="16">
        <f t="shared" si="41"/>
        <v>0</v>
      </c>
      <c r="BS61" s="16">
        <f t="shared" si="41"/>
        <v>0</v>
      </c>
      <c r="BT61" s="16">
        <f t="shared" si="41"/>
        <v>0</v>
      </c>
      <c r="BU61" s="16">
        <f t="shared" si="41"/>
        <v>0</v>
      </c>
      <c r="BV61" s="16">
        <f t="shared" si="41"/>
        <v>0</v>
      </c>
      <c r="BW61" s="16">
        <f t="shared" si="41"/>
        <v>0</v>
      </c>
    </row>
    <row r="62" spans="1:75" x14ac:dyDescent="0.35">
      <c r="A62" s="14">
        <v>15</v>
      </c>
      <c r="B62" s="15" t="s">
        <v>34</v>
      </c>
      <c r="C62" s="17" t="s">
        <v>37</v>
      </c>
      <c r="D62" s="14" t="s">
        <v>27</v>
      </c>
      <c r="E62" s="50" t="s">
        <v>63</v>
      </c>
      <c r="F62" s="50" t="s">
        <v>77</v>
      </c>
      <c r="G62" s="50">
        <f>VLOOKUP(F62,'Represenative Instruments_FX'!$E$5:$F$14,2,FALSE)</f>
        <v>4</v>
      </c>
      <c r="H62" s="14" t="s">
        <v>36</v>
      </c>
      <c r="I62" s="76">
        <f>VLOOKUP(H62,'Represenative Instruments_FX'!$H$5:$J$15,3,FALSE)</f>
        <v>1.02633</v>
      </c>
      <c r="J62" s="16">
        <f t="shared" ref="J62:K62" si="43">+J19</f>
        <v>4192283.6401478997</v>
      </c>
      <c r="K62" s="16">
        <f t="shared" si="43"/>
        <v>274542.803606631</v>
      </c>
      <c r="L62" s="16">
        <v>0</v>
      </c>
      <c r="M62" s="16">
        <v>0</v>
      </c>
      <c r="N62" s="122">
        <v>37697</v>
      </c>
      <c r="O62" s="122">
        <v>43344</v>
      </c>
      <c r="P62" s="14">
        <v>5</v>
      </c>
      <c r="Q62" s="17">
        <v>20</v>
      </c>
      <c r="R62" s="50">
        <v>0</v>
      </c>
      <c r="S62" s="50">
        <v>1</v>
      </c>
      <c r="T62" s="14" t="s">
        <v>38</v>
      </c>
      <c r="U62" s="46">
        <v>6.4199999999999993E-2</v>
      </c>
      <c r="V62" s="14" t="s">
        <v>39</v>
      </c>
      <c r="W62" s="46">
        <v>5.0000000000000001E-3</v>
      </c>
      <c r="X62" s="16">
        <v>2100407.35</v>
      </c>
      <c r="Y62" s="19">
        <f t="shared" si="27"/>
        <v>274542.803606631</v>
      </c>
      <c r="Z62" s="16">
        <f t="shared" si="34"/>
        <v>0</v>
      </c>
      <c r="AA62" s="16">
        <f t="shared" si="41"/>
        <v>0</v>
      </c>
      <c r="AB62" s="16">
        <f t="shared" si="41"/>
        <v>0</v>
      </c>
      <c r="AC62" s="16">
        <f t="shared" si="41"/>
        <v>0</v>
      </c>
      <c r="AD62" s="16">
        <f t="shared" si="41"/>
        <v>0</v>
      </c>
      <c r="AE62" s="16">
        <f t="shared" si="41"/>
        <v>0</v>
      </c>
      <c r="AF62" s="16">
        <f t="shared" si="41"/>
        <v>0</v>
      </c>
      <c r="AG62" s="16">
        <f t="shared" si="41"/>
        <v>0</v>
      </c>
      <c r="AH62" s="16">
        <f t="shared" si="41"/>
        <v>0</v>
      </c>
      <c r="AI62" s="16">
        <f t="shared" si="41"/>
        <v>0</v>
      </c>
      <c r="AJ62" s="16">
        <f t="shared" si="41"/>
        <v>0</v>
      </c>
      <c r="AK62" s="16">
        <f t="shared" si="41"/>
        <v>0</v>
      </c>
      <c r="AL62" s="16">
        <f t="shared" si="41"/>
        <v>0</v>
      </c>
      <c r="AM62" s="16">
        <f t="shared" si="41"/>
        <v>0</v>
      </c>
      <c r="AN62" s="16">
        <f t="shared" si="41"/>
        <v>0</v>
      </c>
      <c r="AO62" s="16">
        <f t="shared" si="41"/>
        <v>0</v>
      </c>
      <c r="AP62" s="16">
        <f t="shared" si="41"/>
        <v>0</v>
      </c>
      <c r="AQ62" s="16">
        <f t="shared" si="41"/>
        <v>0</v>
      </c>
      <c r="AR62" s="16">
        <f t="shared" si="41"/>
        <v>0</v>
      </c>
      <c r="AS62" s="16">
        <f t="shared" si="41"/>
        <v>0</v>
      </c>
      <c r="AT62" s="16">
        <f t="shared" si="41"/>
        <v>0</v>
      </c>
      <c r="AU62" s="16">
        <f t="shared" si="41"/>
        <v>0</v>
      </c>
      <c r="AV62" s="16">
        <f t="shared" si="41"/>
        <v>0</v>
      </c>
      <c r="AW62" s="16">
        <f t="shared" si="41"/>
        <v>0</v>
      </c>
      <c r="AX62" s="16">
        <f t="shared" si="41"/>
        <v>0</v>
      </c>
      <c r="AY62" s="16">
        <f t="shared" si="41"/>
        <v>0</v>
      </c>
      <c r="AZ62" s="16">
        <f t="shared" si="41"/>
        <v>0</v>
      </c>
      <c r="BA62" s="16">
        <f t="shared" si="41"/>
        <v>0</v>
      </c>
      <c r="BB62" s="16">
        <f t="shared" si="41"/>
        <v>0</v>
      </c>
      <c r="BC62" s="16">
        <f t="shared" si="41"/>
        <v>0</v>
      </c>
      <c r="BD62" s="16">
        <f t="shared" si="41"/>
        <v>0</v>
      </c>
      <c r="BE62" s="16">
        <f t="shared" si="41"/>
        <v>0</v>
      </c>
      <c r="BF62" s="16">
        <f t="shared" si="41"/>
        <v>0</v>
      </c>
      <c r="BG62" s="16">
        <f t="shared" si="41"/>
        <v>0</v>
      </c>
      <c r="BH62" s="16">
        <f t="shared" si="41"/>
        <v>0</v>
      </c>
      <c r="BI62" s="16">
        <f t="shared" si="41"/>
        <v>0</v>
      </c>
      <c r="BJ62" s="16">
        <f t="shared" si="41"/>
        <v>0</v>
      </c>
      <c r="BK62" s="16">
        <f t="shared" si="41"/>
        <v>0</v>
      </c>
      <c r="BL62" s="16">
        <f t="shared" si="41"/>
        <v>0</v>
      </c>
      <c r="BM62" s="16">
        <f t="shared" si="41"/>
        <v>0</v>
      </c>
      <c r="BN62" s="16">
        <f t="shared" si="41"/>
        <v>0</v>
      </c>
      <c r="BO62" s="16">
        <f t="shared" si="41"/>
        <v>0</v>
      </c>
      <c r="BP62" s="16">
        <f t="shared" si="41"/>
        <v>0</v>
      </c>
      <c r="BQ62" s="16">
        <f t="shared" si="41"/>
        <v>0</v>
      </c>
      <c r="BR62" s="16">
        <f t="shared" si="41"/>
        <v>0</v>
      </c>
      <c r="BS62" s="16">
        <f t="shared" si="41"/>
        <v>0</v>
      </c>
      <c r="BT62" s="16">
        <f t="shared" si="41"/>
        <v>0</v>
      </c>
      <c r="BU62" s="16">
        <f t="shared" si="41"/>
        <v>0</v>
      </c>
      <c r="BV62" s="16">
        <f t="shared" si="41"/>
        <v>0</v>
      </c>
      <c r="BW62" s="16">
        <f t="shared" si="41"/>
        <v>0</v>
      </c>
    </row>
    <row r="63" spans="1:75" x14ac:dyDescent="0.35">
      <c r="A63" s="14">
        <v>16</v>
      </c>
      <c r="B63" s="15" t="s">
        <v>25</v>
      </c>
      <c r="C63" s="15" t="s">
        <v>40</v>
      </c>
      <c r="D63" s="14" t="s">
        <v>27</v>
      </c>
      <c r="E63" s="50" t="s">
        <v>63</v>
      </c>
      <c r="F63" s="50" t="s">
        <v>77</v>
      </c>
      <c r="G63" s="50">
        <f>VLOOKUP(F63,'Represenative Instruments_FX'!$E$5:$F$14,2,FALSE)</f>
        <v>4</v>
      </c>
      <c r="H63" s="14" t="s">
        <v>116</v>
      </c>
      <c r="I63" s="76">
        <f>VLOOKUP(H63,'Represenative Instruments_FX'!$H$5:$J$15,3,FALSE)</f>
        <v>8.8730039246006209E-3</v>
      </c>
      <c r="J63" s="16">
        <f t="shared" ref="J63:K63" si="44">+J20</f>
        <v>23696.182453947073</v>
      </c>
      <c r="K63" s="16">
        <f t="shared" si="44"/>
        <v>2440.8769530502036</v>
      </c>
      <c r="L63" s="16">
        <v>0</v>
      </c>
      <c r="M63" s="16">
        <v>0</v>
      </c>
      <c r="N63" s="121">
        <v>38820</v>
      </c>
      <c r="O63" s="121">
        <v>44256</v>
      </c>
      <c r="P63" s="14">
        <v>5</v>
      </c>
      <c r="Q63" s="17">
        <v>20</v>
      </c>
      <c r="R63" s="50">
        <v>0</v>
      </c>
      <c r="S63" s="50">
        <v>4</v>
      </c>
      <c r="T63" s="14" t="s">
        <v>38</v>
      </c>
      <c r="U63" s="46">
        <v>6.4199999999999993E-2</v>
      </c>
      <c r="V63" s="14" t="s">
        <v>39</v>
      </c>
      <c r="W63" s="46">
        <v>5.0000000000000001E-3</v>
      </c>
      <c r="X63" s="16">
        <v>1838757.024</v>
      </c>
      <c r="Y63" s="19">
        <f t="shared" si="27"/>
        <v>2440.8769530502036</v>
      </c>
      <c r="Z63" s="16">
        <f t="shared" si="34"/>
        <v>1337.0959158592207</v>
      </c>
      <c r="AA63" s="16">
        <f t="shared" si="41"/>
        <v>802.25759210595129</v>
      </c>
      <c r="AB63" s="16">
        <f t="shared" si="41"/>
        <v>267.41926835268191</v>
      </c>
      <c r="AC63" s="16">
        <f t="shared" si="41"/>
        <v>0</v>
      </c>
      <c r="AD63" s="16">
        <f t="shared" si="41"/>
        <v>0</v>
      </c>
      <c r="AE63" s="16">
        <f t="shared" si="41"/>
        <v>0</v>
      </c>
      <c r="AF63" s="16">
        <f t="shared" si="41"/>
        <v>0</v>
      </c>
      <c r="AG63" s="16">
        <f t="shared" si="41"/>
        <v>0</v>
      </c>
      <c r="AH63" s="16">
        <f t="shared" si="41"/>
        <v>0</v>
      </c>
      <c r="AI63" s="16">
        <f t="shared" si="41"/>
        <v>0</v>
      </c>
      <c r="AJ63" s="16">
        <f t="shared" si="41"/>
        <v>0</v>
      </c>
      <c r="AK63" s="16">
        <f t="shared" si="41"/>
        <v>0</v>
      </c>
      <c r="AL63" s="16">
        <f t="shared" si="41"/>
        <v>0</v>
      </c>
      <c r="AM63" s="16">
        <f t="shared" si="41"/>
        <v>0</v>
      </c>
      <c r="AN63" s="16">
        <f t="shared" si="41"/>
        <v>0</v>
      </c>
      <c r="AO63" s="16">
        <f t="shared" si="41"/>
        <v>0</v>
      </c>
      <c r="AP63" s="16">
        <f t="shared" si="41"/>
        <v>0</v>
      </c>
      <c r="AQ63" s="16">
        <f t="shared" si="41"/>
        <v>0</v>
      </c>
      <c r="AR63" s="16">
        <f t="shared" si="41"/>
        <v>0</v>
      </c>
      <c r="AS63" s="16">
        <f t="shared" si="41"/>
        <v>0</v>
      </c>
      <c r="AT63" s="16">
        <f t="shared" si="41"/>
        <v>0</v>
      </c>
      <c r="AU63" s="16">
        <f t="shared" si="41"/>
        <v>0</v>
      </c>
      <c r="AV63" s="16">
        <f t="shared" si="41"/>
        <v>0</v>
      </c>
      <c r="AW63" s="16">
        <f t="shared" si="41"/>
        <v>0</v>
      </c>
      <c r="AX63" s="16">
        <f t="shared" si="41"/>
        <v>0</v>
      </c>
      <c r="AY63" s="16">
        <f t="shared" si="41"/>
        <v>0</v>
      </c>
      <c r="AZ63" s="16">
        <f t="shared" si="41"/>
        <v>0</v>
      </c>
      <c r="BA63" s="16">
        <f t="shared" si="41"/>
        <v>0</v>
      </c>
      <c r="BB63" s="16">
        <f t="shared" si="41"/>
        <v>0</v>
      </c>
      <c r="BC63" s="16">
        <f t="shared" si="41"/>
        <v>0</v>
      </c>
      <c r="BD63" s="16">
        <f t="shared" si="41"/>
        <v>0</v>
      </c>
      <c r="BE63" s="16">
        <f t="shared" si="41"/>
        <v>0</v>
      </c>
      <c r="BF63" s="16">
        <f t="shared" si="41"/>
        <v>0</v>
      </c>
      <c r="BG63" s="16">
        <f t="shared" si="41"/>
        <v>0</v>
      </c>
      <c r="BH63" s="16">
        <f t="shared" si="41"/>
        <v>0</v>
      </c>
      <c r="BI63" s="16">
        <f t="shared" si="41"/>
        <v>0</v>
      </c>
      <c r="BJ63" s="16">
        <f t="shared" si="41"/>
        <v>0</v>
      </c>
      <c r="BK63" s="16">
        <f t="shared" si="41"/>
        <v>0</v>
      </c>
      <c r="BL63" s="16">
        <f t="shared" si="41"/>
        <v>0</v>
      </c>
      <c r="BM63" s="16">
        <f t="shared" si="41"/>
        <v>0</v>
      </c>
      <c r="BN63" s="16">
        <f t="shared" si="41"/>
        <v>0</v>
      </c>
      <c r="BO63" s="16">
        <f t="shared" si="41"/>
        <v>0</v>
      </c>
      <c r="BP63" s="16">
        <f t="shared" si="41"/>
        <v>0</v>
      </c>
      <c r="BQ63" s="16">
        <f t="shared" si="41"/>
        <v>0</v>
      </c>
      <c r="BR63" s="16">
        <f t="shared" si="41"/>
        <v>0</v>
      </c>
      <c r="BS63" s="16">
        <f t="shared" si="41"/>
        <v>0</v>
      </c>
      <c r="BT63" s="16">
        <f t="shared" si="41"/>
        <v>0</v>
      </c>
      <c r="BU63" s="16">
        <f t="shared" si="41"/>
        <v>0</v>
      </c>
      <c r="BV63" s="16">
        <f t="shared" si="41"/>
        <v>0</v>
      </c>
      <c r="BW63" s="16">
        <f t="shared" si="41"/>
        <v>0</v>
      </c>
    </row>
    <row r="64" spans="1:75" x14ac:dyDescent="0.35">
      <c r="A64" s="14">
        <v>17</v>
      </c>
      <c r="B64" s="15" t="s">
        <v>34</v>
      </c>
      <c r="C64" s="17" t="s">
        <v>35</v>
      </c>
      <c r="D64" s="14" t="s">
        <v>27</v>
      </c>
      <c r="E64" s="50" t="s">
        <v>35</v>
      </c>
      <c r="F64" s="50" t="s">
        <v>76</v>
      </c>
      <c r="G64" s="50">
        <f>VLOOKUP(F64,'Represenative Instruments_FX'!$E$5:$F$14,2,FALSE)</f>
        <v>1</v>
      </c>
      <c r="H64" s="14" t="s">
        <v>32</v>
      </c>
      <c r="I64" s="76">
        <f>VLOOKUP(H64,'Represenative Instruments_FX'!$H$5:$J$15,3,FALSE)</f>
        <v>1.2020999999999999</v>
      </c>
      <c r="J64" s="16">
        <f t="shared" ref="J64:K64" si="45">+J21</f>
        <v>1262379.18429</v>
      </c>
      <c r="K64" s="16">
        <f t="shared" si="45"/>
        <v>655961.16322398058</v>
      </c>
      <c r="L64" s="16">
        <v>0</v>
      </c>
      <c r="M64" s="16">
        <v>0</v>
      </c>
      <c r="N64" s="122">
        <v>39698</v>
      </c>
      <c r="O64" s="122">
        <v>54118</v>
      </c>
      <c r="P64" s="14">
        <v>10</v>
      </c>
      <c r="Q64" s="17">
        <v>50</v>
      </c>
      <c r="R64" s="50">
        <v>0</v>
      </c>
      <c r="S64" s="50">
        <v>31</v>
      </c>
      <c r="T64" s="14" t="s">
        <v>29</v>
      </c>
      <c r="U64" s="46">
        <v>7.4999999999999997E-3</v>
      </c>
      <c r="V64" s="14"/>
      <c r="W64" s="24"/>
      <c r="X64" s="16">
        <v>1050144.9000000001</v>
      </c>
      <c r="Y64" s="19">
        <f t="shared" si="27"/>
        <v>655961.16322398058</v>
      </c>
      <c r="Z64" s="16">
        <f t="shared" si="34"/>
        <v>649580.26832526061</v>
      </c>
      <c r="AA64" s="16">
        <f t="shared" si="41"/>
        <v>643175.47183182056</v>
      </c>
      <c r="AB64" s="16">
        <f t="shared" si="41"/>
        <v>623068.35769254051</v>
      </c>
      <c r="AC64" s="16">
        <f t="shared" si="41"/>
        <v>602961.24355326046</v>
      </c>
      <c r="AD64" s="16">
        <f t="shared" si="41"/>
        <v>582854.14191582042</v>
      </c>
      <c r="AE64" s="16">
        <f t="shared" si="41"/>
        <v>562747.04027838039</v>
      </c>
      <c r="AF64" s="16">
        <f t="shared" si="41"/>
        <v>542639.93864094035</v>
      </c>
      <c r="AG64" s="16">
        <f t="shared" si="41"/>
        <v>522532.83700350038</v>
      </c>
      <c r="AH64" s="16">
        <f t="shared" si="41"/>
        <v>502425.7353660604</v>
      </c>
      <c r="AI64" s="16">
        <f t="shared" si="41"/>
        <v>482318.63372862042</v>
      </c>
      <c r="AJ64" s="16">
        <f t="shared" si="41"/>
        <v>462211.53209118044</v>
      </c>
      <c r="AK64" s="16">
        <f t="shared" si="41"/>
        <v>442104.43045374047</v>
      </c>
      <c r="AL64" s="16">
        <f t="shared" si="41"/>
        <v>421997.32881630049</v>
      </c>
      <c r="AM64" s="16">
        <f t="shared" si="41"/>
        <v>401890.22717886051</v>
      </c>
      <c r="AN64" s="16">
        <f t="shared" si="41"/>
        <v>381783.12554142054</v>
      </c>
      <c r="AO64" s="16">
        <f t="shared" si="41"/>
        <v>361676.02390398056</v>
      </c>
      <c r="AP64" s="16">
        <f t="shared" si="41"/>
        <v>341568.92226654058</v>
      </c>
      <c r="AQ64" s="16">
        <f t="shared" si="41"/>
        <v>321461.82062910061</v>
      </c>
      <c r="AR64" s="16">
        <f t="shared" si="41"/>
        <v>301354.71899166063</v>
      </c>
      <c r="AS64" s="16">
        <f t="shared" si="41"/>
        <v>281247.61735422065</v>
      </c>
      <c r="AT64" s="16">
        <f t="shared" si="41"/>
        <v>255130.01571678065</v>
      </c>
      <c r="AU64" s="16">
        <f t="shared" si="41"/>
        <v>229012.41407934064</v>
      </c>
      <c r="AV64" s="16">
        <f t="shared" si="41"/>
        <v>202894.81244190063</v>
      </c>
      <c r="AW64" s="16">
        <f t="shared" si="41"/>
        <v>176777.21080446063</v>
      </c>
      <c r="AX64" s="16">
        <f t="shared" si="41"/>
        <v>150659.60916702062</v>
      </c>
      <c r="AY64" s="16">
        <f t="shared" si="41"/>
        <v>124542.00752958062</v>
      </c>
      <c r="AZ64" s="16">
        <f t="shared" si="41"/>
        <v>98424.40589214061</v>
      </c>
      <c r="BA64" s="16">
        <f t="shared" si="41"/>
        <v>72306.804254700604</v>
      </c>
      <c r="BB64" s="16">
        <f t="shared" si="41"/>
        <v>46189.202617260598</v>
      </c>
      <c r="BC64" s="16">
        <f t="shared" si="41"/>
        <v>20071.600979820596</v>
      </c>
      <c r="BD64" s="16">
        <f t="shared" si="41"/>
        <v>1.9281287677586079E-10</v>
      </c>
      <c r="BE64" s="16">
        <f t="shared" si="41"/>
        <v>1.9281287677586079E-10</v>
      </c>
      <c r="BF64" s="16">
        <f t="shared" si="41"/>
        <v>1.9281287677586079E-10</v>
      </c>
      <c r="BG64" s="16">
        <f t="shared" si="41"/>
        <v>1.9281287677586079E-10</v>
      </c>
      <c r="BH64" s="16">
        <f t="shared" si="41"/>
        <v>1.9281287677586079E-10</v>
      </c>
      <c r="BI64" s="16">
        <f t="shared" si="41"/>
        <v>1.9281287677586079E-10</v>
      </c>
      <c r="BJ64" s="16">
        <f t="shared" si="41"/>
        <v>1.9281287677586079E-10</v>
      </c>
      <c r="BK64" s="16">
        <f t="shared" si="41"/>
        <v>1.9281287677586079E-10</v>
      </c>
      <c r="BL64" s="16">
        <f t="shared" si="41"/>
        <v>1.9281287677586079E-10</v>
      </c>
      <c r="BM64" s="16">
        <f t="shared" si="41"/>
        <v>1.9281287677586079E-10</v>
      </c>
      <c r="BN64" s="16">
        <f t="shared" si="41"/>
        <v>1.9281287677586079E-10</v>
      </c>
      <c r="BO64" s="16">
        <f t="shared" si="41"/>
        <v>1.9281287677586079E-10</v>
      </c>
      <c r="BP64" s="16">
        <f t="shared" si="41"/>
        <v>1.9281287677586079E-10</v>
      </c>
      <c r="BQ64" s="16">
        <f t="shared" si="41"/>
        <v>1.9281287677586079E-10</v>
      </c>
      <c r="BR64" s="16">
        <f t="shared" si="41"/>
        <v>1.9281287677586079E-10</v>
      </c>
      <c r="BS64" s="16">
        <f t="shared" si="41"/>
        <v>1.9281287677586079E-10</v>
      </c>
      <c r="BT64" s="16">
        <f t="shared" si="41"/>
        <v>1.9281287677586079E-10</v>
      </c>
      <c r="BU64" s="16">
        <f t="shared" si="41"/>
        <v>1.9281287677586079E-10</v>
      </c>
      <c r="BV64" s="16">
        <f t="shared" si="41"/>
        <v>1.9281287677586079E-10</v>
      </c>
      <c r="BW64" s="16">
        <f t="shared" si="41"/>
        <v>1.9281287677586079E-10</v>
      </c>
    </row>
    <row r="65" spans="1:75" x14ac:dyDescent="0.35">
      <c r="A65" s="14">
        <v>18</v>
      </c>
      <c r="B65" s="15" t="s">
        <v>25</v>
      </c>
      <c r="C65" s="15" t="s">
        <v>40</v>
      </c>
      <c r="D65" s="14" t="s">
        <v>27</v>
      </c>
      <c r="E65" s="50" t="s">
        <v>63</v>
      </c>
      <c r="F65" s="50" t="s">
        <v>77</v>
      </c>
      <c r="G65" s="50">
        <f>VLOOKUP(F65,'Represenative Instruments_FX'!$E$5:$F$14,2,FALSE)</f>
        <v>4</v>
      </c>
      <c r="H65" s="14" t="s">
        <v>28</v>
      </c>
      <c r="I65" s="76">
        <f>VLOOKUP(H65,'Represenative Instruments_FX'!$H$5:$J$15,3,FALSE)</f>
        <v>1</v>
      </c>
      <c r="J65" s="16">
        <f t="shared" ref="J65:K65" si="46">+J22</f>
        <v>134849591.25999999</v>
      </c>
      <c r="K65" s="16">
        <f t="shared" si="46"/>
        <v>6745271.6160000004</v>
      </c>
      <c r="L65" s="16">
        <v>0</v>
      </c>
      <c r="M65" s="16">
        <v>0</v>
      </c>
      <c r="N65" s="121">
        <v>38725</v>
      </c>
      <c r="O65" s="121">
        <v>44256</v>
      </c>
      <c r="P65" s="14">
        <v>5</v>
      </c>
      <c r="Q65" s="17">
        <v>20</v>
      </c>
      <c r="R65" s="50">
        <v>0</v>
      </c>
      <c r="S65" s="50">
        <v>4</v>
      </c>
      <c r="T65" s="14" t="s">
        <v>38</v>
      </c>
      <c r="U65" s="46">
        <v>6.4199999999999993E-2</v>
      </c>
      <c r="V65" s="14" t="s">
        <v>39</v>
      </c>
      <c r="W65" s="46">
        <v>5.0000000000000001E-3</v>
      </c>
      <c r="X65" s="16">
        <v>127195177.31</v>
      </c>
      <c r="Y65" s="19">
        <f t="shared" si="27"/>
        <v>6745271.6160000004</v>
      </c>
      <c r="Z65" s="16">
        <f t="shared" si="34"/>
        <v>1649825.3400000008</v>
      </c>
      <c r="AA65" s="16">
        <f t="shared" si="41"/>
        <v>989895.20000000077</v>
      </c>
      <c r="AB65" s="16">
        <f t="shared" si="41"/>
        <v>329965.06000000075</v>
      </c>
      <c r="AC65" s="16">
        <f t="shared" si="41"/>
        <v>7.5669959187507629E-10</v>
      </c>
      <c r="AD65" s="16">
        <f t="shared" si="41"/>
        <v>7.5669959187507629E-10</v>
      </c>
      <c r="AE65" s="16">
        <f t="shared" si="41"/>
        <v>7.5669959187507629E-10</v>
      </c>
      <c r="AF65" s="16">
        <f t="shared" si="41"/>
        <v>7.5669959187507629E-10</v>
      </c>
      <c r="AG65" s="16">
        <f t="shared" si="41"/>
        <v>7.5669959187507629E-10</v>
      </c>
      <c r="AH65" s="16">
        <f t="shared" si="41"/>
        <v>7.5669959187507629E-10</v>
      </c>
      <c r="AI65" s="16">
        <f t="shared" si="41"/>
        <v>7.5669959187507629E-10</v>
      </c>
      <c r="AJ65" s="16">
        <f t="shared" si="41"/>
        <v>7.5669959187507629E-10</v>
      </c>
      <c r="AK65" s="16">
        <f t="shared" si="41"/>
        <v>7.5669959187507629E-10</v>
      </c>
      <c r="AL65" s="16">
        <f t="shared" si="41"/>
        <v>7.5669959187507629E-10</v>
      </c>
      <c r="AM65" s="16">
        <f t="shared" si="41"/>
        <v>7.5669959187507629E-10</v>
      </c>
      <c r="AN65" s="16">
        <f t="shared" si="41"/>
        <v>7.5669959187507629E-10</v>
      </c>
      <c r="AO65" s="16">
        <f t="shared" si="41"/>
        <v>7.5669959187507629E-10</v>
      </c>
      <c r="AP65" s="16">
        <f t="shared" si="41"/>
        <v>7.5669959187507629E-10</v>
      </c>
      <c r="AQ65" s="16">
        <f t="shared" si="41"/>
        <v>7.5669959187507629E-10</v>
      </c>
      <c r="AR65" s="16">
        <f t="shared" si="41"/>
        <v>7.5669959187507629E-10</v>
      </c>
      <c r="AS65" s="16">
        <f t="shared" si="41"/>
        <v>7.5669959187507629E-10</v>
      </c>
      <c r="AT65" s="16">
        <f t="shared" si="41"/>
        <v>7.5669959187507629E-10</v>
      </c>
      <c r="AU65" s="16">
        <f t="shared" si="41"/>
        <v>7.5669959187507629E-10</v>
      </c>
      <c r="AV65" s="16">
        <f t="shared" si="41"/>
        <v>7.5669959187507629E-10</v>
      </c>
      <c r="AW65" s="16">
        <f t="shared" si="41"/>
        <v>7.5669959187507629E-10</v>
      </c>
      <c r="AX65" s="16">
        <f t="shared" si="41"/>
        <v>7.5669959187507629E-10</v>
      </c>
      <c r="AY65" s="16">
        <f t="shared" si="41"/>
        <v>7.5669959187507629E-10</v>
      </c>
      <c r="AZ65" s="16">
        <f t="shared" si="41"/>
        <v>7.5669959187507629E-10</v>
      </c>
      <c r="BA65" s="16">
        <f t="shared" si="41"/>
        <v>7.5669959187507629E-10</v>
      </c>
      <c r="BB65" s="16">
        <f t="shared" si="41"/>
        <v>7.5669959187507629E-10</v>
      </c>
      <c r="BC65" s="16">
        <f t="shared" si="41"/>
        <v>7.5669959187507629E-10</v>
      </c>
      <c r="BD65" s="16">
        <f t="shared" si="41"/>
        <v>7.5669959187507629E-10</v>
      </c>
      <c r="BE65" s="16">
        <f t="shared" si="41"/>
        <v>7.5669959187507629E-10</v>
      </c>
      <c r="BF65" s="16">
        <f t="shared" ref="BF65:BW65" si="47">BE65-BF22</f>
        <v>7.5669959187507629E-10</v>
      </c>
      <c r="BG65" s="16">
        <f t="shared" si="47"/>
        <v>7.5669959187507629E-10</v>
      </c>
      <c r="BH65" s="16">
        <f t="shared" si="47"/>
        <v>7.5669959187507629E-10</v>
      </c>
      <c r="BI65" s="16">
        <f t="shared" si="47"/>
        <v>7.5669959187507629E-10</v>
      </c>
      <c r="BJ65" s="16">
        <f t="shared" si="47"/>
        <v>7.5669959187507629E-10</v>
      </c>
      <c r="BK65" s="16">
        <f t="shared" si="47"/>
        <v>7.5669959187507629E-10</v>
      </c>
      <c r="BL65" s="16">
        <f t="shared" si="47"/>
        <v>7.5669959187507629E-10</v>
      </c>
      <c r="BM65" s="16">
        <f t="shared" si="47"/>
        <v>7.5669959187507629E-10</v>
      </c>
      <c r="BN65" s="16">
        <f t="shared" si="47"/>
        <v>7.5669959187507629E-10</v>
      </c>
      <c r="BO65" s="16">
        <f t="shared" si="47"/>
        <v>7.5669959187507629E-10</v>
      </c>
      <c r="BP65" s="16">
        <f t="shared" si="47"/>
        <v>7.5669959187507629E-10</v>
      </c>
      <c r="BQ65" s="16">
        <f t="shared" si="47"/>
        <v>7.5669959187507629E-10</v>
      </c>
      <c r="BR65" s="16">
        <f t="shared" si="47"/>
        <v>7.5669959187507629E-10</v>
      </c>
      <c r="BS65" s="16">
        <f t="shared" si="47"/>
        <v>7.5669959187507629E-10</v>
      </c>
      <c r="BT65" s="16">
        <f t="shared" si="47"/>
        <v>7.5669959187507629E-10</v>
      </c>
      <c r="BU65" s="16">
        <f t="shared" si="47"/>
        <v>7.5669959187507629E-10</v>
      </c>
      <c r="BV65" s="16">
        <f t="shared" si="47"/>
        <v>7.5669959187507629E-10</v>
      </c>
      <c r="BW65" s="16">
        <f t="shared" si="47"/>
        <v>7.5669959187507629E-10</v>
      </c>
    </row>
    <row r="66" spans="1:75" x14ac:dyDescent="0.35">
      <c r="A66" s="14">
        <v>19</v>
      </c>
      <c r="B66" s="15" t="s">
        <v>25</v>
      </c>
      <c r="C66" s="15" t="s">
        <v>41</v>
      </c>
      <c r="D66" s="14" t="s">
        <v>27</v>
      </c>
      <c r="E66" s="50" t="s">
        <v>35</v>
      </c>
      <c r="F66" s="50" t="s">
        <v>76</v>
      </c>
      <c r="G66" s="50">
        <f>VLOOKUP(F66,'Represenative Instruments_FX'!$E$5:$F$14,2,FALSE)</f>
        <v>1</v>
      </c>
      <c r="H66" s="14" t="s">
        <v>116</v>
      </c>
      <c r="I66" s="76">
        <f>VLOOKUP(H66,'Represenative Instruments_FX'!$H$5:$J$15,3,FALSE)</f>
        <v>8.8730039246006209E-3</v>
      </c>
      <c r="J66" s="16">
        <f t="shared" ref="J66:K66" si="48">+J23</f>
        <v>365407.52744304767</v>
      </c>
      <c r="K66" s="16">
        <f t="shared" si="48"/>
        <v>85682.996354686053</v>
      </c>
      <c r="L66" s="16">
        <v>0</v>
      </c>
      <c r="M66" s="16">
        <v>0</v>
      </c>
      <c r="N66" s="121">
        <v>41357</v>
      </c>
      <c r="O66" s="121">
        <v>55944</v>
      </c>
      <c r="P66" s="14">
        <v>10</v>
      </c>
      <c r="Q66" s="17">
        <v>50</v>
      </c>
      <c r="R66" s="50">
        <v>0</v>
      </c>
      <c r="S66" s="50">
        <v>36</v>
      </c>
      <c r="T66" s="14" t="s">
        <v>29</v>
      </c>
      <c r="U66" s="46">
        <v>7.4999999999999997E-3</v>
      </c>
      <c r="V66" s="14"/>
      <c r="W66" s="24"/>
      <c r="X66" s="16">
        <v>41181941.375</v>
      </c>
      <c r="Y66" s="19">
        <f t="shared" si="27"/>
        <v>85682.996354686053</v>
      </c>
      <c r="Z66" s="16">
        <f t="shared" si="34"/>
        <v>80271.007279826503</v>
      </c>
      <c r="AA66" s="16">
        <f t="shared" si="34"/>
        <v>75178.282215388332</v>
      </c>
      <c r="AB66" s="16">
        <f t="shared" si="34"/>
        <v>72108.152620552049</v>
      </c>
      <c r="AC66" s="16">
        <f t="shared" si="34"/>
        <v>69966.077711684891</v>
      </c>
      <c r="AD66" s="16">
        <f t="shared" si="34"/>
        <v>67824.002802817733</v>
      </c>
      <c r="AE66" s="16">
        <f t="shared" si="34"/>
        <v>65681.927893950575</v>
      </c>
      <c r="AF66" s="16">
        <f t="shared" si="34"/>
        <v>63539.852985083424</v>
      </c>
      <c r="AG66" s="16">
        <f t="shared" si="34"/>
        <v>61397.778076216273</v>
      </c>
      <c r="AH66" s="16">
        <f t="shared" si="34"/>
        <v>59255.703167349122</v>
      </c>
      <c r="AI66" s="16">
        <f t="shared" si="34"/>
        <v>56936.16817998996</v>
      </c>
      <c r="AJ66" s="16">
        <f t="shared" si="34"/>
        <v>54616.633192630798</v>
      </c>
      <c r="AK66" s="16">
        <f t="shared" si="34"/>
        <v>52297.098205271635</v>
      </c>
      <c r="AL66" s="16">
        <f t="shared" si="34"/>
        <v>49977.563217912473</v>
      </c>
      <c r="AM66" s="16">
        <f t="shared" si="34"/>
        <v>47658.028230553311</v>
      </c>
      <c r="AN66" s="16">
        <f t="shared" si="34"/>
        <v>45338.493243194149</v>
      </c>
      <c r="AO66" s="16">
        <f t="shared" si="34"/>
        <v>43018.958255834987</v>
      </c>
      <c r="AP66" s="16">
        <f t="shared" ref="AA66:BW71" si="49">AO66-AP23</f>
        <v>40699.423268475824</v>
      </c>
      <c r="AQ66" s="16">
        <f t="shared" si="49"/>
        <v>38557.348359608673</v>
      </c>
      <c r="AR66" s="16">
        <f t="shared" si="49"/>
        <v>36415.273450741523</v>
      </c>
      <c r="AS66" s="16">
        <f t="shared" si="49"/>
        <v>34273.198541874372</v>
      </c>
      <c r="AT66" s="16">
        <f t="shared" si="49"/>
        <v>32131.123633007221</v>
      </c>
      <c r="AU66" s="16">
        <f t="shared" si="49"/>
        <v>29989.04872414007</v>
      </c>
      <c r="AV66" s="16">
        <f t="shared" si="49"/>
        <v>27846.973815272919</v>
      </c>
      <c r="AW66" s="16">
        <f t="shared" si="49"/>
        <v>25704.898906405768</v>
      </c>
      <c r="AX66" s="16">
        <f t="shared" si="49"/>
        <v>23562.823997538617</v>
      </c>
      <c r="AY66" s="16">
        <f t="shared" si="49"/>
        <v>21420.749088671466</v>
      </c>
      <c r="AZ66" s="16">
        <f t="shared" si="49"/>
        <v>19278.674179804315</v>
      </c>
      <c r="BA66" s="16">
        <f t="shared" si="49"/>
        <v>17136.599270937164</v>
      </c>
      <c r="BB66" s="16">
        <f t="shared" si="49"/>
        <v>14994.524362070013</v>
      </c>
      <c r="BC66" s="16">
        <f t="shared" si="49"/>
        <v>12852.449453202862</v>
      </c>
      <c r="BD66" s="16">
        <f t="shared" si="49"/>
        <v>10710.374544335711</v>
      </c>
      <c r="BE66" s="16">
        <f t="shared" si="49"/>
        <v>8568.2996354685602</v>
      </c>
      <c r="BF66" s="16">
        <f t="shared" si="49"/>
        <v>6426.2247266014092</v>
      </c>
      <c r="BG66" s="16">
        <f t="shared" si="49"/>
        <v>4284.1498177342582</v>
      </c>
      <c r="BH66" s="16">
        <f t="shared" si="49"/>
        <v>2142.0749088671068</v>
      </c>
      <c r="BI66" s="16">
        <f t="shared" si="49"/>
        <v>-4.4565240386873484E-11</v>
      </c>
      <c r="BJ66" s="16">
        <f t="shared" si="49"/>
        <v>-4.4565240386873484E-11</v>
      </c>
      <c r="BK66" s="16">
        <f t="shared" si="49"/>
        <v>-4.4565240386873484E-11</v>
      </c>
      <c r="BL66" s="16">
        <f t="shared" si="49"/>
        <v>-4.4565240386873484E-11</v>
      </c>
      <c r="BM66" s="16">
        <f t="shared" si="49"/>
        <v>-4.4565240386873484E-11</v>
      </c>
      <c r="BN66" s="16">
        <f t="shared" si="49"/>
        <v>-4.4565240386873484E-11</v>
      </c>
      <c r="BO66" s="16">
        <f t="shared" si="49"/>
        <v>-4.4565240386873484E-11</v>
      </c>
      <c r="BP66" s="16">
        <f t="shared" si="49"/>
        <v>-4.4565240386873484E-11</v>
      </c>
      <c r="BQ66" s="16">
        <f t="shared" si="49"/>
        <v>-4.4565240386873484E-11</v>
      </c>
      <c r="BR66" s="16">
        <f t="shared" si="49"/>
        <v>-4.4565240386873484E-11</v>
      </c>
      <c r="BS66" s="16">
        <f t="shared" si="49"/>
        <v>-4.4565240386873484E-11</v>
      </c>
      <c r="BT66" s="16">
        <f t="shared" si="49"/>
        <v>-4.4565240386873484E-11</v>
      </c>
      <c r="BU66" s="16">
        <f t="shared" si="49"/>
        <v>-4.4565240386873484E-11</v>
      </c>
      <c r="BV66" s="16">
        <f t="shared" si="49"/>
        <v>-4.4565240386873484E-11</v>
      </c>
      <c r="BW66" s="16">
        <f t="shared" si="49"/>
        <v>-4.4565240386873484E-11</v>
      </c>
    </row>
    <row r="67" spans="1:75" x14ac:dyDescent="0.35">
      <c r="A67" s="14">
        <v>20</v>
      </c>
      <c r="B67" s="15" t="s">
        <v>25</v>
      </c>
      <c r="C67" s="15" t="s">
        <v>42</v>
      </c>
      <c r="D67" s="14" t="s">
        <v>43</v>
      </c>
      <c r="E67" s="50" t="s">
        <v>43</v>
      </c>
      <c r="F67" s="50" t="s">
        <v>78</v>
      </c>
      <c r="G67" s="50">
        <f>VLOOKUP(F67,'Represenative Instruments_FX'!$E$5:$F$14,2,FALSE)</f>
        <v>5</v>
      </c>
      <c r="H67" s="14" t="s">
        <v>118</v>
      </c>
      <c r="I67" s="76">
        <f>VLOOKUP(H67,'Represenative Instruments_FX'!$H$5:$J$15,3,FALSE)</f>
        <v>9.3606553514627953E-4</v>
      </c>
      <c r="J67" s="16">
        <f t="shared" ref="J67:K67" si="50">+J24</f>
        <v>10231.187865198364</v>
      </c>
      <c r="K67" s="16">
        <f t="shared" si="50"/>
        <v>1364.1498338759816</v>
      </c>
      <c r="L67" s="18">
        <v>0</v>
      </c>
      <c r="M67" s="18">
        <v>0</v>
      </c>
      <c r="N67" s="121">
        <v>40653</v>
      </c>
      <c r="O67" s="121">
        <v>46315</v>
      </c>
      <c r="P67" s="14">
        <v>5</v>
      </c>
      <c r="Q67" s="17">
        <v>20</v>
      </c>
      <c r="R67" s="50">
        <v>0</v>
      </c>
      <c r="S67" s="50">
        <v>9</v>
      </c>
      <c r="T67" s="14" t="s">
        <v>29</v>
      </c>
      <c r="U67" s="46">
        <v>3.5000000000000003E-2</v>
      </c>
      <c r="V67" s="14"/>
      <c r="W67" s="24"/>
      <c r="X67" s="16">
        <v>10929990.99</v>
      </c>
      <c r="Y67" s="19">
        <f t="shared" si="27"/>
        <v>1364.1498338759816</v>
      </c>
      <c r="Z67" s="16">
        <f t="shared" si="34"/>
        <v>1212.5776301119836</v>
      </c>
      <c r="AA67" s="16">
        <f t="shared" si="49"/>
        <v>1061.0054263479856</v>
      </c>
      <c r="AB67" s="16">
        <f t="shared" si="49"/>
        <v>909.43322258398757</v>
      </c>
      <c r="AC67" s="16">
        <f t="shared" si="49"/>
        <v>757.86101881998957</v>
      </c>
      <c r="AD67" s="16">
        <f t="shared" si="49"/>
        <v>606.28881505599156</v>
      </c>
      <c r="AE67" s="16">
        <f t="shared" si="49"/>
        <v>454.71661129199362</v>
      </c>
      <c r="AF67" s="16">
        <f t="shared" si="49"/>
        <v>303.14440752799567</v>
      </c>
      <c r="AG67" s="16">
        <f t="shared" si="49"/>
        <v>151.57220376399772</v>
      </c>
      <c r="AH67" s="16">
        <f t="shared" si="49"/>
        <v>-2.2737367544323206E-13</v>
      </c>
      <c r="AI67" s="16">
        <f t="shared" si="49"/>
        <v>-2.2737367544323206E-13</v>
      </c>
      <c r="AJ67" s="16">
        <f t="shared" si="49"/>
        <v>-2.2737367544323206E-13</v>
      </c>
      <c r="AK67" s="16">
        <f t="shared" si="49"/>
        <v>-2.2737367544323206E-13</v>
      </c>
      <c r="AL67" s="16">
        <f t="shared" si="49"/>
        <v>-2.2737367544323206E-13</v>
      </c>
      <c r="AM67" s="16">
        <f t="shared" si="49"/>
        <v>-2.2737367544323206E-13</v>
      </c>
      <c r="AN67" s="16">
        <f t="shared" si="49"/>
        <v>-2.2737367544323206E-13</v>
      </c>
      <c r="AO67" s="16">
        <f t="shared" si="49"/>
        <v>-2.2737367544323206E-13</v>
      </c>
      <c r="AP67" s="16">
        <f t="shared" si="49"/>
        <v>-2.2737367544323206E-13</v>
      </c>
      <c r="AQ67" s="16">
        <f t="shared" si="49"/>
        <v>-2.2737367544323206E-13</v>
      </c>
      <c r="AR67" s="16">
        <f t="shared" si="49"/>
        <v>-2.2737367544323206E-13</v>
      </c>
      <c r="AS67" s="16">
        <f t="shared" si="49"/>
        <v>-2.2737367544323206E-13</v>
      </c>
      <c r="AT67" s="16">
        <f t="shared" si="49"/>
        <v>-2.2737367544323206E-13</v>
      </c>
      <c r="AU67" s="16">
        <f t="shared" si="49"/>
        <v>-2.2737367544323206E-13</v>
      </c>
      <c r="AV67" s="16">
        <f t="shared" si="49"/>
        <v>-2.2737367544323206E-13</v>
      </c>
      <c r="AW67" s="16">
        <f t="shared" si="49"/>
        <v>-2.2737367544323206E-13</v>
      </c>
      <c r="AX67" s="16">
        <f t="shared" si="49"/>
        <v>-2.2737367544323206E-13</v>
      </c>
      <c r="AY67" s="16">
        <f t="shared" si="49"/>
        <v>-2.2737367544323206E-13</v>
      </c>
      <c r="AZ67" s="16">
        <f t="shared" si="49"/>
        <v>-2.2737367544323206E-13</v>
      </c>
      <c r="BA67" s="16">
        <f t="shared" si="49"/>
        <v>-2.2737367544323206E-13</v>
      </c>
      <c r="BB67" s="16">
        <f t="shared" si="49"/>
        <v>-2.2737367544323206E-13</v>
      </c>
      <c r="BC67" s="16">
        <f t="shared" si="49"/>
        <v>-2.2737367544323206E-13</v>
      </c>
      <c r="BD67" s="16">
        <f t="shared" si="49"/>
        <v>-2.2737367544323206E-13</v>
      </c>
      <c r="BE67" s="16">
        <f t="shared" si="49"/>
        <v>-2.2737367544323206E-13</v>
      </c>
      <c r="BF67" s="16">
        <f t="shared" si="49"/>
        <v>-2.2737367544323206E-13</v>
      </c>
      <c r="BG67" s="16">
        <f t="shared" si="49"/>
        <v>-2.2737367544323206E-13</v>
      </c>
      <c r="BH67" s="16">
        <f t="shared" si="49"/>
        <v>-2.2737367544323206E-13</v>
      </c>
      <c r="BI67" s="16">
        <f t="shared" si="49"/>
        <v>-2.2737367544323206E-13</v>
      </c>
      <c r="BJ67" s="16">
        <f t="shared" si="49"/>
        <v>-2.2737367544323206E-13</v>
      </c>
      <c r="BK67" s="16">
        <f t="shared" si="49"/>
        <v>-2.2737367544323206E-13</v>
      </c>
      <c r="BL67" s="16">
        <f t="shared" si="49"/>
        <v>-2.2737367544323206E-13</v>
      </c>
      <c r="BM67" s="16">
        <f t="shared" si="49"/>
        <v>-2.2737367544323206E-13</v>
      </c>
      <c r="BN67" s="16">
        <f t="shared" si="49"/>
        <v>-2.2737367544323206E-13</v>
      </c>
      <c r="BO67" s="16">
        <f t="shared" si="49"/>
        <v>-2.2737367544323206E-13</v>
      </c>
      <c r="BP67" s="16">
        <f t="shared" si="49"/>
        <v>-2.2737367544323206E-13</v>
      </c>
      <c r="BQ67" s="16">
        <f t="shared" si="49"/>
        <v>-2.2737367544323206E-13</v>
      </c>
      <c r="BR67" s="16">
        <f t="shared" si="49"/>
        <v>-2.2737367544323206E-13</v>
      </c>
      <c r="BS67" s="16">
        <f t="shared" si="49"/>
        <v>-2.2737367544323206E-13</v>
      </c>
      <c r="BT67" s="16">
        <f t="shared" si="49"/>
        <v>-2.2737367544323206E-13</v>
      </c>
      <c r="BU67" s="16">
        <f t="shared" si="49"/>
        <v>-2.2737367544323206E-13</v>
      </c>
      <c r="BV67" s="16">
        <f t="shared" si="49"/>
        <v>-2.2737367544323206E-13</v>
      </c>
      <c r="BW67" s="16">
        <f t="shared" si="49"/>
        <v>-2.2737367544323206E-13</v>
      </c>
    </row>
    <row r="68" spans="1:75" x14ac:dyDescent="0.35">
      <c r="A68" s="14">
        <v>21</v>
      </c>
      <c r="B68" s="15" t="s">
        <v>34</v>
      </c>
      <c r="C68" s="17" t="s">
        <v>44</v>
      </c>
      <c r="D68" s="14" t="s">
        <v>27</v>
      </c>
      <c r="E68" s="50" t="s">
        <v>62</v>
      </c>
      <c r="F68" s="50" t="s">
        <v>74</v>
      </c>
      <c r="G68" s="50">
        <f>VLOOKUP(F68,'Represenative Instruments_FX'!$E$5:$F$14,2,FALSE)</f>
        <v>2</v>
      </c>
      <c r="H68" s="14" t="s">
        <v>30</v>
      </c>
      <c r="I68" s="76">
        <f>VLOOKUP(H68,'Represenative Instruments_FX'!$H$5:$J$15,3,FALSE)</f>
        <v>1.4247700000000001</v>
      </c>
      <c r="J68" s="16">
        <f t="shared" ref="J68:K68" si="51">+J25</f>
        <v>328858228.34225792</v>
      </c>
      <c r="K68" s="16">
        <f t="shared" si="51"/>
        <v>85967663.977480009</v>
      </c>
      <c r="L68" s="16">
        <v>0</v>
      </c>
      <c r="M68" s="16">
        <v>0</v>
      </c>
      <c r="N68" s="122">
        <v>43083</v>
      </c>
      <c r="O68" s="122">
        <v>53571</v>
      </c>
      <c r="P68" s="14">
        <v>10</v>
      </c>
      <c r="Q68" s="17">
        <v>40</v>
      </c>
      <c r="R68" s="50">
        <v>0</v>
      </c>
      <c r="S68" s="50">
        <v>29</v>
      </c>
      <c r="T68" s="14" t="s">
        <v>29</v>
      </c>
      <c r="U68" s="46">
        <v>7.4999999999999997E-3</v>
      </c>
      <c r="V68" s="14"/>
      <c r="W68" s="24"/>
      <c r="X68" s="16">
        <v>68005739.549366191</v>
      </c>
      <c r="Y68" s="19">
        <f t="shared" si="27"/>
        <v>85967663.977480009</v>
      </c>
      <c r="Z68" s="16">
        <f t="shared" si="34"/>
        <v>80362939.370730013</v>
      </c>
      <c r="AA68" s="16">
        <f t="shared" si="49"/>
        <v>76895369.763980016</v>
      </c>
      <c r="AB68" s="16">
        <f t="shared" si="49"/>
        <v>74029781.154700011</v>
      </c>
      <c r="AC68" s="16">
        <f t="shared" si="49"/>
        <v>71164192.545420006</v>
      </c>
      <c r="AD68" s="16">
        <f t="shared" si="49"/>
        <v>68298603.936140001</v>
      </c>
      <c r="AE68" s="16">
        <f t="shared" si="49"/>
        <v>65433015.326860003</v>
      </c>
      <c r="AF68" s="16">
        <f t="shared" si="49"/>
        <v>62567426.717580006</v>
      </c>
      <c r="AG68" s="16">
        <f t="shared" si="49"/>
        <v>59701838.108300008</v>
      </c>
      <c r="AH68" s="16">
        <f t="shared" si="49"/>
        <v>56836249.49902001</v>
      </c>
      <c r="AI68" s="16">
        <f t="shared" si="49"/>
        <v>53970660.889740013</v>
      </c>
      <c r="AJ68" s="16">
        <f t="shared" si="49"/>
        <v>51105072.280460015</v>
      </c>
      <c r="AK68" s="16">
        <f t="shared" si="49"/>
        <v>48239483.671180017</v>
      </c>
      <c r="AL68" s="16">
        <f t="shared" si="49"/>
        <v>45373895.06190002</v>
      </c>
      <c r="AM68" s="16">
        <f t="shared" si="49"/>
        <v>42508306.452620022</v>
      </c>
      <c r="AN68" s="16">
        <f t="shared" si="49"/>
        <v>39642717.843340024</v>
      </c>
      <c r="AO68" s="16">
        <f t="shared" si="49"/>
        <v>36777129.234060027</v>
      </c>
      <c r="AP68" s="16">
        <f t="shared" si="49"/>
        <v>33911540.624780029</v>
      </c>
      <c r="AQ68" s="16">
        <f t="shared" si="49"/>
        <v>31045952.015500028</v>
      </c>
      <c r="AR68" s="16">
        <f t="shared" si="49"/>
        <v>28180363.406220026</v>
      </c>
      <c r="AS68" s="16">
        <f t="shared" si="49"/>
        <v>25314774.796940025</v>
      </c>
      <c r="AT68" s="16">
        <f t="shared" si="49"/>
        <v>22449186.187660024</v>
      </c>
      <c r="AU68" s="16">
        <f t="shared" si="49"/>
        <v>19583597.578380022</v>
      </c>
      <c r="AV68" s="16">
        <f t="shared" si="49"/>
        <v>16718008.969100023</v>
      </c>
      <c r="AW68" s="16">
        <f t="shared" si="49"/>
        <v>13852420.359820023</v>
      </c>
      <c r="AX68" s="16">
        <f t="shared" si="49"/>
        <v>10058075.479260024</v>
      </c>
      <c r="AY68" s="16">
        <f t="shared" si="49"/>
        <v>7368188.081610024</v>
      </c>
      <c r="AZ68" s="16">
        <f t="shared" si="49"/>
        <v>4678300.6839600243</v>
      </c>
      <c r="BA68" s="16">
        <f t="shared" si="49"/>
        <v>1988413.2863100241</v>
      </c>
      <c r="BB68" s="16">
        <f t="shared" si="49"/>
        <v>2.3981556296348572E-8</v>
      </c>
      <c r="BC68" s="16">
        <f t="shared" si="49"/>
        <v>2.3981556296348572E-8</v>
      </c>
      <c r="BD68" s="16">
        <f t="shared" si="49"/>
        <v>2.3981556296348572E-8</v>
      </c>
      <c r="BE68" s="16">
        <f t="shared" si="49"/>
        <v>2.3981556296348572E-8</v>
      </c>
      <c r="BF68" s="16">
        <f t="shared" si="49"/>
        <v>2.3981556296348572E-8</v>
      </c>
      <c r="BG68" s="16">
        <f t="shared" si="49"/>
        <v>2.3981556296348572E-8</v>
      </c>
      <c r="BH68" s="16">
        <f t="shared" si="49"/>
        <v>2.3981556296348572E-8</v>
      </c>
      <c r="BI68" s="16">
        <f t="shared" si="49"/>
        <v>2.3981556296348572E-8</v>
      </c>
      <c r="BJ68" s="16">
        <f t="shared" si="49"/>
        <v>2.3981556296348572E-8</v>
      </c>
      <c r="BK68" s="16">
        <f t="shared" si="49"/>
        <v>2.3981556296348572E-8</v>
      </c>
      <c r="BL68" s="16">
        <f t="shared" si="49"/>
        <v>2.3981556296348572E-8</v>
      </c>
      <c r="BM68" s="16">
        <f t="shared" si="49"/>
        <v>2.3981556296348572E-8</v>
      </c>
      <c r="BN68" s="16">
        <f t="shared" si="49"/>
        <v>2.3981556296348572E-8</v>
      </c>
      <c r="BO68" s="16">
        <f t="shared" si="49"/>
        <v>2.3981556296348572E-8</v>
      </c>
      <c r="BP68" s="16">
        <f t="shared" si="49"/>
        <v>2.3981556296348572E-8</v>
      </c>
      <c r="BQ68" s="16">
        <f t="shared" si="49"/>
        <v>2.3981556296348572E-8</v>
      </c>
      <c r="BR68" s="16">
        <f t="shared" si="49"/>
        <v>2.3981556296348572E-8</v>
      </c>
      <c r="BS68" s="16">
        <f t="shared" si="49"/>
        <v>2.3981556296348572E-8</v>
      </c>
      <c r="BT68" s="16">
        <f t="shared" si="49"/>
        <v>2.3981556296348572E-8</v>
      </c>
      <c r="BU68" s="16">
        <f t="shared" si="49"/>
        <v>2.3981556296348572E-8</v>
      </c>
      <c r="BV68" s="16">
        <f t="shared" si="49"/>
        <v>2.3981556296348572E-8</v>
      </c>
      <c r="BW68" s="16">
        <f t="shared" si="49"/>
        <v>2.3981556296348572E-8</v>
      </c>
    </row>
    <row r="69" spans="1:75" x14ac:dyDescent="0.35">
      <c r="A69" s="14">
        <v>22</v>
      </c>
      <c r="B69" s="15" t="s">
        <v>25</v>
      </c>
      <c r="C69" s="15" t="s">
        <v>41</v>
      </c>
      <c r="D69" s="14" t="s">
        <v>27</v>
      </c>
      <c r="E69" s="50" t="s">
        <v>35</v>
      </c>
      <c r="F69" s="50" t="s">
        <v>76</v>
      </c>
      <c r="G69" s="50">
        <f>VLOOKUP(F69,'Represenative Instruments_FX'!$E$5:$F$14,2,FALSE)</f>
        <v>1</v>
      </c>
      <c r="H69" s="14" t="s">
        <v>36</v>
      </c>
      <c r="I69" s="76">
        <f>VLOOKUP(H69,'Represenative Instruments_FX'!$H$5:$J$15,3,FALSE)</f>
        <v>1.02633</v>
      </c>
      <c r="J69" s="16">
        <f t="shared" ref="J69:K69" si="52">+J26</f>
        <v>4063065.1728360001</v>
      </c>
      <c r="K69" s="16">
        <f t="shared" si="52"/>
        <v>3759429.5681825946</v>
      </c>
      <c r="L69" s="16">
        <v>0</v>
      </c>
      <c r="M69" s="16">
        <v>0</v>
      </c>
      <c r="N69" s="121">
        <v>40795</v>
      </c>
      <c r="O69" s="121">
        <v>55402</v>
      </c>
      <c r="P69" s="14">
        <v>10</v>
      </c>
      <c r="Q69" s="17">
        <v>50</v>
      </c>
      <c r="R69" s="50">
        <v>0</v>
      </c>
      <c r="S69" s="50">
        <v>34</v>
      </c>
      <c r="T69" s="14" t="s">
        <v>29</v>
      </c>
      <c r="U69" s="46">
        <v>7.4999999999999997E-3</v>
      </c>
      <c r="V69" s="14"/>
      <c r="W69" s="24"/>
      <c r="X69" s="16">
        <v>3852146.25</v>
      </c>
      <c r="Y69" s="19">
        <f t="shared" si="27"/>
        <v>3759429.5681825946</v>
      </c>
      <c r="Z69" s="16">
        <f t="shared" si="34"/>
        <v>3718798.9287701948</v>
      </c>
      <c r="AA69" s="16">
        <f t="shared" si="49"/>
        <v>3678168.2893577949</v>
      </c>
      <c r="AB69" s="16">
        <f t="shared" si="49"/>
        <v>3598001.919903595</v>
      </c>
      <c r="AC69" s="16">
        <f t="shared" si="49"/>
        <v>3477204.9007736952</v>
      </c>
      <c r="AD69" s="16">
        <f t="shared" si="49"/>
        <v>3355312.9620098951</v>
      </c>
      <c r="AE69" s="16">
        <f t="shared" si="49"/>
        <v>3233421.0232460951</v>
      </c>
      <c r="AF69" s="16">
        <f t="shared" si="49"/>
        <v>3111529.084482295</v>
      </c>
      <c r="AG69" s="16">
        <f t="shared" si="49"/>
        <v>2989637.1457184949</v>
      </c>
      <c r="AH69" s="16">
        <f t="shared" si="49"/>
        <v>2867745.2069546948</v>
      </c>
      <c r="AI69" s="16">
        <f t="shared" si="49"/>
        <v>2745853.2681908947</v>
      </c>
      <c r="AJ69" s="16">
        <f t="shared" si="49"/>
        <v>2623961.3294270947</v>
      </c>
      <c r="AK69" s="16">
        <f t="shared" si="49"/>
        <v>2502069.3906632946</v>
      </c>
      <c r="AL69" s="16">
        <f t="shared" si="49"/>
        <v>2380177.4518994945</v>
      </c>
      <c r="AM69" s="16">
        <f t="shared" si="49"/>
        <v>2258285.5131356944</v>
      </c>
      <c r="AN69" s="16">
        <f t="shared" si="49"/>
        <v>2136393.5743718944</v>
      </c>
      <c r="AO69" s="16">
        <f t="shared" si="49"/>
        <v>2014501.6356080943</v>
      </c>
      <c r="AP69" s="16">
        <f t="shared" si="49"/>
        <v>1892609.6968442942</v>
      </c>
      <c r="AQ69" s="16">
        <f t="shared" si="49"/>
        <v>1770717.7580804941</v>
      </c>
      <c r="AR69" s="16">
        <f t="shared" si="49"/>
        <v>1648825.819316694</v>
      </c>
      <c r="AS69" s="16">
        <f t="shared" si="49"/>
        <v>1526933.880552894</v>
      </c>
      <c r="AT69" s="16">
        <f t="shared" si="49"/>
        <v>1405041.9417890939</v>
      </c>
      <c r="AU69" s="16">
        <f t="shared" si="49"/>
        <v>1283150.0030252938</v>
      </c>
      <c r="AV69" s="16">
        <f t="shared" si="49"/>
        <v>1161258.0642614937</v>
      </c>
      <c r="AW69" s="16">
        <f t="shared" si="49"/>
        <v>1039366.1254976938</v>
      </c>
      <c r="AX69" s="16">
        <f t="shared" si="49"/>
        <v>917474.18673389382</v>
      </c>
      <c r="AY69" s="16">
        <f t="shared" si="49"/>
        <v>795582.24797009386</v>
      </c>
      <c r="AZ69" s="16">
        <f t="shared" si="49"/>
        <v>673690.3092062939</v>
      </c>
      <c r="BA69" s="16">
        <f t="shared" si="49"/>
        <v>551798.37044249394</v>
      </c>
      <c r="BB69" s="16">
        <f t="shared" si="49"/>
        <v>429906.43167869397</v>
      </c>
      <c r="BC69" s="16">
        <f t="shared" si="49"/>
        <v>308014.49291489401</v>
      </c>
      <c r="BD69" s="16">
        <f t="shared" si="49"/>
        <v>186122.55415109402</v>
      </c>
      <c r="BE69" s="16">
        <f t="shared" si="49"/>
        <v>64230.615387294034</v>
      </c>
      <c r="BF69" s="16">
        <f t="shared" si="49"/>
        <v>1642.0151036963871</v>
      </c>
      <c r="BG69" s="16">
        <f t="shared" si="49"/>
        <v>-3.602735887398012E-9</v>
      </c>
      <c r="BH69" s="16">
        <f t="shared" si="49"/>
        <v>-3.602735887398012E-9</v>
      </c>
      <c r="BI69" s="16">
        <f t="shared" si="49"/>
        <v>-3.602735887398012E-9</v>
      </c>
      <c r="BJ69" s="16">
        <f t="shared" si="49"/>
        <v>-3.602735887398012E-9</v>
      </c>
      <c r="BK69" s="16">
        <f t="shared" si="49"/>
        <v>-3.602735887398012E-9</v>
      </c>
      <c r="BL69" s="16">
        <f t="shared" si="49"/>
        <v>-3.602735887398012E-9</v>
      </c>
      <c r="BM69" s="16">
        <f t="shared" si="49"/>
        <v>-3.602735887398012E-9</v>
      </c>
      <c r="BN69" s="16">
        <f t="shared" si="49"/>
        <v>-3.602735887398012E-9</v>
      </c>
      <c r="BO69" s="16">
        <f t="shared" si="49"/>
        <v>-3.602735887398012E-9</v>
      </c>
      <c r="BP69" s="16">
        <f t="shared" si="49"/>
        <v>-3.602735887398012E-9</v>
      </c>
      <c r="BQ69" s="16">
        <f t="shared" si="49"/>
        <v>-3.602735887398012E-9</v>
      </c>
      <c r="BR69" s="16">
        <f t="shared" si="49"/>
        <v>-3.602735887398012E-9</v>
      </c>
      <c r="BS69" s="16">
        <f t="shared" si="49"/>
        <v>-3.602735887398012E-9</v>
      </c>
      <c r="BT69" s="16">
        <f t="shared" si="49"/>
        <v>-3.602735887398012E-9</v>
      </c>
      <c r="BU69" s="16">
        <f t="shared" si="49"/>
        <v>-3.602735887398012E-9</v>
      </c>
      <c r="BV69" s="16">
        <f t="shared" si="49"/>
        <v>-3.602735887398012E-9</v>
      </c>
      <c r="BW69" s="16">
        <f t="shared" si="49"/>
        <v>-3.602735887398012E-9</v>
      </c>
    </row>
    <row r="70" spans="1:75" x14ac:dyDescent="0.35">
      <c r="A70" s="14">
        <v>23</v>
      </c>
      <c r="B70" s="15" t="s">
        <v>25</v>
      </c>
      <c r="C70" s="15" t="s">
        <v>41</v>
      </c>
      <c r="D70" s="14" t="s">
        <v>27</v>
      </c>
      <c r="E70" s="50" t="s">
        <v>35</v>
      </c>
      <c r="F70" s="50" t="s">
        <v>76</v>
      </c>
      <c r="G70" s="50">
        <f>VLOOKUP(F70,'Represenative Instruments_FX'!$E$5:$F$14,2,FALSE)</f>
        <v>1</v>
      </c>
      <c r="H70" s="14" t="s">
        <v>117</v>
      </c>
      <c r="I70" s="76">
        <f>VLOOKUP(H70,'Represenative Instruments_FX'!$H$5:$J$15,3,FALSE)</f>
        <v>0.16142592035374231</v>
      </c>
      <c r="J70" s="16">
        <f t="shared" ref="J70:K70" si="53">+J27</f>
        <v>1387813.836575577</v>
      </c>
      <c r="K70" s="16">
        <f t="shared" si="53"/>
        <v>1211260.8988970083</v>
      </c>
      <c r="L70" s="16">
        <v>0</v>
      </c>
      <c r="M70" s="16">
        <v>0</v>
      </c>
      <c r="N70" s="121">
        <v>40870</v>
      </c>
      <c r="O70" s="121">
        <v>55419</v>
      </c>
      <c r="P70" s="14">
        <v>10</v>
      </c>
      <c r="Q70" s="17">
        <v>50</v>
      </c>
      <c r="R70" s="50">
        <v>0</v>
      </c>
      <c r="S70" s="50">
        <v>34</v>
      </c>
      <c r="T70" s="14" t="s">
        <v>29</v>
      </c>
      <c r="U70" s="46">
        <v>7.4999999999999997E-3</v>
      </c>
      <c r="V70" s="14"/>
      <c r="W70" s="24"/>
      <c r="X70" s="16">
        <v>8597218.0523076914</v>
      </c>
      <c r="Y70" s="19">
        <f t="shared" si="27"/>
        <v>1211260.8988970083</v>
      </c>
      <c r="Z70" s="16">
        <f t="shared" ref="Z70:Z85" si="54">Y70-Z27</f>
        <v>1198209.7584874514</v>
      </c>
      <c r="AA70" s="16">
        <f t="shared" si="49"/>
        <v>1185158.6180778944</v>
      </c>
      <c r="AB70" s="16">
        <f t="shared" si="49"/>
        <v>1163086.687317346</v>
      </c>
      <c r="AC70" s="16">
        <f t="shared" si="49"/>
        <v>1127963.6145814091</v>
      </c>
      <c r="AD70" s="16">
        <f t="shared" si="49"/>
        <v>1088810.1902210754</v>
      </c>
      <c r="AE70" s="16">
        <f t="shared" si="49"/>
        <v>1049656.7658607417</v>
      </c>
      <c r="AF70" s="16">
        <f t="shared" si="49"/>
        <v>1010503.341500408</v>
      </c>
      <c r="AG70" s="16">
        <f t="shared" si="49"/>
        <v>971349.91714007431</v>
      </c>
      <c r="AH70" s="16">
        <f t="shared" si="49"/>
        <v>932196.4927797406</v>
      </c>
      <c r="AI70" s="16">
        <f t="shared" si="49"/>
        <v>893043.06841940689</v>
      </c>
      <c r="AJ70" s="16">
        <f t="shared" si="49"/>
        <v>853889.64405907318</v>
      </c>
      <c r="AK70" s="16">
        <f t="shared" si="49"/>
        <v>814736.21969873947</v>
      </c>
      <c r="AL70" s="16">
        <f t="shared" si="49"/>
        <v>775582.79533840576</v>
      </c>
      <c r="AM70" s="16">
        <f t="shared" si="49"/>
        <v>736429.37097807205</v>
      </c>
      <c r="AN70" s="16">
        <f t="shared" si="49"/>
        <v>697275.94661773834</v>
      </c>
      <c r="AO70" s="16">
        <f t="shared" si="49"/>
        <v>658122.52225740463</v>
      </c>
      <c r="AP70" s="16">
        <f t="shared" si="49"/>
        <v>618969.09789707093</v>
      </c>
      <c r="AQ70" s="16">
        <f t="shared" si="49"/>
        <v>579815.67353673722</v>
      </c>
      <c r="AR70" s="16">
        <f t="shared" si="49"/>
        <v>540662.24917640351</v>
      </c>
      <c r="AS70" s="16">
        <f t="shared" si="49"/>
        <v>501508.82481606986</v>
      </c>
      <c r="AT70" s="16">
        <f t="shared" si="49"/>
        <v>462355.40045573621</v>
      </c>
      <c r="AU70" s="16">
        <f t="shared" si="49"/>
        <v>423201.97609540256</v>
      </c>
      <c r="AV70" s="16">
        <f t="shared" si="49"/>
        <v>384048.5517350689</v>
      </c>
      <c r="AW70" s="16">
        <f t="shared" si="49"/>
        <v>344895.12737473525</v>
      </c>
      <c r="AX70" s="16">
        <f t="shared" si="49"/>
        <v>305741.7030144016</v>
      </c>
      <c r="AY70" s="16">
        <f t="shared" si="49"/>
        <v>266588.27865406795</v>
      </c>
      <c r="AZ70" s="16">
        <f t="shared" si="49"/>
        <v>227434.8542937343</v>
      </c>
      <c r="BA70" s="16">
        <f t="shared" si="49"/>
        <v>188281.42993340065</v>
      </c>
      <c r="BB70" s="16">
        <f t="shared" si="49"/>
        <v>149128.005573067</v>
      </c>
      <c r="BC70" s="16">
        <f t="shared" si="49"/>
        <v>109974.58121273335</v>
      </c>
      <c r="BD70" s="16">
        <f t="shared" si="49"/>
        <v>70821.156852399698</v>
      </c>
      <c r="BE70" s="16">
        <f t="shared" si="49"/>
        <v>31667.732492066047</v>
      </c>
      <c r="BF70" s="16">
        <f t="shared" si="49"/>
        <v>6045.5376064272532</v>
      </c>
      <c r="BG70" s="16">
        <f t="shared" si="49"/>
        <v>-1.0977601050399244E-9</v>
      </c>
      <c r="BH70" s="16">
        <f t="shared" si="49"/>
        <v>-1.0977601050399244E-9</v>
      </c>
      <c r="BI70" s="16">
        <f t="shared" si="49"/>
        <v>-1.0977601050399244E-9</v>
      </c>
      <c r="BJ70" s="16">
        <f t="shared" si="49"/>
        <v>-1.0977601050399244E-9</v>
      </c>
      <c r="BK70" s="16">
        <f t="shared" si="49"/>
        <v>-1.0977601050399244E-9</v>
      </c>
      <c r="BL70" s="16">
        <f t="shared" si="49"/>
        <v>-1.0977601050399244E-9</v>
      </c>
      <c r="BM70" s="16">
        <f t="shared" si="49"/>
        <v>-1.0977601050399244E-9</v>
      </c>
      <c r="BN70" s="16">
        <f t="shared" si="49"/>
        <v>-1.0977601050399244E-9</v>
      </c>
      <c r="BO70" s="16">
        <f t="shared" si="49"/>
        <v>-1.0977601050399244E-9</v>
      </c>
      <c r="BP70" s="16">
        <f t="shared" si="49"/>
        <v>-1.0977601050399244E-9</v>
      </c>
      <c r="BQ70" s="16">
        <f t="shared" si="49"/>
        <v>-1.0977601050399244E-9</v>
      </c>
      <c r="BR70" s="16">
        <f t="shared" si="49"/>
        <v>-1.0977601050399244E-9</v>
      </c>
      <c r="BS70" s="16">
        <f t="shared" si="49"/>
        <v>-1.0977601050399244E-9</v>
      </c>
      <c r="BT70" s="16">
        <f t="shared" si="49"/>
        <v>-1.0977601050399244E-9</v>
      </c>
      <c r="BU70" s="16">
        <f t="shared" si="49"/>
        <v>-1.0977601050399244E-9</v>
      </c>
      <c r="BV70" s="16">
        <f t="shared" si="49"/>
        <v>-1.0977601050399244E-9</v>
      </c>
      <c r="BW70" s="16">
        <f t="shared" si="49"/>
        <v>-1.0977601050399244E-9</v>
      </c>
    </row>
    <row r="71" spans="1:75" x14ac:dyDescent="0.35">
      <c r="A71" s="14">
        <v>24</v>
      </c>
      <c r="B71" s="15" t="s">
        <v>25</v>
      </c>
      <c r="C71" s="15" t="s">
        <v>41</v>
      </c>
      <c r="D71" s="14" t="s">
        <v>27</v>
      </c>
      <c r="E71" s="50" t="s">
        <v>35</v>
      </c>
      <c r="F71" s="50" t="s">
        <v>76</v>
      </c>
      <c r="G71" s="50">
        <f>VLOOKUP(F71,'Represenative Instruments_FX'!$E$5:$F$14,2,FALSE)</f>
        <v>1</v>
      </c>
      <c r="H71" s="14" t="s">
        <v>32</v>
      </c>
      <c r="I71" s="76">
        <f>VLOOKUP(H71,'Represenative Instruments_FX'!$H$5:$J$15,3,FALSE)</f>
        <v>1.2020999999999999</v>
      </c>
      <c r="J71" s="16">
        <f t="shared" ref="J71:K71" si="55">+J28</f>
        <v>3316255.9711961537</v>
      </c>
      <c r="K71" s="16">
        <f t="shared" si="55"/>
        <v>660681.10453170002</v>
      </c>
      <c r="L71" s="16">
        <v>0</v>
      </c>
      <c r="M71" s="16">
        <v>0</v>
      </c>
      <c r="N71" s="121">
        <v>40802</v>
      </c>
      <c r="O71" s="121">
        <v>55412</v>
      </c>
      <c r="P71" s="14">
        <v>10</v>
      </c>
      <c r="Q71" s="17">
        <v>50</v>
      </c>
      <c r="R71" s="50">
        <v>0</v>
      </c>
      <c r="S71" s="50">
        <v>34</v>
      </c>
      <c r="T71" s="14" t="s">
        <v>29</v>
      </c>
      <c r="U71" s="46">
        <v>7.4999999999999997E-3</v>
      </c>
      <c r="V71" s="14"/>
      <c r="W71" s="24"/>
      <c r="X71" s="16">
        <v>2758718.8846153845</v>
      </c>
      <c r="Y71" s="19">
        <f t="shared" si="27"/>
        <v>660681.10453170002</v>
      </c>
      <c r="Z71" s="16">
        <f t="shared" si="54"/>
        <v>653569.07221770007</v>
      </c>
      <c r="AA71" s="16">
        <f t="shared" si="49"/>
        <v>646457.03990370012</v>
      </c>
      <c r="AB71" s="16">
        <f t="shared" si="49"/>
        <v>635033.88029670017</v>
      </c>
      <c r="AC71" s="16">
        <f t="shared" si="49"/>
        <v>616498.36380870012</v>
      </c>
      <c r="AD71" s="16">
        <f t="shared" si="49"/>
        <v>595161.61773270008</v>
      </c>
      <c r="AE71" s="16">
        <f t="shared" si="49"/>
        <v>573824.87165670004</v>
      </c>
      <c r="AF71" s="16">
        <f t="shared" si="49"/>
        <v>552488.1255807</v>
      </c>
      <c r="AG71" s="16">
        <f t="shared" si="49"/>
        <v>531151.37950469996</v>
      </c>
      <c r="AH71" s="16">
        <f t="shared" si="49"/>
        <v>509814.63342869998</v>
      </c>
      <c r="AI71" s="16">
        <f t="shared" si="49"/>
        <v>488477.8873527</v>
      </c>
      <c r="AJ71" s="16">
        <f t="shared" si="49"/>
        <v>467141.14127670001</v>
      </c>
      <c r="AK71" s="16">
        <f t="shared" si="49"/>
        <v>445804.39520070003</v>
      </c>
      <c r="AL71" s="16">
        <f t="shared" si="49"/>
        <v>424467.64912470005</v>
      </c>
      <c r="AM71" s="16">
        <f t="shared" si="49"/>
        <v>403130.90304870007</v>
      </c>
      <c r="AN71" s="16">
        <f t="shared" si="49"/>
        <v>381794.15697270009</v>
      </c>
      <c r="AO71" s="16">
        <f t="shared" si="49"/>
        <v>360457.41089670011</v>
      </c>
      <c r="AP71" s="16">
        <f t="shared" si="49"/>
        <v>339120.66482070013</v>
      </c>
      <c r="AQ71" s="16">
        <f t="shared" si="49"/>
        <v>317783.91874470015</v>
      </c>
      <c r="AR71" s="16">
        <f t="shared" si="49"/>
        <v>296447.17266870016</v>
      </c>
      <c r="AS71" s="16">
        <f t="shared" si="49"/>
        <v>275110.42659270018</v>
      </c>
      <c r="AT71" s="16">
        <f t="shared" si="49"/>
        <v>253773.68051670017</v>
      </c>
      <c r="AU71" s="16">
        <f t="shared" si="49"/>
        <v>232436.93444070016</v>
      </c>
      <c r="AV71" s="16">
        <f t="shared" si="49"/>
        <v>211100.18836470015</v>
      </c>
      <c r="AW71" s="16">
        <f t="shared" si="49"/>
        <v>189763.44228870014</v>
      </c>
      <c r="AX71" s="16">
        <f t="shared" si="49"/>
        <v>168426.69621270013</v>
      </c>
      <c r="AY71" s="16">
        <f t="shared" si="49"/>
        <v>147089.95013670012</v>
      </c>
      <c r="AZ71" s="16">
        <f t="shared" ref="AZ71:BW71" si="56">AY71-AZ28</f>
        <v>125753.20406070013</v>
      </c>
      <c r="BA71" s="16">
        <f t="shared" si="56"/>
        <v>104416.45798470013</v>
      </c>
      <c r="BB71" s="16">
        <f t="shared" si="56"/>
        <v>83079.711908700134</v>
      </c>
      <c r="BC71" s="16">
        <f t="shared" si="56"/>
        <v>61742.965832700138</v>
      </c>
      <c r="BD71" s="16">
        <f t="shared" si="56"/>
        <v>40406.219756700142</v>
      </c>
      <c r="BE71" s="16">
        <f t="shared" si="56"/>
        <v>19069.473680700143</v>
      </c>
      <c r="BF71" s="16">
        <f t="shared" si="56"/>
        <v>4199.4017148001312</v>
      </c>
      <c r="BG71" s="16">
        <f t="shared" si="56"/>
        <v>1.5552359400317073E-10</v>
      </c>
      <c r="BH71" s="16">
        <f t="shared" si="56"/>
        <v>1.5552359400317073E-10</v>
      </c>
      <c r="BI71" s="16">
        <f t="shared" si="56"/>
        <v>1.5552359400317073E-10</v>
      </c>
      <c r="BJ71" s="16">
        <f t="shared" si="56"/>
        <v>1.5552359400317073E-10</v>
      </c>
      <c r="BK71" s="16">
        <f t="shared" si="56"/>
        <v>1.5552359400317073E-10</v>
      </c>
      <c r="BL71" s="16">
        <f t="shared" si="56"/>
        <v>1.5552359400317073E-10</v>
      </c>
      <c r="BM71" s="16">
        <f t="shared" si="56"/>
        <v>1.5552359400317073E-10</v>
      </c>
      <c r="BN71" s="16">
        <f t="shared" si="56"/>
        <v>1.5552359400317073E-10</v>
      </c>
      <c r="BO71" s="16">
        <f t="shared" si="56"/>
        <v>1.5552359400317073E-10</v>
      </c>
      <c r="BP71" s="16">
        <f t="shared" si="56"/>
        <v>1.5552359400317073E-10</v>
      </c>
      <c r="BQ71" s="16">
        <f t="shared" si="56"/>
        <v>1.5552359400317073E-10</v>
      </c>
      <c r="BR71" s="16">
        <f t="shared" si="56"/>
        <v>1.5552359400317073E-10</v>
      </c>
      <c r="BS71" s="16">
        <f t="shared" si="56"/>
        <v>1.5552359400317073E-10</v>
      </c>
      <c r="BT71" s="16">
        <f t="shared" si="56"/>
        <v>1.5552359400317073E-10</v>
      </c>
      <c r="BU71" s="16">
        <f t="shared" si="56"/>
        <v>1.5552359400317073E-10</v>
      </c>
      <c r="BV71" s="16">
        <f t="shared" si="56"/>
        <v>1.5552359400317073E-10</v>
      </c>
      <c r="BW71" s="16">
        <f t="shared" si="56"/>
        <v>1.5552359400317073E-10</v>
      </c>
    </row>
    <row r="72" spans="1:75" x14ac:dyDescent="0.35">
      <c r="A72" s="14">
        <v>25</v>
      </c>
      <c r="B72" s="15" t="s">
        <v>25</v>
      </c>
      <c r="C72" s="15" t="s">
        <v>41</v>
      </c>
      <c r="D72" s="14" t="s">
        <v>27</v>
      </c>
      <c r="E72" s="50" t="s">
        <v>35</v>
      </c>
      <c r="F72" s="50" t="s">
        <v>76</v>
      </c>
      <c r="G72" s="50">
        <f>VLOOKUP(F72,'Represenative Instruments_FX'!$E$5:$F$14,2,FALSE)</f>
        <v>1</v>
      </c>
      <c r="H72" s="14" t="s">
        <v>28</v>
      </c>
      <c r="I72" s="76">
        <f>VLOOKUP(H72,'Represenative Instruments_FX'!$H$5:$J$15,3,FALSE)</f>
        <v>1</v>
      </c>
      <c r="J72" s="16">
        <f t="shared" ref="J72:K72" si="57">+J29</f>
        <v>124297816.59999999</v>
      </c>
      <c r="K72" s="16">
        <f t="shared" si="57"/>
        <v>69364726.070208043</v>
      </c>
      <c r="L72" s="16">
        <v>0</v>
      </c>
      <c r="M72" s="16">
        <v>0</v>
      </c>
      <c r="N72" s="121">
        <v>42446</v>
      </c>
      <c r="O72" s="121">
        <v>57058</v>
      </c>
      <c r="P72" s="14">
        <v>10</v>
      </c>
      <c r="Q72" s="17">
        <v>50</v>
      </c>
      <c r="R72" s="50">
        <v>0</v>
      </c>
      <c r="S72" s="50">
        <v>39</v>
      </c>
      <c r="T72" s="14" t="s">
        <v>29</v>
      </c>
      <c r="U72" s="46">
        <v>7.4999999999999997E-3</v>
      </c>
      <c r="V72" s="14"/>
      <c r="W72" s="24"/>
      <c r="X72" s="16">
        <v>124297816.59999999</v>
      </c>
      <c r="Y72" s="19">
        <f t="shared" si="27"/>
        <v>69364726.070208043</v>
      </c>
      <c r="Z72" s="16">
        <f t="shared" si="54"/>
        <v>69018478.278208047</v>
      </c>
      <c r="AA72" s="16">
        <f t="shared" ref="AA72:AO72" si="58">Z72-AA29</f>
        <v>68341579.936408043</v>
      </c>
      <c r="AB72" s="16">
        <f t="shared" si="58"/>
        <v>67263095.057608038</v>
      </c>
      <c r="AC72" s="16">
        <f t="shared" si="58"/>
        <v>65903906.52690804</v>
      </c>
      <c r="AD72" s="16">
        <f t="shared" si="58"/>
        <v>64477515.856908038</v>
      </c>
      <c r="AE72" s="16">
        <f t="shared" si="58"/>
        <v>63051125.186908036</v>
      </c>
      <c r="AF72" s="16">
        <f t="shared" si="58"/>
        <v>60809060.143606737</v>
      </c>
      <c r="AG72" s="16">
        <f t="shared" si="58"/>
        <v>59249372.907004133</v>
      </c>
      <c r="AH72" s="16">
        <f t="shared" si="58"/>
        <v>57593685.077401534</v>
      </c>
      <c r="AI72" s="16">
        <f t="shared" si="58"/>
        <v>55841996.654798932</v>
      </c>
      <c r="AJ72" s="16">
        <f t="shared" si="58"/>
        <v>53947241.326796331</v>
      </c>
      <c r="AK72" s="16">
        <f t="shared" si="58"/>
        <v>52052485.998793729</v>
      </c>
      <c r="AL72" s="16">
        <f t="shared" si="58"/>
        <v>50157730.670791127</v>
      </c>
      <c r="AM72" s="16">
        <f t="shared" si="58"/>
        <v>48262975.342788525</v>
      </c>
      <c r="AN72" s="16">
        <f t="shared" si="58"/>
        <v>46368220.014785923</v>
      </c>
      <c r="AO72" s="16">
        <f t="shared" si="58"/>
        <v>44473464.686783321</v>
      </c>
      <c r="AP72" s="16">
        <f t="shared" ref="AA72:BW77" si="59">AO72-AP29</f>
        <v>42318779.016780719</v>
      </c>
      <c r="AQ72" s="16">
        <f t="shared" si="59"/>
        <v>40164093.346778117</v>
      </c>
      <c r="AR72" s="16">
        <f t="shared" si="59"/>
        <v>38009407.676775515</v>
      </c>
      <c r="AS72" s="16">
        <f t="shared" si="59"/>
        <v>35854722.006772913</v>
      </c>
      <c r="AT72" s="16">
        <f t="shared" si="59"/>
        <v>33700036.336770311</v>
      </c>
      <c r="AU72" s="16">
        <f t="shared" si="59"/>
        <v>31805281.008767709</v>
      </c>
      <c r="AV72" s="16">
        <f t="shared" si="59"/>
        <v>29910525.680765107</v>
      </c>
      <c r="AW72" s="16">
        <f t="shared" si="59"/>
        <v>28015770.352762505</v>
      </c>
      <c r="AX72" s="16">
        <f t="shared" si="59"/>
        <v>26121015.024759904</v>
      </c>
      <c r="AY72" s="16">
        <f t="shared" si="59"/>
        <v>24226259.696757302</v>
      </c>
      <c r="AZ72" s="16">
        <f t="shared" si="59"/>
        <v>22331504.3687547</v>
      </c>
      <c r="BA72" s="16">
        <f t="shared" si="59"/>
        <v>20436749.040752098</v>
      </c>
      <c r="BB72" s="16">
        <f t="shared" si="59"/>
        <v>18541993.712749496</v>
      </c>
      <c r="BC72" s="16">
        <f t="shared" si="59"/>
        <v>16647238.384746894</v>
      </c>
      <c r="BD72" s="16">
        <f t="shared" si="59"/>
        <v>14752483.056744292</v>
      </c>
      <c r="BE72" s="16">
        <f t="shared" si="59"/>
        <v>12857727.728741691</v>
      </c>
      <c r="BF72" s="16">
        <f t="shared" si="59"/>
        <v>11020909.481778584</v>
      </c>
      <c r="BG72" s="16">
        <f t="shared" si="59"/>
        <v>9184091.2348154783</v>
      </c>
      <c r="BH72" s="16">
        <f t="shared" si="59"/>
        <v>7347272.9878523732</v>
      </c>
      <c r="BI72" s="16">
        <f t="shared" si="59"/>
        <v>5510454.740889268</v>
      </c>
      <c r="BJ72" s="16">
        <f t="shared" si="59"/>
        <v>3673636.4939261628</v>
      </c>
      <c r="BK72" s="16">
        <f t="shared" si="59"/>
        <v>1836818.2469630574</v>
      </c>
      <c r="BL72" s="16">
        <f t="shared" si="59"/>
        <v>-4.7963112592697144E-8</v>
      </c>
      <c r="BM72" s="16">
        <f t="shared" si="59"/>
        <v>-4.7963112592697144E-8</v>
      </c>
      <c r="BN72" s="16">
        <f t="shared" si="59"/>
        <v>-4.7963112592697144E-8</v>
      </c>
      <c r="BO72" s="16">
        <f t="shared" si="59"/>
        <v>-4.7963112592697144E-8</v>
      </c>
      <c r="BP72" s="16">
        <f t="shared" si="59"/>
        <v>-4.7963112592697144E-8</v>
      </c>
      <c r="BQ72" s="16">
        <f t="shared" si="59"/>
        <v>-4.7963112592697144E-8</v>
      </c>
      <c r="BR72" s="16">
        <f t="shared" si="59"/>
        <v>-4.7963112592697144E-8</v>
      </c>
      <c r="BS72" s="16">
        <f t="shared" si="59"/>
        <v>-4.7963112592697144E-8</v>
      </c>
      <c r="BT72" s="16">
        <f t="shared" si="59"/>
        <v>-4.7963112592697144E-8</v>
      </c>
      <c r="BU72" s="16">
        <f t="shared" si="59"/>
        <v>-4.7963112592697144E-8</v>
      </c>
      <c r="BV72" s="16">
        <f t="shared" si="59"/>
        <v>-4.7963112592697144E-8</v>
      </c>
      <c r="BW72" s="16">
        <f t="shared" si="59"/>
        <v>-4.7963112592697144E-8</v>
      </c>
    </row>
    <row r="73" spans="1:75" x14ac:dyDescent="0.35">
      <c r="A73" s="14">
        <v>26</v>
      </c>
      <c r="B73" s="15" t="s">
        <v>25</v>
      </c>
      <c r="C73" s="15" t="s">
        <v>40</v>
      </c>
      <c r="D73" s="14" t="s">
        <v>27</v>
      </c>
      <c r="E73" s="50" t="s">
        <v>63</v>
      </c>
      <c r="F73" s="50" t="s">
        <v>77</v>
      </c>
      <c r="G73" s="50">
        <f>VLOOKUP(F73,'Represenative Instruments_FX'!$E$5:$F$14,2,FALSE)</f>
        <v>4</v>
      </c>
      <c r="H73" s="14" t="s">
        <v>32</v>
      </c>
      <c r="I73" s="76">
        <f>VLOOKUP(H73,'Represenative Instruments_FX'!$H$5:$J$15,3,FALSE)</f>
        <v>1.2020999999999999</v>
      </c>
      <c r="J73" s="16">
        <f t="shared" ref="J73:K73" si="60">+J30</f>
        <v>11733087.3394362</v>
      </c>
      <c r="K73" s="16">
        <f t="shared" si="60"/>
        <v>3104807.1092601884</v>
      </c>
      <c r="L73" s="18">
        <v>0</v>
      </c>
      <c r="M73" s="18">
        <v>0</v>
      </c>
      <c r="N73" s="121">
        <v>38991</v>
      </c>
      <c r="O73" s="121">
        <v>44256</v>
      </c>
      <c r="P73" s="14">
        <v>5</v>
      </c>
      <c r="Q73" s="17">
        <v>20</v>
      </c>
      <c r="R73" s="50">
        <v>0</v>
      </c>
      <c r="S73" s="50">
        <v>4</v>
      </c>
      <c r="T73" s="14" t="s">
        <v>38</v>
      </c>
      <c r="U73" s="46">
        <v>6.4199999999999993E-2</v>
      </c>
      <c r="V73" s="14" t="s">
        <v>39</v>
      </c>
      <c r="W73" s="46">
        <v>5.0000000000000001E-3</v>
      </c>
      <c r="X73" s="16">
        <v>9760491.9220000003</v>
      </c>
      <c r="Y73" s="19">
        <f t="shared" si="27"/>
        <v>3104807.1092601884</v>
      </c>
      <c r="Z73" s="16">
        <f t="shared" si="54"/>
        <v>2217719.3130973484</v>
      </c>
      <c r="AA73" s="16">
        <f t="shared" si="59"/>
        <v>1330631.5169345085</v>
      </c>
      <c r="AB73" s="16">
        <f t="shared" si="59"/>
        <v>443543.7207716686</v>
      </c>
      <c r="AC73" s="16">
        <f t="shared" si="59"/>
        <v>0</v>
      </c>
      <c r="AD73" s="16">
        <f t="shared" si="59"/>
        <v>0</v>
      </c>
      <c r="AE73" s="16">
        <f t="shared" si="59"/>
        <v>0</v>
      </c>
      <c r="AF73" s="16">
        <f t="shared" si="59"/>
        <v>0</v>
      </c>
      <c r="AG73" s="16">
        <f t="shared" si="59"/>
        <v>0</v>
      </c>
      <c r="AH73" s="16">
        <f t="shared" si="59"/>
        <v>0</v>
      </c>
      <c r="AI73" s="16">
        <f t="shared" si="59"/>
        <v>0</v>
      </c>
      <c r="AJ73" s="16">
        <f t="shared" si="59"/>
        <v>0</v>
      </c>
      <c r="AK73" s="16">
        <f t="shared" si="59"/>
        <v>0</v>
      </c>
      <c r="AL73" s="16">
        <f t="shared" si="59"/>
        <v>0</v>
      </c>
      <c r="AM73" s="16">
        <f t="shared" si="59"/>
        <v>0</v>
      </c>
      <c r="AN73" s="16">
        <f t="shared" si="59"/>
        <v>0</v>
      </c>
      <c r="AO73" s="16">
        <f t="shared" si="59"/>
        <v>0</v>
      </c>
      <c r="AP73" s="16">
        <f t="shared" si="59"/>
        <v>0</v>
      </c>
      <c r="AQ73" s="16">
        <f t="shared" si="59"/>
        <v>0</v>
      </c>
      <c r="AR73" s="16">
        <f t="shared" si="59"/>
        <v>0</v>
      </c>
      <c r="AS73" s="16">
        <f t="shared" si="59"/>
        <v>0</v>
      </c>
      <c r="AT73" s="16">
        <f t="shared" si="59"/>
        <v>0</v>
      </c>
      <c r="AU73" s="16">
        <f t="shared" si="59"/>
        <v>0</v>
      </c>
      <c r="AV73" s="16">
        <f t="shared" si="59"/>
        <v>0</v>
      </c>
      <c r="AW73" s="16">
        <f t="shared" si="59"/>
        <v>0</v>
      </c>
      <c r="AX73" s="16">
        <f t="shared" si="59"/>
        <v>0</v>
      </c>
      <c r="AY73" s="16">
        <f t="shared" si="59"/>
        <v>0</v>
      </c>
      <c r="AZ73" s="16">
        <f t="shared" si="59"/>
        <v>0</v>
      </c>
      <c r="BA73" s="16">
        <f t="shared" si="59"/>
        <v>0</v>
      </c>
      <c r="BB73" s="16">
        <f t="shared" si="59"/>
        <v>0</v>
      </c>
      <c r="BC73" s="16">
        <f t="shared" si="59"/>
        <v>0</v>
      </c>
      <c r="BD73" s="16">
        <f t="shared" si="59"/>
        <v>0</v>
      </c>
      <c r="BE73" s="16">
        <f t="shared" si="59"/>
        <v>0</v>
      </c>
      <c r="BF73" s="16">
        <f t="shared" si="59"/>
        <v>0</v>
      </c>
      <c r="BG73" s="16">
        <f t="shared" si="59"/>
        <v>0</v>
      </c>
      <c r="BH73" s="16">
        <f t="shared" si="59"/>
        <v>0</v>
      </c>
      <c r="BI73" s="16">
        <f t="shared" si="59"/>
        <v>0</v>
      </c>
      <c r="BJ73" s="16">
        <f t="shared" si="59"/>
        <v>0</v>
      </c>
      <c r="BK73" s="16">
        <f t="shared" si="59"/>
        <v>0</v>
      </c>
      <c r="BL73" s="16">
        <f t="shared" si="59"/>
        <v>0</v>
      </c>
      <c r="BM73" s="16">
        <f t="shared" si="59"/>
        <v>0</v>
      </c>
      <c r="BN73" s="16">
        <f t="shared" si="59"/>
        <v>0</v>
      </c>
      <c r="BO73" s="16">
        <f t="shared" si="59"/>
        <v>0</v>
      </c>
      <c r="BP73" s="16">
        <f t="shared" si="59"/>
        <v>0</v>
      </c>
      <c r="BQ73" s="16">
        <f t="shared" si="59"/>
        <v>0</v>
      </c>
      <c r="BR73" s="16">
        <f t="shared" si="59"/>
        <v>0</v>
      </c>
      <c r="BS73" s="16">
        <f t="shared" si="59"/>
        <v>0</v>
      </c>
      <c r="BT73" s="16">
        <f t="shared" si="59"/>
        <v>0</v>
      </c>
      <c r="BU73" s="16">
        <f t="shared" si="59"/>
        <v>0</v>
      </c>
      <c r="BV73" s="16">
        <f t="shared" si="59"/>
        <v>0</v>
      </c>
      <c r="BW73" s="16">
        <f t="shared" si="59"/>
        <v>0</v>
      </c>
    </row>
    <row r="74" spans="1:75" x14ac:dyDescent="0.35">
      <c r="A74" s="14">
        <v>27</v>
      </c>
      <c r="B74" s="15" t="s">
        <v>25</v>
      </c>
      <c r="C74" s="15" t="s">
        <v>41</v>
      </c>
      <c r="D74" s="14" t="s">
        <v>27</v>
      </c>
      <c r="E74" s="50" t="s">
        <v>35</v>
      </c>
      <c r="F74" s="50" t="s">
        <v>76</v>
      </c>
      <c r="G74" s="50">
        <f>VLOOKUP(F74,'Represenative Instruments_FX'!$E$5:$F$14,2,FALSE)</f>
        <v>1</v>
      </c>
      <c r="H74" s="14" t="s">
        <v>32</v>
      </c>
      <c r="I74" s="76">
        <f>VLOOKUP(H74,'Represenative Instruments_FX'!$H$5:$J$15,3,FALSE)</f>
        <v>1.2020999999999999</v>
      </c>
      <c r="J74" s="16">
        <f t="shared" ref="J74:K74" si="61">+J31</f>
        <v>124248174.8607</v>
      </c>
      <c r="K74" s="16">
        <f t="shared" si="61"/>
        <v>80112718.698227122</v>
      </c>
      <c r="L74" s="16">
        <v>0</v>
      </c>
      <c r="M74" s="16">
        <v>0</v>
      </c>
      <c r="N74" s="121">
        <v>44032</v>
      </c>
      <c r="O74" s="121">
        <v>58705</v>
      </c>
      <c r="P74" s="14">
        <v>10</v>
      </c>
      <c r="Q74" s="17">
        <v>50</v>
      </c>
      <c r="R74" s="50">
        <v>3</v>
      </c>
      <c r="S74" s="50">
        <v>43</v>
      </c>
      <c r="T74" s="14" t="s">
        <v>29</v>
      </c>
      <c r="U74" s="46">
        <v>7.4999999999999997E-3</v>
      </c>
      <c r="V74" s="14"/>
      <c r="W74" s="24"/>
      <c r="X74" s="16">
        <v>103359267</v>
      </c>
      <c r="Y74" s="19">
        <f t="shared" si="27"/>
        <v>80112718.698227122</v>
      </c>
      <c r="Z74" s="16">
        <f t="shared" si="54"/>
        <v>80112718.698227122</v>
      </c>
      <c r="AA74" s="16">
        <f t="shared" si="59"/>
        <v>80112718.698227122</v>
      </c>
      <c r="AB74" s="16">
        <f t="shared" si="59"/>
        <v>78114478.520636275</v>
      </c>
      <c r="AC74" s="16">
        <f t="shared" si="59"/>
        <v>75670387.83044824</v>
      </c>
      <c r="AD74" s="16">
        <f t="shared" si="59"/>
        <v>73653414.699466377</v>
      </c>
      <c r="AE74" s="16">
        <f t="shared" si="59"/>
        <v>71636441.568484515</v>
      </c>
      <c r="AF74" s="16">
        <f t="shared" si="59"/>
        <v>69551868.266467199</v>
      </c>
      <c r="AG74" s="16">
        <f t="shared" si="59"/>
        <v>67467294.964449883</v>
      </c>
      <c r="AH74" s="16">
        <f t="shared" si="59"/>
        <v>65382721.662432566</v>
      </c>
      <c r="AI74" s="16">
        <f t="shared" si="59"/>
        <v>63298148.36041525</v>
      </c>
      <c r="AJ74" s="16">
        <f t="shared" si="59"/>
        <v>60941387.160495833</v>
      </c>
      <c r="AK74" s="16">
        <f t="shared" si="59"/>
        <v>58584625.960576415</v>
      </c>
      <c r="AL74" s="16">
        <f t="shared" si="59"/>
        <v>56227864.760656998</v>
      </c>
      <c r="AM74" s="16">
        <f t="shared" si="59"/>
        <v>53949877.898575865</v>
      </c>
      <c r="AN74" s="16">
        <f t="shared" si="59"/>
        <v>51667172.70887167</v>
      </c>
      <c r="AO74" s="16">
        <f t="shared" si="59"/>
        <v>49384467.519167475</v>
      </c>
      <c r="AP74" s="16">
        <f t="shared" si="59"/>
        <v>47101762.329463281</v>
      </c>
      <c r="AQ74" s="16">
        <f t="shared" si="59"/>
        <v>44819057.139759086</v>
      </c>
      <c r="AR74" s="16">
        <f t="shared" si="59"/>
        <v>42536351.950054891</v>
      </c>
      <c r="AS74" s="16">
        <f t="shared" si="59"/>
        <v>40253646.760350697</v>
      </c>
      <c r="AT74" s="16">
        <f t="shared" si="59"/>
        <v>37970941.570646502</v>
      </c>
      <c r="AU74" s="16">
        <f t="shared" si="59"/>
        <v>35688236.380942307</v>
      </c>
      <c r="AV74" s="16">
        <f t="shared" si="59"/>
        <v>33405531.191238109</v>
      </c>
      <c r="AW74" s="16">
        <f t="shared" si="59"/>
        <v>31122826.001533911</v>
      </c>
      <c r="AX74" s="16">
        <f t="shared" si="59"/>
        <v>28840120.811829712</v>
      </c>
      <c r="AY74" s="16">
        <f t="shared" si="59"/>
        <v>26557415.622125514</v>
      </c>
      <c r="AZ74" s="16">
        <f t="shared" si="59"/>
        <v>24274710.432421315</v>
      </c>
      <c r="BA74" s="16">
        <f t="shared" si="59"/>
        <v>21992005.242717117</v>
      </c>
      <c r="BB74" s="16">
        <f t="shared" si="59"/>
        <v>19709300.053012919</v>
      </c>
      <c r="BC74" s="16">
        <f t="shared" si="59"/>
        <v>17426594.86330872</v>
      </c>
      <c r="BD74" s="16">
        <f t="shared" si="59"/>
        <v>15143889.673604524</v>
      </c>
      <c r="BE74" s="16">
        <f t="shared" si="59"/>
        <v>12861184.483900327</v>
      </c>
      <c r="BF74" s="16">
        <f t="shared" si="59"/>
        <v>11435791.69797013</v>
      </c>
      <c r="BG74" s="16">
        <f t="shared" si="59"/>
        <v>9659161.4654539581</v>
      </c>
      <c r="BH74" s="16">
        <f t="shared" si="59"/>
        <v>8388606.2093594205</v>
      </c>
      <c r="BI74" s="16">
        <f t="shared" si="59"/>
        <v>7118050.9532648828</v>
      </c>
      <c r="BJ74" s="16">
        <f t="shared" si="59"/>
        <v>5847495.6971703451</v>
      </c>
      <c r="BK74" s="16">
        <f t="shared" si="59"/>
        <v>4576940.4410758074</v>
      </c>
      <c r="BL74" s="16">
        <f t="shared" si="59"/>
        <v>3306385.1849812702</v>
      </c>
      <c r="BM74" s="16">
        <f t="shared" si="59"/>
        <v>2035829.9288867256</v>
      </c>
      <c r="BN74" s="16">
        <f t="shared" si="59"/>
        <v>1173556.5202463884</v>
      </c>
      <c r="BO74" s="16">
        <f t="shared" si="59"/>
        <v>311283.11160602106</v>
      </c>
      <c r="BP74" s="16">
        <f t="shared" si="59"/>
        <v>0.48324430006323382</v>
      </c>
      <c r="BQ74" s="16">
        <f t="shared" si="59"/>
        <v>0.48324430006323382</v>
      </c>
      <c r="BR74" s="16">
        <f t="shared" si="59"/>
        <v>0.48324430006323382</v>
      </c>
      <c r="BS74" s="16">
        <f t="shared" si="59"/>
        <v>0.48324430006323382</v>
      </c>
      <c r="BT74" s="16">
        <f t="shared" si="59"/>
        <v>0.48324430006323382</v>
      </c>
      <c r="BU74" s="16">
        <f t="shared" si="59"/>
        <v>0.48324430006323382</v>
      </c>
      <c r="BV74" s="16">
        <f t="shared" si="59"/>
        <v>0.48324430006323382</v>
      </c>
      <c r="BW74" s="16">
        <f t="shared" si="59"/>
        <v>0.48324430006323382</v>
      </c>
    </row>
    <row r="75" spans="1:75" x14ac:dyDescent="0.35">
      <c r="A75" s="14">
        <v>28</v>
      </c>
      <c r="B75" s="15" t="s">
        <v>25</v>
      </c>
      <c r="C75" s="15" t="s">
        <v>40</v>
      </c>
      <c r="D75" s="14" t="s">
        <v>27</v>
      </c>
      <c r="E75" s="50" t="s">
        <v>63</v>
      </c>
      <c r="F75" s="50" t="s">
        <v>77</v>
      </c>
      <c r="G75" s="50">
        <f>VLOOKUP(F75,'Represenative Instruments_FX'!$E$5:$F$14,2,FALSE)</f>
        <v>4</v>
      </c>
      <c r="H75" s="14" t="s">
        <v>32</v>
      </c>
      <c r="I75" s="76">
        <f>VLOOKUP(H75,'Represenative Instruments_FX'!$H$5:$J$15,3,FALSE)</f>
        <v>1.2020999999999999</v>
      </c>
      <c r="J75" s="16">
        <f t="shared" ref="J75:K75" si="62">+J32</f>
        <v>154694910.227355</v>
      </c>
      <c r="K75" s="16">
        <f t="shared" si="62"/>
        <v>45029564.299031369</v>
      </c>
      <c r="L75" s="18">
        <v>0</v>
      </c>
      <c r="M75" s="18">
        <v>0</v>
      </c>
      <c r="N75" s="121">
        <v>41198</v>
      </c>
      <c r="O75" s="121">
        <v>46462</v>
      </c>
      <c r="P75" s="14">
        <v>5</v>
      </c>
      <c r="Q75" s="17">
        <v>20</v>
      </c>
      <c r="R75" s="50">
        <v>0</v>
      </c>
      <c r="S75" s="50">
        <v>10</v>
      </c>
      <c r="T75" s="14" t="s">
        <v>38</v>
      </c>
      <c r="U75" s="46">
        <v>6.4199999999999993E-2</v>
      </c>
      <c r="V75" s="14" t="s">
        <v>39</v>
      </c>
      <c r="W75" s="46">
        <v>5.0000000000000001E-3</v>
      </c>
      <c r="X75" s="16">
        <v>128687222.55</v>
      </c>
      <c r="Y75" s="19">
        <f t="shared" si="27"/>
        <v>45029564.299031369</v>
      </c>
      <c r="Z75" s="16">
        <f t="shared" si="54"/>
        <v>35770274.49923943</v>
      </c>
      <c r="AA75" s="16">
        <f t="shared" si="59"/>
        <v>26510984.69944749</v>
      </c>
      <c r="AB75" s="16">
        <f t="shared" si="59"/>
        <v>17251694.899655551</v>
      </c>
      <c r="AC75" s="16">
        <f t="shared" si="59"/>
        <v>10818900.000000002</v>
      </c>
      <c r="AD75" s="16">
        <f t="shared" si="59"/>
        <v>9015750.0000000019</v>
      </c>
      <c r="AE75" s="16">
        <f t="shared" si="59"/>
        <v>7212600.0000000019</v>
      </c>
      <c r="AF75" s="16">
        <f t="shared" si="59"/>
        <v>5409450.0000000019</v>
      </c>
      <c r="AG75" s="16">
        <f t="shared" si="59"/>
        <v>3606300.0000000019</v>
      </c>
      <c r="AH75" s="16">
        <f t="shared" si="59"/>
        <v>1803150.0000000019</v>
      </c>
      <c r="AI75" s="16">
        <f t="shared" si="59"/>
        <v>1.862645149230957E-9</v>
      </c>
      <c r="AJ75" s="16">
        <f t="shared" si="59"/>
        <v>1.862645149230957E-9</v>
      </c>
      <c r="AK75" s="16">
        <f t="shared" si="59"/>
        <v>1.862645149230957E-9</v>
      </c>
      <c r="AL75" s="16">
        <f t="shared" si="59"/>
        <v>1.862645149230957E-9</v>
      </c>
      <c r="AM75" s="16">
        <f t="shared" si="59"/>
        <v>1.862645149230957E-9</v>
      </c>
      <c r="AN75" s="16">
        <f t="shared" si="59"/>
        <v>1.862645149230957E-9</v>
      </c>
      <c r="AO75" s="16">
        <f t="shared" si="59"/>
        <v>1.862645149230957E-9</v>
      </c>
      <c r="AP75" s="16">
        <f t="shared" si="59"/>
        <v>1.862645149230957E-9</v>
      </c>
      <c r="AQ75" s="16">
        <f t="shared" si="59"/>
        <v>1.862645149230957E-9</v>
      </c>
      <c r="AR75" s="16">
        <f t="shared" si="59"/>
        <v>1.862645149230957E-9</v>
      </c>
      <c r="AS75" s="16">
        <f t="shared" si="59"/>
        <v>1.862645149230957E-9</v>
      </c>
      <c r="AT75" s="16">
        <f t="shared" si="59"/>
        <v>1.862645149230957E-9</v>
      </c>
      <c r="AU75" s="16">
        <f t="shared" si="59"/>
        <v>1.862645149230957E-9</v>
      </c>
      <c r="AV75" s="16">
        <f t="shared" si="59"/>
        <v>1.862645149230957E-9</v>
      </c>
      <c r="AW75" s="16">
        <f t="shared" si="59"/>
        <v>1.862645149230957E-9</v>
      </c>
      <c r="AX75" s="16">
        <f t="shared" si="59"/>
        <v>1.862645149230957E-9</v>
      </c>
      <c r="AY75" s="16">
        <f t="shared" si="59"/>
        <v>1.862645149230957E-9</v>
      </c>
      <c r="AZ75" s="16">
        <f t="shared" si="59"/>
        <v>1.862645149230957E-9</v>
      </c>
      <c r="BA75" s="16">
        <f t="shared" si="59"/>
        <v>1.862645149230957E-9</v>
      </c>
      <c r="BB75" s="16">
        <f t="shared" si="59"/>
        <v>1.862645149230957E-9</v>
      </c>
      <c r="BC75" s="16">
        <f t="shared" si="59"/>
        <v>1.862645149230957E-9</v>
      </c>
      <c r="BD75" s="16">
        <f t="shared" si="59"/>
        <v>1.862645149230957E-9</v>
      </c>
      <c r="BE75" s="16">
        <f t="shared" si="59"/>
        <v>1.862645149230957E-9</v>
      </c>
      <c r="BF75" s="16">
        <f t="shared" si="59"/>
        <v>1.862645149230957E-9</v>
      </c>
      <c r="BG75" s="16">
        <f t="shared" si="59"/>
        <v>1.862645149230957E-9</v>
      </c>
      <c r="BH75" s="16">
        <f t="shared" si="59"/>
        <v>1.862645149230957E-9</v>
      </c>
      <c r="BI75" s="16">
        <f t="shared" si="59"/>
        <v>1.862645149230957E-9</v>
      </c>
      <c r="BJ75" s="16">
        <f t="shared" si="59"/>
        <v>1.862645149230957E-9</v>
      </c>
      <c r="BK75" s="16">
        <f t="shared" si="59"/>
        <v>1.862645149230957E-9</v>
      </c>
      <c r="BL75" s="16">
        <f t="shared" si="59"/>
        <v>1.862645149230957E-9</v>
      </c>
      <c r="BM75" s="16">
        <f t="shared" si="59"/>
        <v>1.862645149230957E-9</v>
      </c>
      <c r="BN75" s="16">
        <f t="shared" si="59"/>
        <v>1.862645149230957E-9</v>
      </c>
      <c r="BO75" s="16">
        <f t="shared" si="59"/>
        <v>1.862645149230957E-9</v>
      </c>
      <c r="BP75" s="16">
        <f t="shared" si="59"/>
        <v>1.862645149230957E-9</v>
      </c>
      <c r="BQ75" s="16">
        <f t="shared" si="59"/>
        <v>1.862645149230957E-9</v>
      </c>
      <c r="BR75" s="16">
        <f t="shared" si="59"/>
        <v>1.862645149230957E-9</v>
      </c>
      <c r="BS75" s="16">
        <f t="shared" si="59"/>
        <v>1.862645149230957E-9</v>
      </c>
      <c r="BT75" s="16">
        <f t="shared" si="59"/>
        <v>1.862645149230957E-9</v>
      </c>
      <c r="BU75" s="16">
        <f t="shared" si="59"/>
        <v>1.862645149230957E-9</v>
      </c>
      <c r="BV75" s="16">
        <f t="shared" si="59"/>
        <v>1.862645149230957E-9</v>
      </c>
      <c r="BW75" s="16">
        <f t="shared" si="59"/>
        <v>1.862645149230957E-9</v>
      </c>
    </row>
    <row r="76" spans="1:75" x14ac:dyDescent="0.35">
      <c r="A76" s="14">
        <v>29</v>
      </c>
      <c r="B76" s="15" t="s">
        <v>34</v>
      </c>
      <c r="C76" s="17" t="s">
        <v>35</v>
      </c>
      <c r="D76" s="14" t="s">
        <v>27</v>
      </c>
      <c r="E76" s="50" t="s">
        <v>35</v>
      </c>
      <c r="F76" s="50" t="s">
        <v>76</v>
      </c>
      <c r="G76" s="50">
        <f>VLOOKUP(F76,'Represenative Instruments_FX'!$E$5:$F$14,2,FALSE)</f>
        <v>1</v>
      </c>
      <c r="H76" s="14" t="s">
        <v>32</v>
      </c>
      <c r="I76" s="76">
        <f>VLOOKUP(H76,'Represenative Instruments_FX'!$H$5:$J$15,3,FALSE)</f>
        <v>1.2020999999999999</v>
      </c>
      <c r="J76" s="16">
        <f t="shared" ref="J76:K76" si="63">+J33</f>
        <v>13510035.2534895</v>
      </c>
      <c r="K76" s="16">
        <f t="shared" si="63"/>
        <v>10847964.633453602</v>
      </c>
      <c r="L76" s="16">
        <v>0</v>
      </c>
      <c r="M76" s="16">
        <v>0</v>
      </c>
      <c r="N76" s="121">
        <v>43326</v>
      </c>
      <c r="O76" s="122">
        <v>57569</v>
      </c>
      <c r="P76" s="14">
        <v>10</v>
      </c>
      <c r="Q76" s="17">
        <v>50</v>
      </c>
      <c r="R76" s="50">
        <v>1</v>
      </c>
      <c r="S76" s="50">
        <v>40</v>
      </c>
      <c r="T76" s="14" t="s">
        <v>29</v>
      </c>
      <c r="U76" s="46">
        <v>7.4999999999999997E-3</v>
      </c>
      <c r="V76" s="14"/>
      <c r="W76" s="24"/>
      <c r="X76" s="16">
        <v>11238694.995000001</v>
      </c>
      <c r="Y76" s="19">
        <f t="shared" si="27"/>
        <v>10847964.633453602</v>
      </c>
      <c r="Z76" s="16">
        <f t="shared" si="54"/>
        <v>10631005.340784529</v>
      </c>
      <c r="AA76" s="16">
        <f t="shared" si="59"/>
        <v>10414046.048115456</v>
      </c>
      <c r="AB76" s="16">
        <f t="shared" si="59"/>
        <v>10197086.755446384</v>
      </c>
      <c r="AC76" s="16">
        <f t="shared" si="59"/>
        <v>9980127.462777311</v>
      </c>
      <c r="AD76" s="16">
        <f t="shared" si="59"/>
        <v>9763168.1701082382</v>
      </c>
      <c r="AE76" s="16">
        <f t="shared" si="59"/>
        <v>9546208.8774391655</v>
      </c>
      <c r="AF76" s="16">
        <f t="shared" si="59"/>
        <v>9329249.5847700927</v>
      </c>
      <c r="AG76" s="16">
        <f t="shared" si="59"/>
        <v>9112290.29210102</v>
      </c>
      <c r="AH76" s="16">
        <f t="shared" si="59"/>
        <v>8895330.9994319472</v>
      </c>
      <c r="AI76" s="16">
        <f t="shared" si="59"/>
        <v>8678371.7067628745</v>
      </c>
      <c r="AJ76" s="16">
        <f t="shared" si="59"/>
        <v>8461412.4140938018</v>
      </c>
      <c r="AK76" s="16">
        <f t="shared" si="59"/>
        <v>8244453.1214247299</v>
      </c>
      <c r="AL76" s="16">
        <f t="shared" si="59"/>
        <v>8027493.8287556581</v>
      </c>
      <c r="AM76" s="16">
        <f t="shared" si="59"/>
        <v>7810534.5360865863</v>
      </c>
      <c r="AN76" s="16">
        <f t="shared" si="59"/>
        <v>7593575.2434175145</v>
      </c>
      <c r="AO76" s="16">
        <f t="shared" si="59"/>
        <v>7376615.9507484427</v>
      </c>
      <c r="AP76" s="16">
        <f t="shared" si="59"/>
        <v>7159656.6580793709</v>
      </c>
      <c r="AQ76" s="16">
        <f t="shared" si="59"/>
        <v>6942697.365410299</v>
      </c>
      <c r="AR76" s="16">
        <f t="shared" si="59"/>
        <v>6725738.0727412272</v>
      </c>
      <c r="AS76" s="16">
        <f t="shared" si="59"/>
        <v>6508778.7800721554</v>
      </c>
      <c r="AT76" s="16">
        <f t="shared" si="59"/>
        <v>6291819.4874030836</v>
      </c>
      <c r="AU76" s="16">
        <f t="shared" si="59"/>
        <v>6074860.1947340118</v>
      </c>
      <c r="AV76" s="16">
        <f t="shared" si="59"/>
        <v>5857900.90206494</v>
      </c>
      <c r="AW76" s="16">
        <f t="shared" si="59"/>
        <v>5640941.6093958681</v>
      </c>
      <c r="AX76" s="16">
        <f t="shared" si="59"/>
        <v>5423982.3167267963</v>
      </c>
      <c r="AY76" s="16">
        <f t="shared" si="59"/>
        <v>5207023.0240577245</v>
      </c>
      <c r="AZ76" s="16">
        <f t="shared" si="59"/>
        <v>4990063.7313886527</v>
      </c>
      <c r="BA76" s="16">
        <f t="shared" si="59"/>
        <v>4773104.4387195809</v>
      </c>
      <c r="BB76" s="16">
        <f t="shared" si="59"/>
        <v>4556145.1460505091</v>
      </c>
      <c r="BC76" s="16">
        <f t="shared" si="59"/>
        <v>4339185.8533814372</v>
      </c>
      <c r="BD76" s="16">
        <f t="shared" si="59"/>
        <v>3905267.2680432932</v>
      </c>
      <c r="BE76" s="16">
        <f t="shared" si="59"/>
        <v>3471348.6827051491</v>
      </c>
      <c r="BF76" s="16">
        <f t="shared" si="59"/>
        <v>3037430.097367005</v>
      </c>
      <c r="BG76" s="16">
        <f t="shared" si="59"/>
        <v>2603511.5120288609</v>
      </c>
      <c r="BH76" s="16">
        <f t="shared" si="59"/>
        <v>2169592.9266907168</v>
      </c>
      <c r="BI76" s="16">
        <f t="shared" si="59"/>
        <v>1735674.3413525727</v>
      </c>
      <c r="BJ76" s="16">
        <f t="shared" si="59"/>
        <v>1301755.7560144286</v>
      </c>
      <c r="BK76" s="16">
        <f t="shared" si="59"/>
        <v>867837.17067628447</v>
      </c>
      <c r="BL76" s="16">
        <f t="shared" si="59"/>
        <v>433918.58533814043</v>
      </c>
      <c r="BM76" s="16">
        <f t="shared" si="59"/>
        <v>-3.6088749766349792E-9</v>
      </c>
      <c r="BN76" s="16">
        <f t="shared" si="59"/>
        <v>-3.6088749766349792E-9</v>
      </c>
      <c r="BO76" s="16">
        <f t="shared" si="59"/>
        <v>-3.6088749766349792E-9</v>
      </c>
      <c r="BP76" s="16">
        <f t="shared" si="59"/>
        <v>-3.6088749766349792E-9</v>
      </c>
      <c r="BQ76" s="16">
        <f t="shared" si="59"/>
        <v>-3.6088749766349792E-9</v>
      </c>
      <c r="BR76" s="16">
        <f t="shared" si="59"/>
        <v>-3.6088749766349792E-9</v>
      </c>
      <c r="BS76" s="16">
        <f t="shared" si="59"/>
        <v>-3.6088749766349792E-9</v>
      </c>
      <c r="BT76" s="16">
        <f t="shared" si="59"/>
        <v>-3.6088749766349792E-9</v>
      </c>
      <c r="BU76" s="16">
        <f t="shared" si="59"/>
        <v>-3.6088749766349792E-9</v>
      </c>
      <c r="BV76" s="16">
        <f t="shared" si="59"/>
        <v>-3.6088749766349792E-9</v>
      </c>
      <c r="BW76" s="16">
        <f t="shared" si="59"/>
        <v>-3.6088749766349792E-9</v>
      </c>
    </row>
    <row r="77" spans="1:75" x14ac:dyDescent="0.35">
      <c r="A77" s="14">
        <v>30</v>
      </c>
      <c r="B77" s="15" t="s">
        <v>45</v>
      </c>
      <c r="C77" s="17" t="s">
        <v>37</v>
      </c>
      <c r="D77" s="14" t="s">
        <v>27</v>
      </c>
      <c r="E77" s="50" t="s">
        <v>63</v>
      </c>
      <c r="F77" s="50" t="s">
        <v>77</v>
      </c>
      <c r="G77" s="50">
        <f>VLOOKUP(F77,'Represenative Instruments_FX'!$E$5:$F$14,2,FALSE)</f>
        <v>4</v>
      </c>
      <c r="H77" s="14" t="s">
        <v>32</v>
      </c>
      <c r="I77" s="76">
        <f>VLOOKUP(H77,'Represenative Instruments_FX'!$H$5:$J$15,3,FALSE)</f>
        <v>1.2020999999999999</v>
      </c>
      <c r="J77" s="16">
        <f t="shared" ref="J77:K77" si="64">+J34</f>
        <v>31720970.514635999</v>
      </c>
      <c r="K77" s="16">
        <f t="shared" si="64"/>
        <v>5160466.5521459999</v>
      </c>
      <c r="L77" s="16">
        <v>0</v>
      </c>
      <c r="M77" s="16">
        <v>0</v>
      </c>
      <c r="N77" s="122">
        <v>38818</v>
      </c>
      <c r="O77" s="122">
        <v>44256</v>
      </c>
      <c r="P77" s="14">
        <v>5</v>
      </c>
      <c r="Q77" s="17">
        <v>20</v>
      </c>
      <c r="R77" s="50">
        <v>0</v>
      </c>
      <c r="S77" s="50">
        <v>4</v>
      </c>
      <c r="T77" s="14" t="s">
        <v>38</v>
      </c>
      <c r="U77" s="46">
        <v>6.4199999999999993E-2</v>
      </c>
      <c r="V77" s="14" t="s">
        <v>39</v>
      </c>
      <c r="W77" s="46">
        <v>5.0000000000000001E-3</v>
      </c>
      <c r="X77" s="16">
        <v>11824772.42</v>
      </c>
      <c r="Y77" s="19">
        <f t="shared" si="27"/>
        <v>5160466.5521459999</v>
      </c>
      <c r="Z77" s="16">
        <f t="shared" si="54"/>
        <v>2526080.9069789997</v>
      </c>
      <c r="AA77" s="16">
        <f t="shared" si="59"/>
        <v>1515648.5634209998</v>
      </c>
      <c r="AB77" s="16">
        <f t="shared" si="59"/>
        <v>505216.21986299986</v>
      </c>
      <c r="AC77" s="16">
        <f t="shared" si="59"/>
        <v>0</v>
      </c>
      <c r="AD77" s="16">
        <f t="shared" si="59"/>
        <v>0</v>
      </c>
      <c r="AE77" s="16">
        <f t="shared" si="59"/>
        <v>0</v>
      </c>
      <c r="AF77" s="16">
        <f t="shared" si="59"/>
        <v>0</v>
      </c>
      <c r="AG77" s="16">
        <f t="shared" si="59"/>
        <v>0</v>
      </c>
      <c r="AH77" s="16">
        <f t="shared" si="59"/>
        <v>0</v>
      </c>
      <c r="AI77" s="16">
        <f t="shared" si="59"/>
        <v>0</v>
      </c>
      <c r="AJ77" s="16">
        <f t="shared" si="59"/>
        <v>0</v>
      </c>
      <c r="AK77" s="16">
        <f t="shared" si="59"/>
        <v>0</v>
      </c>
      <c r="AL77" s="16">
        <f t="shared" si="59"/>
        <v>0</v>
      </c>
      <c r="AM77" s="16">
        <f t="shared" si="59"/>
        <v>0</v>
      </c>
      <c r="AN77" s="16">
        <f t="shared" si="59"/>
        <v>0</v>
      </c>
      <c r="AO77" s="16">
        <f t="shared" si="59"/>
        <v>0</v>
      </c>
      <c r="AP77" s="16">
        <f t="shared" si="59"/>
        <v>0</v>
      </c>
      <c r="AQ77" s="16">
        <f t="shared" si="59"/>
        <v>0</v>
      </c>
      <c r="AR77" s="16">
        <f t="shared" si="59"/>
        <v>0</v>
      </c>
      <c r="AS77" s="16">
        <f t="shared" si="59"/>
        <v>0</v>
      </c>
      <c r="AT77" s="16">
        <f t="shared" si="59"/>
        <v>0</v>
      </c>
      <c r="AU77" s="16">
        <f t="shared" si="59"/>
        <v>0</v>
      </c>
      <c r="AV77" s="16">
        <f t="shared" si="59"/>
        <v>0</v>
      </c>
      <c r="AW77" s="16">
        <f t="shared" si="59"/>
        <v>0</v>
      </c>
      <c r="AX77" s="16">
        <f t="shared" si="59"/>
        <v>0</v>
      </c>
      <c r="AY77" s="16">
        <f t="shared" si="59"/>
        <v>0</v>
      </c>
      <c r="AZ77" s="16">
        <f t="shared" ref="AZ77:BW77" si="65">AY77-AZ34</f>
        <v>0</v>
      </c>
      <c r="BA77" s="16">
        <f t="shared" si="65"/>
        <v>0</v>
      </c>
      <c r="BB77" s="16">
        <f t="shared" si="65"/>
        <v>0</v>
      </c>
      <c r="BC77" s="16">
        <f t="shared" si="65"/>
        <v>0</v>
      </c>
      <c r="BD77" s="16">
        <f t="shared" si="65"/>
        <v>0</v>
      </c>
      <c r="BE77" s="16">
        <f t="shared" si="65"/>
        <v>0</v>
      </c>
      <c r="BF77" s="16">
        <f t="shared" si="65"/>
        <v>0</v>
      </c>
      <c r="BG77" s="16">
        <f t="shared" si="65"/>
        <v>0</v>
      </c>
      <c r="BH77" s="16">
        <f t="shared" si="65"/>
        <v>0</v>
      </c>
      <c r="BI77" s="16">
        <f t="shared" si="65"/>
        <v>0</v>
      </c>
      <c r="BJ77" s="16">
        <f t="shared" si="65"/>
        <v>0</v>
      </c>
      <c r="BK77" s="16">
        <f t="shared" si="65"/>
        <v>0</v>
      </c>
      <c r="BL77" s="16">
        <f t="shared" si="65"/>
        <v>0</v>
      </c>
      <c r="BM77" s="16">
        <f t="shared" si="65"/>
        <v>0</v>
      </c>
      <c r="BN77" s="16">
        <f t="shared" si="65"/>
        <v>0</v>
      </c>
      <c r="BO77" s="16">
        <f t="shared" si="65"/>
        <v>0</v>
      </c>
      <c r="BP77" s="16">
        <f t="shared" si="65"/>
        <v>0</v>
      </c>
      <c r="BQ77" s="16">
        <f t="shared" si="65"/>
        <v>0</v>
      </c>
      <c r="BR77" s="16">
        <f t="shared" si="65"/>
        <v>0</v>
      </c>
      <c r="BS77" s="16">
        <f t="shared" si="65"/>
        <v>0</v>
      </c>
      <c r="BT77" s="16">
        <f t="shared" si="65"/>
        <v>0</v>
      </c>
      <c r="BU77" s="16">
        <f t="shared" si="65"/>
        <v>0</v>
      </c>
      <c r="BV77" s="16">
        <f t="shared" si="65"/>
        <v>0</v>
      </c>
      <c r="BW77" s="16">
        <f t="shared" si="65"/>
        <v>0</v>
      </c>
    </row>
    <row r="78" spans="1:75" x14ac:dyDescent="0.35">
      <c r="A78" s="14">
        <v>31</v>
      </c>
      <c r="B78" s="15" t="s">
        <v>25</v>
      </c>
      <c r="C78" s="15" t="s">
        <v>46</v>
      </c>
      <c r="D78" s="14" t="s">
        <v>27</v>
      </c>
      <c r="E78" s="50" t="s">
        <v>62</v>
      </c>
      <c r="F78" s="50" t="s">
        <v>74</v>
      </c>
      <c r="G78" s="50">
        <f>VLOOKUP(F78,'Represenative Instruments_FX'!$E$5:$F$14,2,FALSE)</f>
        <v>2</v>
      </c>
      <c r="H78" s="14" t="s">
        <v>30</v>
      </c>
      <c r="I78" s="76">
        <f>VLOOKUP(H78,'Represenative Instruments_FX'!$H$5:$J$15,3,FALSE)</f>
        <v>1.4247700000000001</v>
      </c>
      <c r="J78" s="16">
        <f t="shared" ref="J78:K78" si="66">+J35</f>
        <v>39516484.372554161</v>
      </c>
      <c r="K78" s="16">
        <f t="shared" si="66"/>
        <v>5502813.4146269681</v>
      </c>
      <c r="L78" s="16">
        <v>0</v>
      </c>
      <c r="M78" s="16">
        <v>0</v>
      </c>
      <c r="N78" s="121">
        <v>41356</v>
      </c>
      <c r="O78" s="121">
        <v>52495</v>
      </c>
      <c r="P78" s="14">
        <v>10</v>
      </c>
      <c r="Q78" s="17">
        <v>40</v>
      </c>
      <c r="R78" s="50">
        <v>0</v>
      </c>
      <c r="S78" s="50">
        <v>26</v>
      </c>
      <c r="T78" s="14" t="s">
        <v>29</v>
      </c>
      <c r="U78" s="46">
        <v>7.4999999999999997E-3</v>
      </c>
      <c r="V78" s="14"/>
      <c r="W78" s="24"/>
      <c r="X78" s="16">
        <v>5060606.0606060605</v>
      </c>
      <c r="Y78" s="19">
        <f t="shared" si="27"/>
        <v>5502813.4146269681</v>
      </c>
      <c r="Z78" s="16">
        <f t="shared" si="54"/>
        <v>5441620.7285604831</v>
      </c>
      <c r="AA78" s="16">
        <f t="shared" ref="AA78:AO78" si="67">Z78-AA35</f>
        <v>5280497.5368577885</v>
      </c>
      <c r="AB78" s="16">
        <f t="shared" si="67"/>
        <v>5095387.2486196049</v>
      </c>
      <c r="AC78" s="16">
        <f t="shared" si="67"/>
        <v>4910276.9603814213</v>
      </c>
      <c r="AD78" s="16">
        <f t="shared" si="67"/>
        <v>4725166.6721432377</v>
      </c>
      <c r="AE78" s="16">
        <f t="shared" si="67"/>
        <v>4540056.3839050541</v>
      </c>
      <c r="AF78" s="16">
        <f t="shared" si="67"/>
        <v>4313053.5647098012</v>
      </c>
      <c r="AG78" s="16">
        <f t="shared" si="67"/>
        <v>4086050.7455145484</v>
      </c>
      <c r="AH78" s="16">
        <f t="shared" si="67"/>
        <v>3859047.9263192955</v>
      </c>
      <c r="AI78" s="16">
        <f t="shared" si="67"/>
        <v>3632045.1071240427</v>
      </c>
      <c r="AJ78" s="16">
        <f t="shared" si="67"/>
        <v>3405042.2879287899</v>
      </c>
      <c r="AK78" s="16">
        <f t="shared" si="67"/>
        <v>3178039.468733537</v>
      </c>
      <c r="AL78" s="16">
        <f t="shared" si="67"/>
        <v>2951036.6495382842</v>
      </c>
      <c r="AM78" s="16">
        <f t="shared" si="67"/>
        <v>2724033.8303430313</v>
      </c>
      <c r="AN78" s="16">
        <f t="shared" si="67"/>
        <v>2497031.0111477785</v>
      </c>
      <c r="AO78" s="16">
        <f t="shared" si="67"/>
        <v>2270028.1919525256</v>
      </c>
      <c r="AP78" s="16">
        <f t="shared" ref="AA78:BW83" si="68">AO78-AP35</f>
        <v>2043025.3727572728</v>
      </c>
      <c r="AQ78" s="16">
        <f t="shared" si="68"/>
        <v>1816022.55356202</v>
      </c>
      <c r="AR78" s="16">
        <f t="shared" si="68"/>
        <v>1589019.7343667671</v>
      </c>
      <c r="AS78" s="16">
        <f t="shared" si="68"/>
        <v>1362016.9151715143</v>
      </c>
      <c r="AT78" s="16">
        <f t="shared" si="68"/>
        <v>1135014.0959762614</v>
      </c>
      <c r="AU78" s="16">
        <f t="shared" si="68"/>
        <v>908011.2767810087</v>
      </c>
      <c r="AV78" s="16">
        <f t="shared" si="68"/>
        <v>681008.45758575597</v>
      </c>
      <c r="AW78" s="16">
        <f t="shared" si="68"/>
        <v>454005.63839050324</v>
      </c>
      <c r="AX78" s="16">
        <f t="shared" si="68"/>
        <v>227002.81919525049</v>
      </c>
      <c r="AY78" s="16">
        <f t="shared" si="68"/>
        <v>-2.2700987756252289E-9</v>
      </c>
      <c r="AZ78" s="16">
        <f t="shared" si="68"/>
        <v>-2.2700987756252289E-9</v>
      </c>
      <c r="BA78" s="16">
        <f t="shared" si="68"/>
        <v>-2.2700987756252289E-9</v>
      </c>
      <c r="BB78" s="16">
        <f t="shared" si="68"/>
        <v>-2.2700987756252289E-9</v>
      </c>
      <c r="BC78" s="16">
        <f t="shared" si="68"/>
        <v>-2.2700987756252289E-9</v>
      </c>
      <c r="BD78" s="16">
        <f t="shared" si="68"/>
        <v>-2.2700987756252289E-9</v>
      </c>
      <c r="BE78" s="16">
        <f t="shared" si="68"/>
        <v>-2.2700987756252289E-9</v>
      </c>
      <c r="BF78" s="16">
        <f t="shared" si="68"/>
        <v>-2.2700987756252289E-9</v>
      </c>
      <c r="BG78" s="16">
        <f t="shared" si="68"/>
        <v>-2.2700987756252289E-9</v>
      </c>
      <c r="BH78" s="16">
        <f t="shared" si="68"/>
        <v>-2.2700987756252289E-9</v>
      </c>
      <c r="BI78" s="16">
        <f t="shared" si="68"/>
        <v>-2.2700987756252289E-9</v>
      </c>
      <c r="BJ78" s="16">
        <f t="shared" si="68"/>
        <v>-2.2700987756252289E-9</v>
      </c>
      <c r="BK78" s="16">
        <f t="shared" si="68"/>
        <v>-2.2700987756252289E-9</v>
      </c>
      <c r="BL78" s="16">
        <f t="shared" si="68"/>
        <v>-2.2700987756252289E-9</v>
      </c>
      <c r="BM78" s="16">
        <f t="shared" si="68"/>
        <v>-2.2700987756252289E-9</v>
      </c>
      <c r="BN78" s="16">
        <f t="shared" si="68"/>
        <v>-2.2700987756252289E-9</v>
      </c>
      <c r="BO78" s="16">
        <f t="shared" si="68"/>
        <v>-2.2700987756252289E-9</v>
      </c>
      <c r="BP78" s="16">
        <f t="shared" si="68"/>
        <v>-2.2700987756252289E-9</v>
      </c>
      <c r="BQ78" s="16">
        <f t="shared" si="68"/>
        <v>-2.2700987756252289E-9</v>
      </c>
      <c r="BR78" s="16">
        <f t="shared" si="68"/>
        <v>-2.2700987756252289E-9</v>
      </c>
      <c r="BS78" s="16">
        <f t="shared" si="68"/>
        <v>-2.2700987756252289E-9</v>
      </c>
      <c r="BT78" s="16">
        <f t="shared" si="68"/>
        <v>-2.2700987756252289E-9</v>
      </c>
      <c r="BU78" s="16">
        <f t="shared" si="68"/>
        <v>-2.2700987756252289E-9</v>
      </c>
      <c r="BV78" s="16">
        <f t="shared" si="68"/>
        <v>-2.2700987756252289E-9</v>
      </c>
      <c r="BW78" s="16">
        <f t="shared" si="68"/>
        <v>-2.2700987756252289E-9</v>
      </c>
    </row>
    <row r="79" spans="1:75" x14ac:dyDescent="0.35">
      <c r="A79" s="14">
        <v>32</v>
      </c>
      <c r="B79" s="15" t="s">
        <v>25</v>
      </c>
      <c r="C79" s="17" t="s">
        <v>47</v>
      </c>
      <c r="D79" s="14" t="s">
        <v>48</v>
      </c>
      <c r="E79" s="50" t="s">
        <v>48</v>
      </c>
      <c r="F79" s="50" t="s">
        <v>79</v>
      </c>
      <c r="G79" s="50">
        <f>VLOOKUP(F79,'Represenative Instruments_FX'!$E$5:$F$14,2,FALSE)</f>
        <v>6</v>
      </c>
      <c r="H79" s="14" t="s">
        <v>28</v>
      </c>
      <c r="I79" s="76">
        <f>VLOOKUP(H79,'Represenative Instruments_FX'!$H$5:$J$15,3,FALSE)</f>
        <v>1</v>
      </c>
      <c r="J79" s="16">
        <f t="shared" ref="J79:K79" si="69">+J36</f>
        <v>82251950</v>
      </c>
      <c r="K79" s="16">
        <f t="shared" si="69"/>
        <v>47001114.259999998</v>
      </c>
      <c r="L79" s="16">
        <v>0</v>
      </c>
      <c r="M79" s="16">
        <v>0</v>
      </c>
      <c r="N79" s="122">
        <v>43646</v>
      </c>
      <c r="O79" s="122">
        <v>44561</v>
      </c>
      <c r="P79" s="14">
        <v>5</v>
      </c>
      <c r="Q79" s="17">
        <v>7</v>
      </c>
      <c r="R79" s="50">
        <v>2</v>
      </c>
      <c r="S79" s="50">
        <v>4</v>
      </c>
      <c r="T79" s="14" t="s">
        <v>29</v>
      </c>
      <c r="U79" s="46">
        <v>3.5000000000000003E-2</v>
      </c>
      <c r="V79" s="14"/>
      <c r="W79" s="24"/>
      <c r="X79" s="16">
        <v>76626905</v>
      </c>
      <c r="Y79" s="19">
        <f t="shared" si="27"/>
        <v>47001114.259999998</v>
      </c>
      <c r="Z79" s="16">
        <f t="shared" si="54"/>
        <v>47001114.259999998</v>
      </c>
      <c r="AA79" s="16">
        <f t="shared" si="68"/>
        <v>23500557.129999999</v>
      </c>
      <c r="AB79" s="16">
        <f t="shared" si="68"/>
        <v>11750278.564999999</v>
      </c>
      <c r="AC79" s="16">
        <f t="shared" si="68"/>
        <v>0</v>
      </c>
      <c r="AD79" s="16">
        <f t="shared" si="68"/>
        <v>0</v>
      </c>
      <c r="AE79" s="16">
        <f t="shared" si="68"/>
        <v>0</v>
      </c>
      <c r="AF79" s="16">
        <f t="shared" si="68"/>
        <v>0</v>
      </c>
      <c r="AG79" s="16">
        <f t="shared" si="68"/>
        <v>0</v>
      </c>
      <c r="AH79" s="16">
        <f t="shared" si="68"/>
        <v>0</v>
      </c>
      <c r="AI79" s="16">
        <f t="shared" si="68"/>
        <v>0</v>
      </c>
      <c r="AJ79" s="16">
        <f t="shared" si="68"/>
        <v>0</v>
      </c>
      <c r="AK79" s="16">
        <f t="shared" si="68"/>
        <v>0</v>
      </c>
      <c r="AL79" s="16">
        <f t="shared" si="68"/>
        <v>0</v>
      </c>
      <c r="AM79" s="16">
        <f t="shared" si="68"/>
        <v>0</v>
      </c>
      <c r="AN79" s="16">
        <f t="shared" si="68"/>
        <v>0</v>
      </c>
      <c r="AO79" s="16">
        <f t="shared" si="68"/>
        <v>0</v>
      </c>
      <c r="AP79" s="16">
        <f t="shared" si="68"/>
        <v>0</v>
      </c>
      <c r="AQ79" s="16">
        <f t="shared" si="68"/>
        <v>0</v>
      </c>
      <c r="AR79" s="16">
        <f t="shared" si="68"/>
        <v>0</v>
      </c>
      <c r="AS79" s="16">
        <f t="shared" si="68"/>
        <v>0</v>
      </c>
      <c r="AT79" s="16">
        <f t="shared" si="68"/>
        <v>0</v>
      </c>
      <c r="AU79" s="16">
        <f t="shared" si="68"/>
        <v>0</v>
      </c>
      <c r="AV79" s="16">
        <f t="shared" si="68"/>
        <v>0</v>
      </c>
      <c r="AW79" s="16">
        <f t="shared" si="68"/>
        <v>0</v>
      </c>
      <c r="AX79" s="16">
        <f t="shared" si="68"/>
        <v>0</v>
      </c>
      <c r="AY79" s="16">
        <f t="shared" si="68"/>
        <v>0</v>
      </c>
      <c r="AZ79" s="16">
        <f t="shared" si="68"/>
        <v>0</v>
      </c>
      <c r="BA79" s="16">
        <f t="shared" si="68"/>
        <v>0</v>
      </c>
      <c r="BB79" s="16">
        <f t="shared" si="68"/>
        <v>0</v>
      </c>
      <c r="BC79" s="16">
        <f t="shared" si="68"/>
        <v>0</v>
      </c>
      <c r="BD79" s="16">
        <f t="shared" si="68"/>
        <v>0</v>
      </c>
      <c r="BE79" s="16">
        <f t="shared" si="68"/>
        <v>0</v>
      </c>
      <c r="BF79" s="16">
        <f t="shared" si="68"/>
        <v>0</v>
      </c>
      <c r="BG79" s="16">
        <f t="shared" si="68"/>
        <v>0</v>
      </c>
      <c r="BH79" s="16">
        <f t="shared" si="68"/>
        <v>0</v>
      </c>
      <c r="BI79" s="16">
        <f t="shared" si="68"/>
        <v>0</v>
      </c>
      <c r="BJ79" s="16">
        <f t="shared" si="68"/>
        <v>0</v>
      </c>
      <c r="BK79" s="16">
        <f t="shared" si="68"/>
        <v>0</v>
      </c>
      <c r="BL79" s="16">
        <f t="shared" si="68"/>
        <v>0</v>
      </c>
      <c r="BM79" s="16">
        <f t="shared" si="68"/>
        <v>0</v>
      </c>
      <c r="BN79" s="16">
        <f t="shared" si="68"/>
        <v>0</v>
      </c>
      <c r="BO79" s="16">
        <f t="shared" si="68"/>
        <v>0</v>
      </c>
      <c r="BP79" s="16">
        <f t="shared" si="68"/>
        <v>0</v>
      </c>
      <c r="BQ79" s="16">
        <f t="shared" si="68"/>
        <v>0</v>
      </c>
      <c r="BR79" s="16">
        <f t="shared" si="68"/>
        <v>0</v>
      </c>
      <c r="BS79" s="16">
        <f t="shared" si="68"/>
        <v>0</v>
      </c>
      <c r="BT79" s="16">
        <f t="shared" si="68"/>
        <v>0</v>
      </c>
      <c r="BU79" s="16">
        <f t="shared" si="68"/>
        <v>0</v>
      </c>
      <c r="BV79" s="16">
        <f t="shared" si="68"/>
        <v>0</v>
      </c>
      <c r="BW79" s="16">
        <f t="shared" si="68"/>
        <v>0</v>
      </c>
    </row>
    <row r="80" spans="1:75" x14ac:dyDescent="0.35">
      <c r="A80" s="14">
        <v>33</v>
      </c>
      <c r="B80" s="15" t="s">
        <v>25</v>
      </c>
      <c r="C80" s="15" t="s">
        <v>49</v>
      </c>
      <c r="D80" s="14" t="s">
        <v>48</v>
      </c>
      <c r="E80" s="50" t="s">
        <v>48</v>
      </c>
      <c r="F80" s="50" t="s">
        <v>79</v>
      </c>
      <c r="G80" s="50">
        <f>VLOOKUP(F80,'Represenative Instruments_FX'!$E$5:$F$14,2,FALSE)</f>
        <v>6</v>
      </c>
      <c r="H80" s="14" t="s">
        <v>28</v>
      </c>
      <c r="I80" s="76">
        <f>VLOOKUP(H80,'Represenative Instruments_FX'!$H$5:$J$15,3,FALSE)</f>
        <v>1</v>
      </c>
      <c r="J80" s="16">
        <f t="shared" ref="J80:K80" si="70">+J37</f>
        <v>307357582.72000003</v>
      </c>
      <c r="K80" s="16">
        <f t="shared" si="70"/>
        <v>156433440.61660001</v>
      </c>
      <c r="L80" s="16">
        <v>0</v>
      </c>
      <c r="M80" s="16">
        <v>0</v>
      </c>
      <c r="N80" s="121">
        <v>43465</v>
      </c>
      <c r="O80" s="122">
        <v>45453</v>
      </c>
      <c r="P80" s="14">
        <v>6</v>
      </c>
      <c r="Q80" s="17">
        <v>12</v>
      </c>
      <c r="R80" s="50">
        <v>1</v>
      </c>
      <c r="S80" s="50">
        <v>7</v>
      </c>
      <c r="T80" s="14" t="s">
        <v>29</v>
      </c>
      <c r="U80" s="46">
        <v>0.06</v>
      </c>
      <c r="V80" s="14"/>
      <c r="W80" s="24"/>
      <c r="X80" s="16">
        <v>229778548.31999999</v>
      </c>
      <c r="Y80" s="19">
        <f t="shared" si="27"/>
        <v>156433440.61660001</v>
      </c>
      <c r="Z80" s="16">
        <f t="shared" si="54"/>
        <v>118571681.9428</v>
      </c>
      <c r="AA80" s="16">
        <f t="shared" si="68"/>
        <v>90709922.799999997</v>
      </c>
      <c r="AB80" s="16">
        <f t="shared" si="68"/>
        <v>71320399.640000001</v>
      </c>
      <c r="AC80" s="16">
        <f t="shared" si="68"/>
        <v>52430876.480000004</v>
      </c>
      <c r="AD80" s="16">
        <f t="shared" si="68"/>
        <v>35379046.320000008</v>
      </c>
      <c r="AE80" s="16">
        <f t="shared" si="68"/>
        <v>16989523.160000008</v>
      </c>
      <c r="AF80" s="16">
        <f t="shared" si="68"/>
        <v>0</v>
      </c>
      <c r="AG80" s="16">
        <f t="shared" si="68"/>
        <v>0</v>
      </c>
      <c r="AH80" s="16">
        <f t="shared" si="68"/>
        <v>0</v>
      </c>
      <c r="AI80" s="16">
        <f t="shared" si="68"/>
        <v>0</v>
      </c>
      <c r="AJ80" s="16">
        <f t="shared" si="68"/>
        <v>0</v>
      </c>
      <c r="AK80" s="16">
        <f t="shared" si="68"/>
        <v>0</v>
      </c>
      <c r="AL80" s="16">
        <f t="shared" si="68"/>
        <v>0</v>
      </c>
      <c r="AM80" s="16">
        <f t="shared" si="68"/>
        <v>0</v>
      </c>
      <c r="AN80" s="16">
        <f t="shared" si="68"/>
        <v>0</v>
      </c>
      <c r="AO80" s="16">
        <f t="shared" si="68"/>
        <v>0</v>
      </c>
      <c r="AP80" s="16">
        <f t="shared" si="68"/>
        <v>0</v>
      </c>
      <c r="AQ80" s="16">
        <f t="shared" si="68"/>
        <v>0</v>
      </c>
      <c r="AR80" s="16">
        <f t="shared" si="68"/>
        <v>0</v>
      </c>
      <c r="AS80" s="16">
        <f t="shared" si="68"/>
        <v>0</v>
      </c>
      <c r="AT80" s="16">
        <f t="shared" si="68"/>
        <v>0</v>
      </c>
      <c r="AU80" s="16">
        <f t="shared" si="68"/>
        <v>0</v>
      </c>
      <c r="AV80" s="16">
        <f t="shared" si="68"/>
        <v>0</v>
      </c>
      <c r="AW80" s="16">
        <f t="shared" si="68"/>
        <v>0</v>
      </c>
      <c r="AX80" s="16">
        <f t="shared" si="68"/>
        <v>0</v>
      </c>
      <c r="AY80" s="16">
        <f t="shared" si="68"/>
        <v>0</v>
      </c>
      <c r="AZ80" s="16">
        <f t="shared" si="68"/>
        <v>0</v>
      </c>
      <c r="BA80" s="16">
        <f t="shared" si="68"/>
        <v>0</v>
      </c>
      <c r="BB80" s="16">
        <f t="shared" si="68"/>
        <v>0</v>
      </c>
      <c r="BC80" s="16">
        <f t="shared" si="68"/>
        <v>0</v>
      </c>
      <c r="BD80" s="16">
        <f t="shared" si="68"/>
        <v>0</v>
      </c>
      <c r="BE80" s="16">
        <f t="shared" si="68"/>
        <v>0</v>
      </c>
      <c r="BF80" s="16">
        <f t="shared" si="68"/>
        <v>0</v>
      </c>
      <c r="BG80" s="16">
        <f t="shared" si="68"/>
        <v>0</v>
      </c>
      <c r="BH80" s="16">
        <f t="shared" si="68"/>
        <v>0</v>
      </c>
      <c r="BI80" s="16">
        <f t="shared" si="68"/>
        <v>0</v>
      </c>
      <c r="BJ80" s="16">
        <f t="shared" si="68"/>
        <v>0</v>
      </c>
      <c r="BK80" s="16">
        <f t="shared" si="68"/>
        <v>0</v>
      </c>
      <c r="BL80" s="16">
        <f t="shared" si="68"/>
        <v>0</v>
      </c>
      <c r="BM80" s="16">
        <f t="shared" si="68"/>
        <v>0</v>
      </c>
      <c r="BN80" s="16">
        <f t="shared" si="68"/>
        <v>0</v>
      </c>
      <c r="BO80" s="16">
        <f t="shared" si="68"/>
        <v>0</v>
      </c>
      <c r="BP80" s="16">
        <f t="shared" si="68"/>
        <v>0</v>
      </c>
      <c r="BQ80" s="16">
        <f t="shared" si="68"/>
        <v>0</v>
      </c>
      <c r="BR80" s="16">
        <f t="shared" si="68"/>
        <v>0</v>
      </c>
      <c r="BS80" s="16">
        <f t="shared" si="68"/>
        <v>0</v>
      </c>
      <c r="BT80" s="16">
        <f t="shared" si="68"/>
        <v>0</v>
      </c>
      <c r="BU80" s="16">
        <f t="shared" si="68"/>
        <v>0</v>
      </c>
      <c r="BV80" s="16">
        <f t="shared" si="68"/>
        <v>0</v>
      </c>
      <c r="BW80" s="16">
        <f t="shared" si="68"/>
        <v>0</v>
      </c>
    </row>
    <row r="81" spans="1:132" x14ac:dyDescent="0.35">
      <c r="A81" s="14">
        <v>34</v>
      </c>
      <c r="B81" s="15" t="s">
        <v>25</v>
      </c>
      <c r="C81" s="15" t="s">
        <v>50</v>
      </c>
      <c r="D81" s="14" t="s">
        <v>43</v>
      </c>
      <c r="E81" s="50" t="s">
        <v>43</v>
      </c>
      <c r="F81" s="50" t="s">
        <v>78</v>
      </c>
      <c r="G81" s="50">
        <f>VLOOKUP(F81,'Represenative Instruments_FX'!$E$5:$F$14,2,FALSE)</f>
        <v>5</v>
      </c>
      <c r="H81" s="14" t="s">
        <v>28</v>
      </c>
      <c r="I81" s="76">
        <f>VLOOKUP(H81,'Represenative Instruments_FX'!$H$5:$J$15,3,FALSE)</f>
        <v>1</v>
      </c>
      <c r="J81" s="16">
        <f t="shared" ref="J81:K81" si="71">+J38</f>
        <v>200000000</v>
      </c>
      <c r="K81" s="16">
        <f t="shared" si="71"/>
        <v>182010912.84999999</v>
      </c>
      <c r="L81" s="18">
        <v>0</v>
      </c>
      <c r="M81" s="18">
        <v>0</v>
      </c>
      <c r="N81" s="121">
        <v>42999</v>
      </c>
      <c r="O81" s="121">
        <v>44641</v>
      </c>
      <c r="P81" s="14">
        <v>4</v>
      </c>
      <c r="Q81" s="17">
        <v>9</v>
      </c>
      <c r="R81" s="50">
        <v>0</v>
      </c>
      <c r="S81" s="50">
        <v>5</v>
      </c>
      <c r="T81" s="14" t="s">
        <v>29</v>
      </c>
      <c r="U81" s="46">
        <v>0.03</v>
      </c>
      <c r="V81" s="14"/>
      <c r="W81" s="24"/>
      <c r="X81" s="16">
        <v>200000000</v>
      </c>
      <c r="Y81" s="19">
        <f t="shared" si="27"/>
        <v>182010912.84999999</v>
      </c>
      <c r="Z81" s="16">
        <f t="shared" si="54"/>
        <v>140000000</v>
      </c>
      <c r="AA81" s="16">
        <f t="shared" si="68"/>
        <v>100000000</v>
      </c>
      <c r="AB81" s="16">
        <f t="shared" si="68"/>
        <v>60000000</v>
      </c>
      <c r="AC81" s="16">
        <f t="shared" si="68"/>
        <v>20000000</v>
      </c>
      <c r="AD81" s="16">
        <f t="shared" si="68"/>
        <v>0</v>
      </c>
      <c r="AE81" s="16">
        <f t="shared" si="68"/>
        <v>0</v>
      </c>
      <c r="AF81" s="16">
        <f t="shared" si="68"/>
        <v>0</v>
      </c>
      <c r="AG81" s="16">
        <f t="shared" si="68"/>
        <v>0</v>
      </c>
      <c r="AH81" s="16">
        <f t="shared" si="68"/>
        <v>0</v>
      </c>
      <c r="AI81" s="16">
        <f t="shared" si="68"/>
        <v>0</v>
      </c>
      <c r="AJ81" s="16">
        <f t="shared" si="68"/>
        <v>0</v>
      </c>
      <c r="AK81" s="16">
        <f t="shared" si="68"/>
        <v>0</v>
      </c>
      <c r="AL81" s="16">
        <f t="shared" si="68"/>
        <v>0</v>
      </c>
      <c r="AM81" s="16">
        <f t="shared" si="68"/>
        <v>0</v>
      </c>
      <c r="AN81" s="16">
        <f t="shared" si="68"/>
        <v>0</v>
      </c>
      <c r="AO81" s="16">
        <f t="shared" si="68"/>
        <v>0</v>
      </c>
      <c r="AP81" s="16">
        <f t="shared" si="68"/>
        <v>0</v>
      </c>
      <c r="AQ81" s="16">
        <f t="shared" si="68"/>
        <v>0</v>
      </c>
      <c r="AR81" s="16">
        <f t="shared" si="68"/>
        <v>0</v>
      </c>
      <c r="AS81" s="16">
        <f t="shared" si="68"/>
        <v>0</v>
      </c>
      <c r="AT81" s="16">
        <f t="shared" si="68"/>
        <v>0</v>
      </c>
      <c r="AU81" s="16">
        <f t="shared" si="68"/>
        <v>0</v>
      </c>
      <c r="AV81" s="16">
        <f t="shared" si="68"/>
        <v>0</v>
      </c>
      <c r="AW81" s="16">
        <f t="shared" si="68"/>
        <v>0</v>
      </c>
      <c r="AX81" s="16">
        <f t="shared" si="68"/>
        <v>0</v>
      </c>
      <c r="AY81" s="16">
        <f t="shared" si="68"/>
        <v>0</v>
      </c>
      <c r="AZ81" s="16">
        <f t="shared" si="68"/>
        <v>0</v>
      </c>
      <c r="BA81" s="16">
        <f t="shared" si="68"/>
        <v>0</v>
      </c>
      <c r="BB81" s="16">
        <f t="shared" si="68"/>
        <v>0</v>
      </c>
      <c r="BC81" s="16">
        <f t="shared" si="68"/>
        <v>0</v>
      </c>
      <c r="BD81" s="16">
        <f t="shared" si="68"/>
        <v>0</v>
      </c>
      <c r="BE81" s="16">
        <f t="shared" si="68"/>
        <v>0</v>
      </c>
      <c r="BF81" s="16">
        <f t="shared" si="68"/>
        <v>0</v>
      </c>
      <c r="BG81" s="16">
        <f t="shared" si="68"/>
        <v>0</v>
      </c>
      <c r="BH81" s="16">
        <f t="shared" si="68"/>
        <v>0</v>
      </c>
      <c r="BI81" s="16">
        <f t="shared" si="68"/>
        <v>0</v>
      </c>
      <c r="BJ81" s="16">
        <f t="shared" si="68"/>
        <v>0</v>
      </c>
      <c r="BK81" s="16">
        <f t="shared" si="68"/>
        <v>0</v>
      </c>
      <c r="BL81" s="16">
        <f t="shared" si="68"/>
        <v>0</v>
      </c>
      <c r="BM81" s="16">
        <f t="shared" si="68"/>
        <v>0</v>
      </c>
      <c r="BN81" s="16">
        <f t="shared" si="68"/>
        <v>0</v>
      </c>
      <c r="BO81" s="16">
        <f t="shared" si="68"/>
        <v>0</v>
      </c>
      <c r="BP81" s="16">
        <f t="shared" si="68"/>
        <v>0</v>
      </c>
      <c r="BQ81" s="16">
        <f t="shared" si="68"/>
        <v>0</v>
      </c>
      <c r="BR81" s="16">
        <f t="shared" si="68"/>
        <v>0</v>
      </c>
      <c r="BS81" s="16">
        <f t="shared" si="68"/>
        <v>0</v>
      </c>
      <c r="BT81" s="16">
        <f t="shared" si="68"/>
        <v>0</v>
      </c>
      <c r="BU81" s="16">
        <f t="shared" si="68"/>
        <v>0</v>
      </c>
      <c r="BV81" s="16">
        <f t="shared" si="68"/>
        <v>0</v>
      </c>
      <c r="BW81" s="16">
        <f t="shared" si="68"/>
        <v>0</v>
      </c>
    </row>
    <row r="82" spans="1:132" x14ac:dyDescent="0.35">
      <c r="A82" s="14">
        <v>35</v>
      </c>
      <c r="B82" s="15" t="s">
        <v>25</v>
      </c>
      <c r="C82" s="15" t="s">
        <v>51</v>
      </c>
      <c r="D82" s="14" t="s">
        <v>27</v>
      </c>
      <c r="E82" s="50" t="s">
        <v>63</v>
      </c>
      <c r="F82" s="50" t="s">
        <v>75</v>
      </c>
      <c r="G82" s="50">
        <f>VLOOKUP(F82,'Represenative Instruments_FX'!$E$5:$F$14,2,FALSE)</f>
        <v>3</v>
      </c>
      <c r="H82" s="14" t="s">
        <v>52</v>
      </c>
      <c r="I82" s="76">
        <f>VLOOKUP(H82,'Represenative Instruments_FX'!$H$5:$J$15,3,FALSE)</f>
        <v>1.4247700000000001</v>
      </c>
      <c r="J82" s="16">
        <f t="shared" ref="J82:K82" si="72">+J39</f>
        <v>29492739.000000004</v>
      </c>
      <c r="K82" s="16">
        <f t="shared" si="72"/>
        <v>3654473.101000377</v>
      </c>
      <c r="L82" s="18">
        <v>0</v>
      </c>
      <c r="M82" s="18">
        <v>0</v>
      </c>
      <c r="N82" s="121">
        <v>44377</v>
      </c>
      <c r="O82" s="121">
        <v>50770</v>
      </c>
      <c r="P82" s="14">
        <v>7</v>
      </c>
      <c r="Q82" s="17">
        <v>21</v>
      </c>
      <c r="R82" s="50">
        <v>4</v>
      </c>
      <c r="S82" s="50">
        <v>21</v>
      </c>
      <c r="T82" s="14" t="s">
        <v>29</v>
      </c>
      <c r="U82" s="46">
        <v>7.4900000000000008E-2</v>
      </c>
      <c r="V82" s="14"/>
      <c r="W82" s="24"/>
      <c r="X82" s="16">
        <v>20700000</v>
      </c>
      <c r="Y82" s="19">
        <f t="shared" si="27"/>
        <v>3654473.101000377</v>
      </c>
      <c r="Z82" s="16">
        <f t="shared" si="54"/>
        <v>3654473.101000377</v>
      </c>
      <c r="AA82" s="16">
        <f t="shared" si="68"/>
        <v>3654473.101000377</v>
      </c>
      <c r="AB82" s="16">
        <f t="shared" si="68"/>
        <v>3654473.101000377</v>
      </c>
      <c r="AC82" s="16">
        <f t="shared" si="68"/>
        <v>3451446.8176114666</v>
      </c>
      <c r="AD82" s="16">
        <f t="shared" si="68"/>
        <v>3248420.5342225563</v>
      </c>
      <c r="AE82" s="16">
        <f t="shared" si="68"/>
        <v>3045394.2508336459</v>
      </c>
      <c r="AF82" s="16">
        <f t="shared" si="68"/>
        <v>2842367.9674447356</v>
      </c>
      <c r="AG82" s="16">
        <f t="shared" si="68"/>
        <v>2639341.6840558252</v>
      </c>
      <c r="AH82" s="16">
        <f t="shared" si="68"/>
        <v>2436315.4006669149</v>
      </c>
      <c r="AI82" s="16">
        <f t="shared" si="68"/>
        <v>2233289.1172780045</v>
      </c>
      <c r="AJ82" s="16">
        <f t="shared" si="68"/>
        <v>2030262.8338890942</v>
      </c>
      <c r="AK82" s="16">
        <f t="shared" si="68"/>
        <v>1827236.5505001838</v>
      </c>
      <c r="AL82" s="16">
        <f t="shared" si="68"/>
        <v>1624210.2671112735</v>
      </c>
      <c r="AM82" s="16">
        <f t="shared" si="68"/>
        <v>1421183.9837223631</v>
      </c>
      <c r="AN82" s="16">
        <f t="shared" si="68"/>
        <v>1218157.7003334528</v>
      </c>
      <c r="AO82" s="16">
        <f t="shared" si="68"/>
        <v>1015131.4169445423</v>
      </c>
      <c r="AP82" s="16">
        <f t="shared" si="68"/>
        <v>812105.13355563185</v>
      </c>
      <c r="AQ82" s="16">
        <f t="shared" si="68"/>
        <v>609078.85016672139</v>
      </c>
      <c r="AR82" s="16">
        <f t="shared" si="68"/>
        <v>406052.56677781092</v>
      </c>
      <c r="AS82" s="16">
        <f t="shared" si="68"/>
        <v>203026.28338890045</v>
      </c>
      <c r="AT82" s="16">
        <f t="shared" si="68"/>
        <v>1.3387762010097504E-9</v>
      </c>
      <c r="AU82" s="16">
        <f t="shared" si="68"/>
        <v>1.3387762010097504E-9</v>
      </c>
      <c r="AV82" s="16">
        <f t="shared" si="68"/>
        <v>1.3387762010097504E-9</v>
      </c>
      <c r="AW82" s="16">
        <f t="shared" si="68"/>
        <v>1.3387762010097504E-9</v>
      </c>
      <c r="AX82" s="16">
        <f t="shared" si="68"/>
        <v>1.3387762010097504E-9</v>
      </c>
      <c r="AY82" s="16">
        <f t="shared" si="68"/>
        <v>1.3387762010097504E-9</v>
      </c>
      <c r="AZ82" s="16">
        <f t="shared" si="68"/>
        <v>1.3387762010097504E-9</v>
      </c>
      <c r="BA82" s="16">
        <f t="shared" si="68"/>
        <v>1.3387762010097504E-9</v>
      </c>
      <c r="BB82" s="16">
        <f t="shared" si="68"/>
        <v>1.3387762010097504E-9</v>
      </c>
      <c r="BC82" s="16">
        <f t="shared" si="68"/>
        <v>1.3387762010097504E-9</v>
      </c>
      <c r="BD82" s="16">
        <f t="shared" si="68"/>
        <v>1.3387762010097504E-9</v>
      </c>
      <c r="BE82" s="16">
        <f t="shared" si="68"/>
        <v>1.3387762010097504E-9</v>
      </c>
      <c r="BF82" s="16">
        <f t="shared" si="68"/>
        <v>1.3387762010097504E-9</v>
      </c>
      <c r="BG82" s="16">
        <f t="shared" si="68"/>
        <v>1.3387762010097504E-9</v>
      </c>
      <c r="BH82" s="16">
        <f t="shared" si="68"/>
        <v>1.3387762010097504E-9</v>
      </c>
      <c r="BI82" s="16">
        <f t="shared" si="68"/>
        <v>1.3387762010097504E-9</v>
      </c>
      <c r="BJ82" s="16">
        <f t="shared" si="68"/>
        <v>1.3387762010097504E-9</v>
      </c>
      <c r="BK82" s="16">
        <f t="shared" si="68"/>
        <v>1.3387762010097504E-9</v>
      </c>
      <c r="BL82" s="16">
        <f t="shared" si="68"/>
        <v>1.3387762010097504E-9</v>
      </c>
      <c r="BM82" s="16">
        <f t="shared" si="68"/>
        <v>1.3387762010097504E-9</v>
      </c>
      <c r="BN82" s="16">
        <f t="shared" si="68"/>
        <v>1.3387762010097504E-9</v>
      </c>
      <c r="BO82" s="16">
        <f t="shared" si="68"/>
        <v>1.3387762010097504E-9</v>
      </c>
      <c r="BP82" s="16">
        <f t="shared" si="68"/>
        <v>1.3387762010097504E-9</v>
      </c>
      <c r="BQ82" s="16">
        <f t="shared" si="68"/>
        <v>1.3387762010097504E-9</v>
      </c>
      <c r="BR82" s="16">
        <f t="shared" si="68"/>
        <v>1.3387762010097504E-9</v>
      </c>
      <c r="BS82" s="16">
        <f t="shared" si="68"/>
        <v>1.3387762010097504E-9</v>
      </c>
      <c r="BT82" s="16">
        <f t="shared" si="68"/>
        <v>1.3387762010097504E-9</v>
      </c>
      <c r="BU82" s="16">
        <f t="shared" si="68"/>
        <v>1.3387762010097504E-9</v>
      </c>
      <c r="BV82" s="16">
        <f t="shared" si="68"/>
        <v>1.3387762010097504E-9</v>
      </c>
      <c r="BW82" s="16">
        <f t="shared" si="68"/>
        <v>1.3387762010097504E-9</v>
      </c>
    </row>
    <row r="83" spans="1:132" x14ac:dyDescent="0.35">
      <c r="A83" s="14">
        <v>36</v>
      </c>
      <c r="B83" s="27" t="s">
        <v>53</v>
      </c>
      <c r="C83" s="28" t="s">
        <v>53</v>
      </c>
      <c r="D83" s="29" t="s">
        <v>54</v>
      </c>
      <c r="E83" s="50" t="s">
        <v>102</v>
      </c>
      <c r="F83" s="50" t="s">
        <v>105</v>
      </c>
      <c r="G83" s="50">
        <f>VLOOKUP(F83,'Represenative Instruments_FX'!$E$5:$F$14,2,FALSE)</f>
        <v>14</v>
      </c>
      <c r="H83" s="29" t="s">
        <v>55</v>
      </c>
      <c r="I83" s="76">
        <f>VLOOKUP(H83,'Represenative Instruments_FX'!$H$5:$J$15,3,FALSE)</f>
        <v>6.6666666666666666E-2</v>
      </c>
      <c r="J83" s="16">
        <f>+J40</f>
        <v>0</v>
      </c>
      <c r="K83" s="16">
        <f>+K40</f>
        <v>39446666.666666664</v>
      </c>
      <c r="L83" s="31"/>
      <c r="M83" s="31"/>
      <c r="N83" s="121"/>
      <c r="O83" s="123">
        <v>46752</v>
      </c>
      <c r="P83" s="29">
        <v>9</v>
      </c>
      <c r="Q83" s="31">
        <v>10</v>
      </c>
      <c r="R83" s="50">
        <v>0</v>
      </c>
      <c r="S83" s="50">
        <v>10</v>
      </c>
      <c r="T83" s="29" t="s">
        <v>29</v>
      </c>
      <c r="U83" s="47">
        <v>0.16500000000000001</v>
      </c>
      <c r="V83" s="29"/>
      <c r="W83" s="44"/>
      <c r="X83" s="31"/>
      <c r="Y83" s="19">
        <f t="shared" si="27"/>
        <v>39446666.666666664</v>
      </c>
      <c r="Z83" s="16">
        <f t="shared" si="54"/>
        <v>39446666.666666664</v>
      </c>
      <c r="AA83" s="16">
        <f t="shared" si="68"/>
        <v>39446666.666666664</v>
      </c>
      <c r="AB83" s="16">
        <f t="shared" si="68"/>
        <v>39446666.666666664</v>
      </c>
      <c r="AC83" s="16">
        <f t="shared" si="68"/>
        <v>39446666.666666664</v>
      </c>
      <c r="AD83" s="16">
        <f t="shared" si="68"/>
        <v>39446666.666666664</v>
      </c>
      <c r="AE83" s="16">
        <f t="shared" si="68"/>
        <v>39446666.666666664</v>
      </c>
      <c r="AF83" s="16">
        <f t="shared" si="68"/>
        <v>39446666.666666664</v>
      </c>
      <c r="AG83" s="16">
        <f t="shared" si="68"/>
        <v>39446666.666666664</v>
      </c>
      <c r="AH83" s="16">
        <f t="shared" si="68"/>
        <v>39446666.666666664</v>
      </c>
      <c r="AI83" s="16">
        <f t="shared" si="68"/>
        <v>0</v>
      </c>
      <c r="AJ83" s="16">
        <f t="shared" si="68"/>
        <v>0</v>
      </c>
      <c r="AK83" s="16">
        <f t="shared" si="68"/>
        <v>0</v>
      </c>
      <c r="AL83" s="16">
        <f t="shared" si="68"/>
        <v>0</v>
      </c>
      <c r="AM83" s="16">
        <f t="shared" si="68"/>
        <v>0</v>
      </c>
      <c r="AN83" s="16">
        <f t="shared" si="68"/>
        <v>0</v>
      </c>
      <c r="AO83" s="16">
        <f t="shared" si="68"/>
        <v>0</v>
      </c>
      <c r="AP83" s="16">
        <f t="shared" si="68"/>
        <v>0</v>
      </c>
      <c r="AQ83" s="16">
        <f t="shared" si="68"/>
        <v>0</v>
      </c>
      <c r="AR83" s="16">
        <f t="shared" si="68"/>
        <v>0</v>
      </c>
      <c r="AS83" s="16">
        <f t="shared" si="68"/>
        <v>0</v>
      </c>
      <c r="AT83" s="16">
        <f t="shared" si="68"/>
        <v>0</v>
      </c>
      <c r="AU83" s="16">
        <f t="shared" si="68"/>
        <v>0</v>
      </c>
      <c r="AV83" s="16">
        <f t="shared" si="68"/>
        <v>0</v>
      </c>
      <c r="AW83" s="16">
        <f t="shared" si="68"/>
        <v>0</v>
      </c>
      <c r="AX83" s="16">
        <f t="shared" si="68"/>
        <v>0</v>
      </c>
      <c r="AY83" s="16">
        <f t="shared" si="68"/>
        <v>0</v>
      </c>
      <c r="AZ83" s="16">
        <f t="shared" ref="AZ83:BW88" si="73">AY83-AZ40</f>
        <v>0</v>
      </c>
      <c r="BA83" s="16">
        <f t="shared" si="73"/>
        <v>0</v>
      </c>
      <c r="BB83" s="16">
        <f t="shared" si="73"/>
        <v>0</v>
      </c>
      <c r="BC83" s="16">
        <f t="shared" si="73"/>
        <v>0</v>
      </c>
      <c r="BD83" s="16">
        <f t="shared" si="73"/>
        <v>0</v>
      </c>
      <c r="BE83" s="16">
        <f t="shared" si="73"/>
        <v>0</v>
      </c>
      <c r="BF83" s="16">
        <f t="shared" si="73"/>
        <v>0</v>
      </c>
      <c r="BG83" s="16">
        <f t="shared" si="73"/>
        <v>0</v>
      </c>
      <c r="BH83" s="16">
        <f t="shared" si="73"/>
        <v>0</v>
      </c>
      <c r="BI83" s="16">
        <f t="shared" si="73"/>
        <v>0</v>
      </c>
      <c r="BJ83" s="16">
        <f t="shared" si="73"/>
        <v>0</v>
      </c>
      <c r="BK83" s="16">
        <f t="shared" si="73"/>
        <v>0</v>
      </c>
      <c r="BL83" s="16">
        <f t="shared" si="73"/>
        <v>0</v>
      </c>
      <c r="BM83" s="16">
        <f t="shared" si="73"/>
        <v>0</v>
      </c>
      <c r="BN83" s="16">
        <f t="shared" si="73"/>
        <v>0</v>
      </c>
      <c r="BO83" s="16">
        <f t="shared" si="73"/>
        <v>0</v>
      </c>
      <c r="BP83" s="16">
        <f t="shared" si="73"/>
        <v>0</v>
      </c>
      <c r="BQ83" s="16">
        <f t="shared" si="73"/>
        <v>0</v>
      </c>
      <c r="BR83" s="16">
        <f t="shared" si="73"/>
        <v>0</v>
      </c>
      <c r="BS83" s="16">
        <f t="shared" si="73"/>
        <v>0</v>
      </c>
      <c r="BT83" s="16">
        <f t="shared" si="73"/>
        <v>0</v>
      </c>
      <c r="BU83" s="16">
        <f t="shared" si="73"/>
        <v>0</v>
      </c>
      <c r="BV83" s="16">
        <f t="shared" si="73"/>
        <v>0</v>
      </c>
      <c r="BW83" s="16">
        <f t="shared" si="73"/>
        <v>0</v>
      </c>
    </row>
    <row r="84" spans="1:132" x14ac:dyDescent="0.35">
      <c r="A84" s="14">
        <v>37</v>
      </c>
      <c r="B84" s="27" t="s">
        <v>56</v>
      </c>
      <c r="C84" s="28" t="s">
        <v>56</v>
      </c>
      <c r="D84" s="29" t="s">
        <v>54</v>
      </c>
      <c r="E84" s="50" t="s">
        <v>103</v>
      </c>
      <c r="F84" s="50" t="s">
        <v>106</v>
      </c>
      <c r="G84" s="50">
        <f>VLOOKUP(F84,'Represenative Instruments_FX'!$E$5:$F$14,2,FALSE)</f>
        <v>12</v>
      </c>
      <c r="H84" s="29" t="s">
        <v>55</v>
      </c>
      <c r="I84" s="76">
        <f>VLOOKUP(H84,'Represenative Instruments_FX'!$H$5:$J$15,3,FALSE)</f>
        <v>6.6666666666666666E-2</v>
      </c>
      <c r="J84" s="16">
        <f t="shared" ref="J84:K84" si="74">+J41</f>
        <v>0</v>
      </c>
      <c r="K84" s="16">
        <f t="shared" si="74"/>
        <v>6691376.666666667</v>
      </c>
      <c r="L84" s="31"/>
      <c r="M84" s="31"/>
      <c r="N84" s="121"/>
      <c r="O84" s="123">
        <v>43830</v>
      </c>
      <c r="P84" s="29">
        <v>1</v>
      </c>
      <c r="Q84" s="31">
        <v>2</v>
      </c>
      <c r="R84" s="50">
        <v>0</v>
      </c>
      <c r="S84" s="50">
        <v>2</v>
      </c>
      <c r="T84" s="29" t="s">
        <v>29</v>
      </c>
      <c r="U84" s="47">
        <v>0.13600000000000001</v>
      </c>
      <c r="V84" s="29"/>
      <c r="W84" s="44"/>
      <c r="X84" s="31"/>
      <c r="Y84" s="19">
        <f t="shared" si="27"/>
        <v>6691376.666666667</v>
      </c>
      <c r="Z84" s="16">
        <f t="shared" si="54"/>
        <v>6691376.666666667</v>
      </c>
      <c r="AA84" s="16">
        <f t="shared" ref="AA84:AO84" si="75">Z84-AA41</f>
        <v>0</v>
      </c>
      <c r="AB84" s="16">
        <f t="shared" si="75"/>
        <v>0</v>
      </c>
      <c r="AC84" s="16">
        <f t="shared" si="75"/>
        <v>0</v>
      </c>
      <c r="AD84" s="16">
        <f t="shared" si="75"/>
        <v>0</v>
      </c>
      <c r="AE84" s="16">
        <f t="shared" si="75"/>
        <v>0</v>
      </c>
      <c r="AF84" s="16">
        <f t="shared" si="75"/>
        <v>0</v>
      </c>
      <c r="AG84" s="16">
        <f t="shared" si="75"/>
        <v>0</v>
      </c>
      <c r="AH84" s="16">
        <f t="shared" si="75"/>
        <v>0</v>
      </c>
      <c r="AI84" s="16">
        <f t="shared" si="75"/>
        <v>0</v>
      </c>
      <c r="AJ84" s="16">
        <f t="shared" si="75"/>
        <v>0</v>
      </c>
      <c r="AK84" s="16">
        <f t="shared" si="75"/>
        <v>0</v>
      </c>
      <c r="AL84" s="16">
        <f t="shared" si="75"/>
        <v>0</v>
      </c>
      <c r="AM84" s="16">
        <f t="shared" si="75"/>
        <v>0</v>
      </c>
      <c r="AN84" s="16">
        <f t="shared" si="75"/>
        <v>0</v>
      </c>
      <c r="AO84" s="16">
        <f t="shared" si="75"/>
        <v>0</v>
      </c>
      <c r="AP84" s="16">
        <f t="shared" ref="AP84:BJ88" si="76">AO84-AP41</f>
        <v>0</v>
      </c>
      <c r="AQ84" s="16">
        <f t="shared" si="76"/>
        <v>0</v>
      </c>
      <c r="AR84" s="16">
        <f t="shared" si="76"/>
        <v>0</v>
      </c>
      <c r="AS84" s="16">
        <f t="shared" si="76"/>
        <v>0</v>
      </c>
      <c r="AT84" s="16">
        <f t="shared" si="76"/>
        <v>0</v>
      </c>
      <c r="AU84" s="16">
        <f t="shared" si="76"/>
        <v>0</v>
      </c>
      <c r="AV84" s="16">
        <f t="shared" si="76"/>
        <v>0</v>
      </c>
      <c r="AW84" s="16">
        <f t="shared" si="76"/>
        <v>0</v>
      </c>
      <c r="AX84" s="16">
        <f t="shared" si="76"/>
        <v>0</v>
      </c>
      <c r="AY84" s="16">
        <f t="shared" si="76"/>
        <v>0</v>
      </c>
      <c r="AZ84" s="16">
        <f t="shared" si="76"/>
        <v>0</v>
      </c>
      <c r="BA84" s="16">
        <f t="shared" si="76"/>
        <v>0</v>
      </c>
      <c r="BB84" s="16">
        <f t="shared" si="76"/>
        <v>0</v>
      </c>
      <c r="BC84" s="16">
        <f t="shared" si="76"/>
        <v>0</v>
      </c>
      <c r="BD84" s="16">
        <f t="shared" si="76"/>
        <v>0</v>
      </c>
      <c r="BE84" s="16">
        <f t="shared" si="76"/>
        <v>0</v>
      </c>
      <c r="BF84" s="16">
        <f t="shared" si="76"/>
        <v>0</v>
      </c>
      <c r="BG84" s="16">
        <f t="shared" si="76"/>
        <v>0</v>
      </c>
      <c r="BH84" s="16">
        <f t="shared" si="76"/>
        <v>0</v>
      </c>
      <c r="BI84" s="16">
        <f t="shared" si="76"/>
        <v>0</v>
      </c>
      <c r="BJ84" s="16">
        <f t="shared" si="76"/>
        <v>0</v>
      </c>
      <c r="BK84" s="16">
        <f t="shared" si="73"/>
        <v>0</v>
      </c>
      <c r="BL84" s="16">
        <f t="shared" si="73"/>
        <v>0</v>
      </c>
      <c r="BM84" s="16">
        <f t="shared" si="73"/>
        <v>0</v>
      </c>
      <c r="BN84" s="16">
        <f t="shared" si="73"/>
        <v>0</v>
      </c>
      <c r="BO84" s="16">
        <f t="shared" si="73"/>
        <v>0</v>
      </c>
      <c r="BP84" s="16">
        <f t="shared" si="73"/>
        <v>0</v>
      </c>
      <c r="BQ84" s="16">
        <f t="shared" si="73"/>
        <v>0</v>
      </c>
      <c r="BR84" s="16">
        <f t="shared" si="73"/>
        <v>0</v>
      </c>
      <c r="BS84" s="16">
        <f t="shared" si="73"/>
        <v>0</v>
      </c>
      <c r="BT84" s="16">
        <f t="shared" si="73"/>
        <v>0</v>
      </c>
      <c r="BU84" s="16">
        <f t="shared" si="73"/>
        <v>0</v>
      </c>
      <c r="BV84" s="16">
        <f t="shared" si="73"/>
        <v>0</v>
      </c>
      <c r="BW84" s="16">
        <f t="shared" si="73"/>
        <v>0</v>
      </c>
    </row>
    <row r="85" spans="1:132" x14ac:dyDescent="0.35">
      <c r="A85" s="14">
        <v>38</v>
      </c>
      <c r="B85" s="27" t="s">
        <v>57</v>
      </c>
      <c r="C85" s="28" t="s">
        <v>57</v>
      </c>
      <c r="D85" s="29" t="s">
        <v>54</v>
      </c>
      <c r="E85" s="50" t="s">
        <v>103</v>
      </c>
      <c r="F85" s="50" t="s">
        <v>106</v>
      </c>
      <c r="G85" s="50">
        <f>VLOOKUP(F85,'Represenative Instruments_FX'!$E$5:$F$14,2,FALSE)</f>
        <v>12</v>
      </c>
      <c r="H85" s="29" t="s">
        <v>55</v>
      </c>
      <c r="I85" s="76">
        <f>VLOOKUP(H85,'Represenative Instruments_FX'!$H$5:$J$15,3,FALSE)</f>
        <v>6.6666666666666666E-2</v>
      </c>
      <c r="J85" s="16">
        <f t="shared" ref="J85:K85" si="77">+J42</f>
        <v>0</v>
      </c>
      <c r="K85" s="16">
        <f t="shared" si="77"/>
        <v>8354508.666666667</v>
      </c>
      <c r="L85" s="31"/>
      <c r="M85" s="31"/>
      <c r="N85" s="121"/>
      <c r="O85" s="123">
        <v>44196</v>
      </c>
      <c r="P85" s="29">
        <v>2</v>
      </c>
      <c r="Q85" s="31">
        <v>3</v>
      </c>
      <c r="R85" s="50">
        <v>0</v>
      </c>
      <c r="S85" s="50">
        <v>3</v>
      </c>
      <c r="T85" s="29" t="s">
        <v>29</v>
      </c>
      <c r="U85" s="47">
        <v>0.14199999999999999</v>
      </c>
      <c r="V85" s="29"/>
      <c r="W85" s="44"/>
      <c r="X85" s="31"/>
      <c r="Y85" s="19">
        <f t="shared" si="27"/>
        <v>8354508.666666667</v>
      </c>
      <c r="Z85" s="16">
        <f t="shared" si="54"/>
        <v>8354508.666666667</v>
      </c>
      <c r="AA85" s="16">
        <f t="shared" ref="AA85:AO85" si="78">Z85-AA42</f>
        <v>8354508.666666667</v>
      </c>
      <c r="AB85" s="16">
        <f t="shared" si="78"/>
        <v>0</v>
      </c>
      <c r="AC85" s="16">
        <f t="shared" si="78"/>
        <v>0</v>
      </c>
      <c r="AD85" s="16">
        <f t="shared" si="78"/>
        <v>0</v>
      </c>
      <c r="AE85" s="16">
        <f t="shared" si="78"/>
        <v>0</v>
      </c>
      <c r="AF85" s="16">
        <f t="shared" si="78"/>
        <v>0</v>
      </c>
      <c r="AG85" s="16">
        <f t="shared" si="78"/>
        <v>0</v>
      </c>
      <c r="AH85" s="16">
        <f t="shared" si="78"/>
        <v>0</v>
      </c>
      <c r="AI85" s="16">
        <f t="shared" si="78"/>
        <v>0</v>
      </c>
      <c r="AJ85" s="16">
        <f t="shared" si="78"/>
        <v>0</v>
      </c>
      <c r="AK85" s="16">
        <f t="shared" si="78"/>
        <v>0</v>
      </c>
      <c r="AL85" s="16">
        <f t="shared" si="78"/>
        <v>0</v>
      </c>
      <c r="AM85" s="16">
        <f t="shared" si="78"/>
        <v>0</v>
      </c>
      <c r="AN85" s="16">
        <f t="shared" si="78"/>
        <v>0</v>
      </c>
      <c r="AO85" s="16">
        <f t="shared" si="78"/>
        <v>0</v>
      </c>
      <c r="AP85" s="16">
        <f t="shared" si="76"/>
        <v>0</v>
      </c>
      <c r="AQ85" s="16">
        <f t="shared" si="76"/>
        <v>0</v>
      </c>
      <c r="AR85" s="16">
        <f t="shared" si="76"/>
        <v>0</v>
      </c>
      <c r="AS85" s="16">
        <f t="shared" si="76"/>
        <v>0</v>
      </c>
      <c r="AT85" s="16">
        <f t="shared" si="76"/>
        <v>0</v>
      </c>
      <c r="AU85" s="16">
        <f t="shared" si="76"/>
        <v>0</v>
      </c>
      <c r="AV85" s="16">
        <f t="shared" si="76"/>
        <v>0</v>
      </c>
      <c r="AW85" s="16">
        <f t="shared" si="76"/>
        <v>0</v>
      </c>
      <c r="AX85" s="16">
        <f t="shared" si="76"/>
        <v>0</v>
      </c>
      <c r="AY85" s="16">
        <f t="shared" si="76"/>
        <v>0</v>
      </c>
      <c r="AZ85" s="16">
        <f t="shared" si="76"/>
        <v>0</v>
      </c>
      <c r="BA85" s="16">
        <f t="shared" si="76"/>
        <v>0</v>
      </c>
      <c r="BB85" s="16">
        <f t="shared" si="76"/>
        <v>0</v>
      </c>
      <c r="BC85" s="16">
        <f t="shared" si="76"/>
        <v>0</v>
      </c>
      <c r="BD85" s="16">
        <f t="shared" si="76"/>
        <v>0</v>
      </c>
      <c r="BE85" s="16">
        <f t="shared" si="76"/>
        <v>0</v>
      </c>
      <c r="BF85" s="16">
        <f t="shared" si="76"/>
        <v>0</v>
      </c>
      <c r="BG85" s="16">
        <f t="shared" si="76"/>
        <v>0</v>
      </c>
      <c r="BH85" s="16">
        <f t="shared" si="76"/>
        <v>0</v>
      </c>
      <c r="BI85" s="16">
        <f t="shared" si="76"/>
        <v>0</v>
      </c>
      <c r="BJ85" s="16">
        <f t="shared" si="76"/>
        <v>0</v>
      </c>
      <c r="BK85" s="16">
        <f t="shared" si="73"/>
        <v>0</v>
      </c>
      <c r="BL85" s="16">
        <f t="shared" si="73"/>
        <v>0</v>
      </c>
      <c r="BM85" s="16">
        <f t="shared" si="73"/>
        <v>0</v>
      </c>
      <c r="BN85" s="16">
        <f t="shared" si="73"/>
        <v>0</v>
      </c>
      <c r="BO85" s="16">
        <f t="shared" si="73"/>
        <v>0</v>
      </c>
      <c r="BP85" s="16">
        <f t="shared" si="73"/>
        <v>0</v>
      </c>
      <c r="BQ85" s="16">
        <f t="shared" si="73"/>
        <v>0</v>
      </c>
      <c r="BR85" s="16">
        <f t="shared" si="73"/>
        <v>0</v>
      </c>
      <c r="BS85" s="16">
        <f t="shared" si="73"/>
        <v>0</v>
      </c>
      <c r="BT85" s="16">
        <f t="shared" si="73"/>
        <v>0</v>
      </c>
      <c r="BU85" s="16">
        <f t="shared" si="73"/>
        <v>0</v>
      </c>
      <c r="BV85" s="16">
        <f t="shared" si="73"/>
        <v>0</v>
      </c>
      <c r="BW85" s="16">
        <f t="shared" si="73"/>
        <v>0</v>
      </c>
    </row>
    <row r="86" spans="1:132" x14ac:dyDescent="0.35">
      <c r="A86" s="14">
        <v>39</v>
      </c>
      <c r="B86" s="27" t="s">
        <v>58</v>
      </c>
      <c r="C86" s="28" t="s">
        <v>58</v>
      </c>
      <c r="D86" s="29" t="s">
        <v>54</v>
      </c>
      <c r="E86" s="50" t="s">
        <v>104</v>
      </c>
      <c r="F86" s="50" t="s">
        <v>107</v>
      </c>
      <c r="G86" s="50">
        <f>VLOOKUP(F86,'Represenative Instruments_FX'!$E$5:$F$14,2,FALSE)</f>
        <v>13</v>
      </c>
      <c r="H86" s="29" t="s">
        <v>55</v>
      </c>
      <c r="I86" s="76">
        <f>VLOOKUP(H86,'Represenative Instruments_FX'!$H$5:$J$15,3,FALSE)</f>
        <v>6.6666666666666666E-2</v>
      </c>
      <c r="J86" s="16">
        <f t="shared" ref="J86:K86" si="79">+J43</f>
        <v>0</v>
      </c>
      <c r="K86" s="16">
        <f t="shared" si="79"/>
        <v>169435120.13333333</v>
      </c>
      <c r="L86" s="31"/>
      <c r="M86" s="31"/>
      <c r="N86" s="121"/>
      <c r="O86" s="123">
        <v>44926</v>
      </c>
      <c r="P86" s="29">
        <v>4</v>
      </c>
      <c r="Q86" s="31">
        <v>5</v>
      </c>
      <c r="R86" s="50">
        <v>0</v>
      </c>
      <c r="S86" s="50">
        <v>5</v>
      </c>
      <c r="T86" s="29" t="s">
        <v>29</v>
      </c>
      <c r="U86" s="47">
        <v>0.14799999999999999</v>
      </c>
      <c r="V86" s="29"/>
      <c r="W86" s="44"/>
      <c r="X86" s="31"/>
      <c r="Y86" s="19">
        <f t="shared" si="27"/>
        <v>169435120.13333333</v>
      </c>
      <c r="Z86" s="16">
        <f t="shared" ref="Z86:AO88" si="80">Y86-Z43</f>
        <v>169435120.13333333</v>
      </c>
      <c r="AA86" s="16">
        <f t="shared" si="80"/>
        <v>169435120.13333333</v>
      </c>
      <c r="AB86" s="16">
        <f t="shared" si="80"/>
        <v>169435120.13333333</v>
      </c>
      <c r="AC86" s="16">
        <f t="shared" si="80"/>
        <v>169435120.13333333</v>
      </c>
      <c r="AD86" s="16">
        <f t="shared" si="80"/>
        <v>0</v>
      </c>
      <c r="AE86" s="16">
        <f t="shared" si="80"/>
        <v>0</v>
      </c>
      <c r="AF86" s="16">
        <f t="shared" si="80"/>
        <v>0</v>
      </c>
      <c r="AG86" s="16">
        <f t="shared" si="80"/>
        <v>0</v>
      </c>
      <c r="AH86" s="16">
        <f t="shared" si="80"/>
        <v>0</v>
      </c>
      <c r="AI86" s="16">
        <f t="shared" si="80"/>
        <v>0</v>
      </c>
      <c r="AJ86" s="16">
        <f t="shared" si="80"/>
        <v>0</v>
      </c>
      <c r="AK86" s="16">
        <f t="shared" si="80"/>
        <v>0</v>
      </c>
      <c r="AL86" s="16">
        <f t="shared" si="80"/>
        <v>0</v>
      </c>
      <c r="AM86" s="16">
        <f t="shared" si="80"/>
        <v>0</v>
      </c>
      <c r="AN86" s="16">
        <f t="shared" si="80"/>
        <v>0</v>
      </c>
      <c r="AO86" s="16">
        <f t="shared" si="80"/>
        <v>0</v>
      </c>
      <c r="AP86" s="16">
        <f t="shared" si="76"/>
        <v>0</v>
      </c>
      <c r="AQ86" s="16">
        <f t="shared" si="76"/>
        <v>0</v>
      </c>
      <c r="AR86" s="16">
        <f t="shared" si="76"/>
        <v>0</v>
      </c>
      <c r="AS86" s="16">
        <f t="shared" si="76"/>
        <v>0</v>
      </c>
      <c r="AT86" s="16">
        <f t="shared" si="76"/>
        <v>0</v>
      </c>
      <c r="AU86" s="16">
        <f t="shared" si="76"/>
        <v>0</v>
      </c>
      <c r="AV86" s="16">
        <f t="shared" si="76"/>
        <v>0</v>
      </c>
      <c r="AW86" s="16">
        <f t="shared" si="76"/>
        <v>0</v>
      </c>
      <c r="AX86" s="16">
        <f t="shared" si="76"/>
        <v>0</v>
      </c>
      <c r="AY86" s="16">
        <f t="shared" si="76"/>
        <v>0</v>
      </c>
      <c r="AZ86" s="16">
        <f t="shared" si="76"/>
        <v>0</v>
      </c>
      <c r="BA86" s="16">
        <f t="shared" si="76"/>
        <v>0</v>
      </c>
      <c r="BB86" s="16">
        <f t="shared" si="76"/>
        <v>0</v>
      </c>
      <c r="BC86" s="16">
        <f t="shared" si="76"/>
        <v>0</v>
      </c>
      <c r="BD86" s="16">
        <f t="shared" si="76"/>
        <v>0</v>
      </c>
      <c r="BE86" s="16">
        <f t="shared" si="76"/>
        <v>0</v>
      </c>
      <c r="BF86" s="16">
        <f t="shared" si="76"/>
        <v>0</v>
      </c>
      <c r="BG86" s="16">
        <f t="shared" si="76"/>
        <v>0</v>
      </c>
      <c r="BH86" s="16">
        <f t="shared" si="76"/>
        <v>0</v>
      </c>
      <c r="BI86" s="16">
        <f t="shared" si="76"/>
        <v>0</v>
      </c>
      <c r="BJ86" s="16">
        <f t="shared" si="76"/>
        <v>0</v>
      </c>
      <c r="BK86" s="16">
        <f t="shared" si="73"/>
        <v>0</v>
      </c>
      <c r="BL86" s="16">
        <f t="shared" si="73"/>
        <v>0</v>
      </c>
      <c r="BM86" s="16">
        <f t="shared" si="73"/>
        <v>0</v>
      </c>
      <c r="BN86" s="16">
        <f t="shared" si="73"/>
        <v>0</v>
      </c>
      <c r="BO86" s="16">
        <f t="shared" si="73"/>
        <v>0</v>
      </c>
      <c r="BP86" s="16">
        <f t="shared" si="73"/>
        <v>0</v>
      </c>
      <c r="BQ86" s="16">
        <f t="shared" si="73"/>
        <v>0</v>
      </c>
      <c r="BR86" s="16">
        <f t="shared" si="73"/>
        <v>0</v>
      </c>
      <c r="BS86" s="16">
        <f t="shared" si="73"/>
        <v>0</v>
      </c>
      <c r="BT86" s="16">
        <f t="shared" si="73"/>
        <v>0</v>
      </c>
      <c r="BU86" s="16">
        <f t="shared" si="73"/>
        <v>0</v>
      </c>
      <c r="BV86" s="16">
        <f t="shared" si="73"/>
        <v>0</v>
      </c>
      <c r="BW86" s="16">
        <f t="shared" si="73"/>
        <v>0</v>
      </c>
    </row>
    <row r="87" spans="1:132" x14ac:dyDescent="0.35">
      <c r="A87" s="14">
        <v>40</v>
      </c>
      <c r="B87" s="27" t="s">
        <v>59</v>
      </c>
      <c r="C87" s="28" t="s">
        <v>59</v>
      </c>
      <c r="D87" s="29" t="s">
        <v>54</v>
      </c>
      <c r="E87" s="50" t="s">
        <v>104</v>
      </c>
      <c r="F87" s="50" t="s">
        <v>107</v>
      </c>
      <c r="G87" s="50">
        <f>VLOOKUP(F87,'Represenative Instruments_FX'!$E$5:$F$14,2,FALSE)</f>
        <v>13</v>
      </c>
      <c r="H87" s="29" t="s">
        <v>55</v>
      </c>
      <c r="I87" s="76">
        <f>VLOOKUP(H87,'Represenative Instruments_FX'!$H$5:$J$15,3,FALSE)</f>
        <v>6.6666666666666666E-2</v>
      </c>
      <c r="J87" s="16">
        <f t="shared" ref="J87:K87" si="81">+J44</f>
        <v>0</v>
      </c>
      <c r="K87" s="16">
        <f t="shared" si="81"/>
        <v>169908658.26666665</v>
      </c>
      <c r="L87" s="36"/>
      <c r="M87" s="36"/>
      <c r="N87" s="121"/>
      <c r="O87" s="123">
        <v>45657</v>
      </c>
      <c r="P87" s="29">
        <v>6</v>
      </c>
      <c r="Q87" s="31">
        <v>7</v>
      </c>
      <c r="R87" s="50">
        <v>0</v>
      </c>
      <c r="S87" s="50">
        <v>7</v>
      </c>
      <c r="T87" s="29" t="s">
        <v>29</v>
      </c>
      <c r="U87" s="47">
        <v>0.1535</v>
      </c>
      <c r="V87" s="29"/>
      <c r="W87" s="44"/>
      <c r="X87" s="36"/>
      <c r="Y87" s="19">
        <f t="shared" si="27"/>
        <v>169908658.26666665</v>
      </c>
      <c r="Z87" s="16">
        <f t="shared" si="80"/>
        <v>169908658.26666665</v>
      </c>
      <c r="AA87" s="16">
        <f t="shared" si="80"/>
        <v>169908658.26666665</v>
      </c>
      <c r="AB87" s="16">
        <f t="shared" si="80"/>
        <v>169908658.26666665</v>
      </c>
      <c r="AC87" s="16">
        <f t="shared" si="80"/>
        <v>169908658.26666665</v>
      </c>
      <c r="AD87" s="16">
        <f t="shared" si="80"/>
        <v>169908658.26666665</v>
      </c>
      <c r="AE87" s="16">
        <f t="shared" si="80"/>
        <v>169908658.26666665</v>
      </c>
      <c r="AF87" s="16">
        <f t="shared" si="80"/>
        <v>0</v>
      </c>
      <c r="AG87" s="16">
        <f t="shared" si="80"/>
        <v>0</v>
      </c>
      <c r="AH87" s="16">
        <f t="shared" si="80"/>
        <v>0</v>
      </c>
      <c r="AI87" s="16">
        <f t="shared" si="80"/>
        <v>0</v>
      </c>
      <c r="AJ87" s="16">
        <f t="shared" si="80"/>
        <v>0</v>
      </c>
      <c r="AK87" s="16">
        <f t="shared" si="80"/>
        <v>0</v>
      </c>
      <c r="AL87" s="16">
        <f t="shared" si="80"/>
        <v>0</v>
      </c>
      <c r="AM87" s="16">
        <f t="shared" si="80"/>
        <v>0</v>
      </c>
      <c r="AN87" s="16">
        <f t="shared" si="80"/>
        <v>0</v>
      </c>
      <c r="AO87" s="16">
        <f t="shared" si="80"/>
        <v>0</v>
      </c>
      <c r="AP87" s="16">
        <f t="shared" si="76"/>
        <v>0</v>
      </c>
      <c r="AQ87" s="16">
        <f t="shared" si="76"/>
        <v>0</v>
      </c>
      <c r="AR87" s="16">
        <f t="shared" si="76"/>
        <v>0</v>
      </c>
      <c r="AS87" s="16">
        <f t="shared" si="76"/>
        <v>0</v>
      </c>
      <c r="AT87" s="16">
        <f t="shared" si="76"/>
        <v>0</v>
      </c>
      <c r="AU87" s="16">
        <f t="shared" si="76"/>
        <v>0</v>
      </c>
      <c r="AV87" s="16">
        <f t="shared" si="76"/>
        <v>0</v>
      </c>
      <c r="AW87" s="16">
        <f t="shared" si="76"/>
        <v>0</v>
      </c>
      <c r="AX87" s="16">
        <f t="shared" si="76"/>
        <v>0</v>
      </c>
      <c r="AY87" s="16">
        <f t="shared" si="76"/>
        <v>0</v>
      </c>
      <c r="AZ87" s="16">
        <f t="shared" si="76"/>
        <v>0</v>
      </c>
      <c r="BA87" s="16">
        <f t="shared" si="76"/>
        <v>0</v>
      </c>
      <c r="BB87" s="16">
        <f t="shared" si="76"/>
        <v>0</v>
      </c>
      <c r="BC87" s="16">
        <f t="shared" si="76"/>
        <v>0</v>
      </c>
      <c r="BD87" s="16">
        <f t="shared" si="76"/>
        <v>0</v>
      </c>
      <c r="BE87" s="16">
        <f t="shared" si="76"/>
        <v>0</v>
      </c>
      <c r="BF87" s="16">
        <f t="shared" si="76"/>
        <v>0</v>
      </c>
      <c r="BG87" s="16">
        <f t="shared" si="76"/>
        <v>0</v>
      </c>
      <c r="BH87" s="16">
        <f t="shared" si="76"/>
        <v>0</v>
      </c>
      <c r="BI87" s="16">
        <f t="shared" si="76"/>
        <v>0</v>
      </c>
      <c r="BJ87" s="16">
        <f t="shared" si="76"/>
        <v>0</v>
      </c>
      <c r="BK87" s="16">
        <f t="shared" si="73"/>
        <v>0</v>
      </c>
      <c r="BL87" s="16">
        <f t="shared" si="73"/>
        <v>0</v>
      </c>
      <c r="BM87" s="16">
        <f t="shared" si="73"/>
        <v>0</v>
      </c>
      <c r="BN87" s="16">
        <f t="shared" si="73"/>
        <v>0</v>
      </c>
      <c r="BO87" s="16">
        <f t="shared" si="73"/>
        <v>0</v>
      </c>
      <c r="BP87" s="16">
        <f t="shared" si="73"/>
        <v>0</v>
      </c>
      <c r="BQ87" s="16">
        <f t="shared" si="73"/>
        <v>0</v>
      </c>
      <c r="BR87" s="16">
        <f t="shared" si="73"/>
        <v>0</v>
      </c>
      <c r="BS87" s="16">
        <f t="shared" si="73"/>
        <v>0</v>
      </c>
      <c r="BT87" s="16">
        <f t="shared" si="73"/>
        <v>0</v>
      </c>
      <c r="BU87" s="16">
        <f t="shared" si="73"/>
        <v>0</v>
      </c>
      <c r="BV87" s="16">
        <f t="shared" si="73"/>
        <v>0</v>
      </c>
      <c r="BW87" s="16">
        <f t="shared" si="73"/>
        <v>0</v>
      </c>
    </row>
    <row r="88" spans="1:132" x14ac:dyDescent="0.35">
      <c r="A88" s="14">
        <v>41</v>
      </c>
      <c r="B88" s="39" t="s">
        <v>64</v>
      </c>
      <c r="C88" s="39" t="s">
        <v>64</v>
      </c>
      <c r="D88" s="29" t="s">
        <v>54</v>
      </c>
      <c r="E88" s="50" t="s">
        <v>101</v>
      </c>
      <c r="F88" s="50" t="s">
        <v>108</v>
      </c>
      <c r="G88" s="50">
        <f>VLOOKUP(F88,'Represenative Instruments_FX'!$E$5:$F$14,2,FALSE)</f>
        <v>11</v>
      </c>
      <c r="H88" s="29" t="s">
        <v>55</v>
      </c>
      <c r="I88" s="76">
        <f>VLOOKUP(H88,'Represenative Instruments_FX'!$H$5:$J$15,3,FALSE)</f>
        <v>6.6666666666666666E-2</v>
      </c>
      <c r="J88" s="16">
        <f t="shared" ref="J88:K88" si="82">+J45</f>
        <v>0</v>
      </c>
      <c r="K88" s="16">
        <f t="shared" si="82"/>
        <v>255420311.79999998</v>
      </c>
      <c r="L88" s="36"/>
      <c r="M88" s="36"/>
      <c r="N88" s="121"/>
      <c r="O88" s="123">
        <v>43465</v>
      </c>
      <c r="P88" s="29">
        <v>0</v>
      </c>
      <c r="Q88" s="31">
        <v>1</v>
      </c>
      <c r="R88" s="50">
        <v>0</v>
      </c>
      <c r="S88" s="50">
        <v>1</v>
      </c>
      <c r="T88" s="29" t="s">
        <v>29</v>
      </c>
      <c r="U88" s="47">
        <v>0.13</v>
      </c>
      <c r="V88" s="29"/>
      <c r="W88" s="29"/>
      <c r="X88" s="29"/>
      <c r="Y88" s="19">
        <f t="shared" si="27"/>
        <v>255420311.79999998</v>
      </c>
      <c r="Z88" s="16">
        <f t="shared" si="80"/>
        <v>0</v>
      </c>
      <c r="AA88" s="16">
        <f t="shared" si="80"/>
        <v>0</v>
      </c>
      <c r="AB88" s="16">
        <f t="shared" si="80"/>
        <v>0</v>
      </c>
      <c r="AC88" s="16">
        <f t="shared" si="80"/>
        <v>0</v>
      </c>
      <c r="AD88" s="16">
        <f t="shared" si="80"/>
        <v>0</v>
      </c>
      <c r="AE88" s="16">
        <f t="shared" si="80"/>
        <v>0</v>
      </c>
      <c r="AF88" s="16">
        <f t="shared" si="80"/>
        <v>0</v>
      </c>
      <c r="AG88" s="16">
        <f t="shared" si="80"/>
        <v>0</v>
      </c>
      <c r="AH88" s="16">
        <f t="shared" si="80"/>
        <v>0</v>
      </c>
      <c r="AI88" s="16">
        <f t="shared" si="80"/>
        <v>0</v>
      </c>
      <c r="AJ88" s="16">
        <f t="shared" si="80"/>
        <v>0</v>
      </c>
      <c r="AK88" s="16">
        <f t="shared" si="80"/>
        <v>0</v>
      </c>
      <c r="AL88" s="16">
        <f t="shared" si="80"/>
        <v>0</v>
      </c>
      <c r="AM88" s="16">
        <f t="shared" si="80"/>
        <v>0</v>
      </c>
      <c r="AN88" s="16">
        <f t="shared" si="80"/>
        <v>0</v>
      </c>
      <c r="AO88" s="16">
        <f t="shared" si="80"/>
        <v>0</v>
      </c>
      <c r="AP88" s="16">
        <f t="shared" si="76"/>
        <v>0</v>
      </c>
      <c r="AQ88" s="16">
        <f t="shared" si="76"/>
        <v>0</v>
      </c>
      <c r="AR88" s="16">
        <f t="shared" si="76"/>
        <v>0</v>
      </c>
      <c r="AS88" s="16">
        <f t="shared" si="76"/>
        <v>0</v>
      </c>
      <c r="AT88" s="16">
        <f t="shared" si="76"/>
        <v>0</v>
      </c>
      <c r="AU88" s="16">
        <f t="shared" si="76"/>
        <v>0</v>
      </c>
      <c r="AV88" s="16">
        <f t="shared" si="76"/>
        <v>0</v>
      </c>
      <c r="AW88" s="16">
        <f t="shared" si="76"/>
        <v>0</v>
      </c>
      <c r="AX88" s="16">
        <f t="shared" si="76"/>
        <v>0</v>
      </c>
      <c r="AY88" s="16">
        <f t="shared" si="76"/>
        <v>0</v>
      </c>
      <c r="AZ88" s="16">
        <f t="shared" si="76"/>
        <v>0</v>
      </c>
      <c r="BA88" s="16">
        <f t="shared" si="76"/>
        <v>0</v>
      </c>
      <c r="BB88" s="16">
        <f t="shared" si="76"/>
        <v>0</v>
      </c>
      <c r="BC88" s="16">
        <f t="shared" si="76"/>
        <v>0</v>
      </c>
      <c r="BD88" s="16">
        <f t="shared" si="76"/>
        <v>0</v>
      </c>
      <c r="BE88" s="16">
        <f t="shared" si="76"/>
        <v>0</v>
      </c>
      <c r="BF88" s="16">
        <f t="shared" si="76"/>
        <v>0</v>
      </c>
      <c r="BG88" s="16">
        <f t="shared" si="76"/>
        <v>0</v>
      </c>
      <c r="BH88" s="16">
        <f t="shared" si="76"/>
        <v>0</v>
      </c>
      <c r="BI88" s="16">
        <f t="shared" si="76"/>
        <v>0</v>
      </c>
      <c r="BJ88" s="16">
        <f t="shared" si="76"/>
        <v>0</v>
      </c>
      <c r="BK88" s="16">
        <f t="shared" si="73"/>
        <v>0</v>
      </c>
      <c r="BL88" s="16">
        <f t="shared" si="73"/>
        <v>0</v>
      </c>
      <c r="BM88" s="16">
        <f t="shared" si="73"/>
        <v>0</v>
      </c>
      <c r="BN88" s="16">
        <f t="shared" si="73"/>
        <v>0</v>
      </c>
      <c r="BO88" s="16">
        <f t="shared" si="73"/>
        <v>0</v>
      </c>
      <c r="BP88" s="16">
        <f t="shared" si="73"/>
        <v>0</v>
      </c>
      <c r="BQ88" s="16">
        <f t="shared" si="73"/>
        <v>0</v>
      </c>
      <c r="BR88" s="16">
        <f t="shared" si="73"/>
        <v>0</v>
      </c>
      <c r="BS88" s="16">
        <f t="shared" si="73"/>
        <v>0</v>
      </c>
      <c r="BT88" s="16">
        <f t="shared" si="73"/>
        <v>0</v>
      </c>
      <c r="BU88" s="16">
        <f t="shared" si="73"/>
        <v>0</v>
      </c>
      <c r="BV88" s="16">
        <f t="shared" si="73"/>
        <v>0</v>
      </c>
      <c r="BW88" s="16">
        <f t="shared" si="73"/>
        <v>0</v>
      </c>
    </row>
    <row r="89" spans="1:132" ht="25" customHeight="1" thickBot="1" x14ac:dyDescent="0.4">
      <c r="A89" s="153" t="s">
        <v>92</v>
      </c>
      <c r="B89" s="153"/>
      <c r="C89" s="153"/>
      <c r="D89" s="157"/>
      <c r="E89" s="158"/>
      <c r="F89" s="153"/>
      <c r="G89" s="153"/>
      <c r="H89" s="153"/>
      <c r="I89" s="153"/>
      <c r="J89" s="153"/>
      <c r="K89" s="153"/>
      <c r="L89" s="153"/>
      <c r="M89" s="153"/>
      <c r="N89" s="153"/>
      <c r="O89" s="159"/>
      <c r="P89" s="157"/>
      <c r="Q89" s="157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3"/>
      <c r="BR89" s="153"/>
      <c r="BS89" s="153"/>
      <c r="BT89" s="153"/>
      <c r="BU89" s="153"/>
      <c r="BV89" s="153"/>
      <c r="BW89" s="153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</row>
    <row r="90" spans="1:132" ht="53.5" thickTop="1" thickBot="1" x14ac:dyDescent="0.4">
      <c r="A90" s="1" t="s">
        <v>3</v>
      </c>
      <c r="B90" s="3" t="s">
        <v>4</v>
      </c>
      <c r="C90" s="2" t="s">
        <v>5</v>
      </c>
      <c r="D90" s="2" t="s">
        <v>6</v>
      </c>
      <c r="E90" s="49" t="s">
        <v>65</v>
      </c>
      <c r="F90" s="49" t="s">
        <v>66</v>
      </c>
      <c r="G90" s="49" t="s">
        <v>67</v>
      </c>
      <c r="H90" s="4" t="s">
        <v>7</v>
      </c>
      <c r="I90" s="49" t="s">
        <v>86</v>
      </c>
      <c r="J90" s="4" t="s">
        <v>8</v>
      </c>
      <c r="K90" s="4" t="s">
        <v>9</v>
      </c>
      <c r="L90" s="4" t="s">
        <v>10</v>
      </c>
      <c r="M90" s="4" t="s">
        <v>11</v>
      </c>
      <c r="N90" s="4" t="s">
        <v>12</v>
      </c>
      <c r="O90" s="4" t="s">
        <v>13</v>
      </c>
      <c r="P90" s="4" t="s">
        <v>14</v>
      </c>
      <c r="Q90" s="4" t="s">
        <v>15</v>
      </c>
      <c r="R90" s="49" t="s">
        <v>16</v>
      </c>
      <c r="S90" s="49" t="s">
        <v>17</v>
      </c>
      <c r="T90" s="4" t="s">
        <v>18</v>
      </c>
      <c r="U90" s="45" t="s">
        <v>19</v>
      </c>
      <c r="V90" s="2" t="s">
        <v>20</v>
      </c>
      <c r="W90" s="5" t="s">
        <v>21</v>
      </c>
      <c r="X90" s="6" t="s">
        <v>22</v>
      </c>
      <c r="Y90" s="7" t="s">
        <v>23</v>
      </c>
      <c r="Z90" s="8">
        <v>2018</v>
      </c>
      <c r="AA90" s="9">
        <f>Z90+1</f>
        <v>2019</v>
      </c>
      <c r="AB90" s="9">
        <f t="shared" ref="AB90:BW90" si="83">AA90+1</f>
        <v>2020</v>
      </c>
      <c r="AC90" s="9">
        <f t="shared" si="83"/>
        <v>2021</v>
      </c>
      <c r="AD90" s="9">
        <f t="shared" si="83"/>
        <v>2022</v>
      </c>
      <c r="AE90" s="9">
        <f t="shared" si="83"/>
        <v>2023</v>
      </c>
      <c r="AF90" s="9">
        <f t="shared" si="83"/>
        <v>2024</v>
      </c>
      <c r="AG90" s="9">
        <f t="shared" si="83"/>
        <v>2025</v>
      </c>
      <c r="AH90" s="9">
        <f t="shared" si="83"/>
        <v>2026</v>
      </c>
      <c r="AI90" s="9">
        <f t="shared" si="83"/>
        <v>2027</v>
      </c>
      <c r="AJ90" s="9">
        <f t="shared" si="83"/>
        <v>2028</v>
      </c>
      <c r="AK90" s="9">
        <f t="shared" si="83"/>
        <v>2029</v>
      </c>
      <c r="AL90" s="9">
        <f t="shared" si="83"/>
        <v>2030</v>
      </c>
      <c r="AM90" s="9">
        <f t="shared" si="83"/>
        <v>2031</v>
      </c>
      <c r="AN90" s="9">
        <f t="shared" si="83"/>
        <v>2032</v>
      </c>
      <c r="AO90" s="9">
        <f t="shared" si="83"/>
        <v>2033</v>
      </c>
      <c r="AP90" s="9">
        <f t="shared" si="83"/>
        <v>2034</v>
      </c>
      <c r="AQ90" s="9">
        <f t="shared" si="83"/>
        <v>2035</v>
      </c>
      <c r="AR90" s="9">
        <f t="shared" si="83"/>
        <v>2036</v>
      </c>
      <c r="AS90" s="9">
        <f t="shared" si="83"/>
        <v>2037</v>
      </c>
      <c r="AT90" s="9">
        <f t="shared" si="83"/>
        <v>2038</v>
      </c>
      <c r="AU90" s="9">
        <f t="shared" si="83"/>
        <v>2039</v>
      </c>
      <c r="AV90" s="9">
        <f t="shared" si="83"/>
        <v>2040</v>
      </c>
      <c r="AW90" s="9">
        <f t="shared" si="83"/>
        <v>2041</v>
      </c>
      <c r="AX90" s="9">
        <f t="shared" si="83"/>
        <v>2042</v>
      </c>
      <c r="AY90" s="9">
        <f t="shared" si="83"/>
        <v>2043</v>
      </c>
      <c r="AZ90" s="9">
        <f t="shared" si="83"/>
        <v>2044</v>
      </c>
      <c r="BA90" s="9">
        <f t="shared" si="83"/>
        <v>2045</v>
      </c>
      <c r="BB90" s="9">
        <f t="shared" si="83"/>
        <v>2046</v>
      </c>
      <c r="BC90" s="9">
        <f t="shared" si="83"/>
        <v>2047</v>
      </c>
      <c r="BD90" s="9">
        <f t="shared" si="83"/>
        <v>2048</v>
      </c>
      <c r="BE90" s="9">
        <f t="shared" si="83"/>
        <v>2049</v>
      </c>
      <c r="BF90" s="9">
        <f t="shared" si="83"/>
        <v>2050</v>
      </c>
      <c r="BG90" s="9">
        <f t="shared" si="83"/>
        <v>2051</v>
      </c>
      <c r="BH90" s="9">
        <f t="shared" si="83"/>
        <v>2052</v>
      </c>
      <c r="BI90" s="9">
        <f t="shared" si="83"/>
        <v>2053</v>
      </c>
      <c r="BJ90" s="9">
        <f t="shared" si="83"/>
        <v>2054</v>
      </c>
      <c r="BK90" s="9">
        <f t="shared" si="83"/>
        <v>2055</v>
      </c>
      <c r="BL90" s="9">
        <f t="shared" si="83"/>
        <v>2056</v>
      </c>
      <c r="BM90" s="9">
        <f t="shared" si="83"/>
        <v>2057</v>
      </c>
      <c r="BN90" s="9">
        <f t="shared" si="83"/>
        <v>2058</v>
      </c>
      <c r="BO90" s="9">
        <f t="shared" si="83"/>
        <v>2059</v>
      </c>
      <c r="BP90" s="9">
        <f t="shared" si="83"/>
        <v>2060</v>
      </c>
      <c r="BQ90" s="9">
        <f t="shared" si="83"/>
        <v>2061</v>
      </c>
      <c r="BR90" s="9">
        <f t="shared" si="83"/>
        <v>2062</v>
      </c>
      <c r="BS90" s="9">
        <f t="shared" si="83"/>
        <v>2063</v>
      </c>
      <c r="BT90" s="9">
        <f t="shared" si="83"/>
        <v>2064</v>
      </c>
      <c r="BU90" s="9">
        <f t="shared" si="83"/>
        <v>2065</v>
      </c>
      <c r="BV90" s="9">
        <f t="shared" si="83"/>
        <v>2066</v>
      </c>
      <c r="BW90" s="9">
        <f t="shared" si="83"/>
        <v>2067</v>
      </c>
    </row>
    <row r="91" spans="1:132" x14ac:dyDescent="0.35">
      <c r="A91" s="14">
        <v>1</v>
      </c>
      <c r="B91" s="27" t="s">
        <v>25</v>
      </c>
      <c r="C91" s="28" t="s">
        <v>26</v>
      </c>
      <c r="D91" s="50" t="s">
        <v>27</v>
      </c>
      <c r="E91" s="50" t="s">
        <v>62</v>
      </c>
      <c r="F91" s="50" t="s">
        <v>74</v>
      </c>
      <c r="G91" s="50">
        <f>VLOOKUP(F91,'Represenative Instruments_FX'!$E$5:$F$14,2,FALSE)</f>
        <v>2</v>
      </c>
      <c r="H91" s="14" t="s">
        <v>28</v>
      </c>
      <c r="I91" s="76">
        <f>VLOOKUP(H91,'Represenative Instruments_FX'!$H$5:$J$15,3,FALSE)</f>
        <v>1</v>
      </c>
      <c r="J91" s="35">
        <f>+J48</f>
        <v>15940329.868000001</v>
      </c>
      <c r="K91" s="35">
        <f>+K48</f>
        <v>674539.98400000005</v>
      </c>
      <c r="L91" s="16">
        <v>0</v>
      </c>
      <c r="M91" s="16">
        <v>0</v>
      </c>
      <c r="N91" s="121">
        <v>35841</v>
      </c>
      <c r="O91" s="121">
        <v>46980</v>
      </c>
      <c r="P91" s="14">
        <v>10</v>
      </c>
      <c r="Q91" s="17">
        <v>50</v>
      </c>
      <c r="R91" s="50">
        <v>0</v>
      </c>
      <c r="S91" s="50">
        <v>11</v>
      </c>
      <c r="T91" s="47" t="s">
        <v>29</v>
      </c>
      <c r="U91" s="29">
        <v>7.4999999999999997E-3</v>
      </c>
      <c r="V91" s="44"/>
      <c r="W91" s="31"/>
      <c r="X91" s="19">
        <v>2851720.7893333337</v>
      </c>
      <c r="Y91" s="16"/>
      <c r="Z91" s="16">
        <f t="shared" ref="Z91:BU91" si="84">IF($T91="Fixed",$U91,$W91)*Y48</f>
        <v>5059.0498800000005</v>
      </c>
      <c r="AA91" s="16">
        <f t="shared" si="84"/>
        <v>4609.0498800000005</v>
      </c>
      <c r="AB91" s="16">
        <f t="shared" si="84"/>
        <v>4159.0498800000005</v>
      </c>
      <c r="AC91" s="16">
        <f t="shared" si="84"/>
        <v>3709.0498800000005</v>
      </c>
      <c r="AD91" s="16">
        <f t="shared" si="84"/>
        <v>3259.0498800000005</v>
      </c>
      <c r="AE91" s="16">
        <f t="shared" si="84"/>
        <v>2809.0498800000005</v>
      </c>
      <c r="AF91" s="16">
        <f t="shared" si="84"/>
        <v>2359.0498800000005</v>
      </c>
      <c r="AG91" s="16">
        <f t="shared" si="84"/>
        <v>1909.0498800000003</v>
      </c>
      <c r="AH91" s="16">
        <f t="shared" si="84"/>
        <v>1459.0498800000003</v>
      </c>
      <c r="AI91" s="16">
        <f t="shared" si="84"/>
        <v>1009.0498800000004</v>
      </c>
      <c r="AJ91" s="16">
        <f t="shared" si="84"/>
        <v>559.04988000000037</v>
      </c>
      <c r="AK91" s="16">
        <f t="shared" si="84"/>
        <v>0</v>
      </c>
      <c r="AL91" s="16">
        <f t="shared" si="84"/>
        <v>0</v>
      </c>
      <c r="AM91" s="16">
        <f t="shared" si="84"/>
        <v>0</v>
      </c>
      <c r="AN91" s="16">
        <f t="shared" si="84"/>
        <v>0</v>
      </c>
      <c r="AO91" s="16">
        <f t="shared" si="84"/>
        <v>0</v>
      </c>
      <c r="AP91" s="16">
        <f t="shared" si="84"/>
        <v>0</v>
      </c>
      <c r="AQ91" s="16">
        <f t="shared" si="84"/>
        <v>0</v>
      </c>
      <c r="AR91" s="16">
        <f t="shared" si="84"/>
        <v>0</v>
      </c>
      <c r="AS91" s="16">
        <f t="shared" si="84"/>
        <v>0</v>
      </c>
      <c r="AT91" s="16">
        <f t="shared" si="84"/>
        <v>0</v>
      </c>
      <c r="AU91" s="16">
        <f t="shared" si="84"/>
        <v>0</v>
      </c>
      <c r="AV91" s="16">
        <f t="shared" si="84"/>
        <v>0</v>
      </c>
      <c r="AW91" s="16">
        <f t="shared" si="84"/>
        <v>0</v>
      </c>
      <c r="AX91" s="16">
        <f t="shared" si="84"/>
        <v>0</v>
      </c>
      <c r="AY91" s="16">
        <f t="shared" si="84"/>
        <v>0</v>
      </c>
      <c r="AZ91" s="16">
        <f t="shared" si="84"/>
        <v>0</v>
      </c>
      <c r="BA91" s="16">
        <f t="shared" si="84"/>
        <v>0</v>
      </c>
      <c r="BB91" s="16">
        <f t="shared" si="84"/>
        <v>0</v>
      </c>
      <c r="BC91" s="16">
        <f t="shared" si="84"/>
        <v>0</v>
      </c>
      <c r="BD91" s="16">
        <f t="shared" si="84"/>
        <v>0</v>
      </c>
      <c r="BE91" s="16">
        <f t="shared" si="84"/>
        <v>0</v>
      </c>
      <c r="BF91" s="16">
        <f t="shared" si="84"/>
        <v>0</v>
      </c>
      <c r="BG91" s="16">
        <f t="shared" si="84"/>
        <v>0</v>
      </c>
      <c r="BH91" s="16">
        <f t="shared" si="84"/>
        <v>0</v>
      </c>
      <c r="BI91" s="16">
        <f t="shared" si="84"/>
        <v>0</v>
      </c>
      <c r="BJ91" s="16">
        <f t="shared" si="84"/>
        <v>0</v>
      </c>
      <c r="BK91" s="16">
        <f t="shared" si="84"/>
        <v>0</v>
      </c>
      <c r="BL91" s="16">
        <f t="shared" si="84"/>
        <v>0</v>
      </c>
      <c r="BM91" s="16">
        <f t="shared" si="84"/>
        <v>0</v>
      </c>
      <c r="BN91" s="16">
        <f t="shared" si="84"/>
        <v>0</v>
      </c>
      <c r="BO91" s="16">
        <f t="shared" si="84"/>
        <v>0</v>
      </c>
      <c r="BP91" s="16">
        <f t="shared" si="84"/>
        <v>0</v>
      </c>
      <c r="BQ91" s="16">
        <f t="shared" si="84"/>
        <v>0</v>
      </c>
      <c r="BR91" s="16">
        <f t="shared" si="84"/>
        <v>0</v>
      </c>
      <c r="BS91" s="16">
        <f t="shared" si="84"/>
        <v>0</v>
      </c>
      <c r="BT91" s="16">
        <f t="shared" si="84"/>
        <v>0</v>
      </c>
      <c r="BU91" s="16">
        <f t="shared" si="84"/>
        <v>0</v>
      </c>
      <c r="BV91" s="16">
        <f t="shared" ref="AP91:BV99" si="85">IF($T91="Fixed",$U91,$W91)*BU48</f>
        <v>0</v>
      </c>
      <c r="BW91" s="40">
        <f>IF($T91="Fixed",$U91,$W91)*BV48</f>
        <v>0</v>
      </c>
      <c r="CA91" s="41"/>
      <c r="EB91" s="22"/>
    </row>
    <row r="92" spans="1:132" x14ac:dyDescent="0.35">
      <c r="A92" s="14">
        <v>2</v>
      </c>
      <c r="B92" s="15" t="s">
        <v>25</v>
      </c>
      <c r="C92" s="15" t="s">
        <v>26</v>
      </c>
      <c r="D92" s="14" t="s">
        <v>27</v>
      </c>
      <c r="E92" s="50" t="s">
        <v>62</v>
      </c>
      <c r="F92" s="50" t="s">
        <v>74</v>
      </c>
      <c r="G92" s="50">
        <f>VLOOKUP(F92,'Represenative Instruments_FX'!$E$5:$F$14,2,FALSE)</f>
        <v>2</v>
      </c>
      <c r="H92" s="14" t="s">
        <v>30</v>
      </c>
      <c r="I92" s="76">
        <f>VLOOKUP(H92,'Represenative Instruments_FX'!$H$5:$J$15,3,FALSE)</f>
        <v>1.4247700000000001</v>
      </c>
      <c r="J92" s="35">
        <f t="shared" ref="J92:K92" si="86">+J49</f>
        <v>1769989788.2403719</v>
      </c>
      <c r="K92" s="35">
        <f t="shared" si="86"/>
        <v>357401478.83658433</v>
      </c>
      <c r="L92" s="16">
        <v>0</v>
      </c>
      <c r="M92" s="16">
        <v>0</v>
      </c>
      <c r="N92" s="121">
        <v>38946</v>
      </c>
      <c r="O92" s="121">
        <v>49747</v>
      </c>
      <c r="P92" s="14">
        <v>10</v>
      </c>
      <c r="Q92" s="17">
        <v>40</v>
      </c>
      <c r="R92" s="50">
        <v>0</v>
      </c>
      <c r="S92" s="50">
        <v>19</v>
      </c>
      <c r="T92" s="14" t="s">
        <v>29</v>
      </c>
      <c r="U92" s="46">
        <v>7.4999999999999997E-3</v>
      </c>
      <c r="V92" s="14"/>
      <c r="W92" s="24"/>
      <c r="X92" s="16">
        <v>301061674.76202708</v>
      </c>
      <c r="Y92" s="19"/>
      <c r="Z92" s="16">
        <f t="shared" ref="Z92:AO92" si="87">IF($T92="Fixed",$U92,$W92)*Y49</f>
        <v>2680511.0912743825</v>
      </c>
      <c r="AA92" s="16">
        <f t="shared" si="87"/>
        <v>2539431.5601546783</v>
      </c>
      <c r="AB92" s="16">
        <f t="shared" si="87"/>
        <v>2398352.0290349741</v>
      </c>
      <c r="AC92" s="16">
        <f t="shared" si="87"/>
        <v>2257272.4979152698</v>
      </c>
      <c r="AD92" s="16">
        <f t="shared" si="87"/>
        <v>2116192.9667955656</v>
      </c>
      <c r="AE92" s="16">
        <f t="shared" si="87"/>
        <v>1975113.4356758611</v>
      </c>
      <c r="AF92" s="16">
        <f t="shared" si="87"/>
        <v>1834033.9045561568</v>
      </c>
      <c r="AG92" s="16">
        <f t="shared" si="87"/>
        <v>1692954.3734364526</v>
      </c>
      <c r="AH92" s="16">
        <f t="shared" si="87"/>
        <v>1551874.8423167483</v>
      </c>
      <c r="AI92" s="16">
        <f t="shared" si="87"/>
        <v>1410795.3111970441</v>
      </c>
      <c r="AJ92" s="16">
        <f t="shared" si="87"/>
        <v>1269715.7800773398</v>
      </c>
      <c r="AK92" s="16">
        <f t="shared" si="87"/>
        <v>1128636.2489576358</v>
      </c>
      <c r="AL92" s="16">
        <f t="shared" si="87"/>
        <v>987556.71783793147</v>
      </c>
      <c r="AM92" s="16">
        <f t="shared" si="87"/>
        <v>846477.18671822723</v>
      </c>
      <c r="AN92" s="16">
        <f t="shared" si="87"/>
        <v>705397.65559852298</v>
      </c>
      <c r="AO92" s="16">
        <f t="shared" si="87"/>
        <v>564318.12447881873</v>
      </c>
      <c r="AP92" s="16">
        <f t="shared" si="85"/>
        <v>423238.59335911443</v>
      </c>
      <c r="AQ92" s="16">
        <f t="shared" si="85"/>
        <v>282159.06223941018</v>
      </c>
      <c r="AR92" s="16">
        <f t="shared" si="85"/>
        <v>141079.53111970588</v>
      </c>
      <c r="AS92" s="16">
        <f t="shared" si="85"/>
        <v>1.5646219253540038E-9</v>
      </c>
      <c r="AT92" s="16">
        <f t="shared" si="85"/>
        <v>1.5646219253540038E-9</v>
      </c>
      <c r="AU92" s="16">
        <f t="shared" si="85"/>
        <v>1.5646219253540038E-9</v>
      </c>
      <c r="AV92" s="16">
        <f t="shared" si="85"/>
        <v>1.5646219253540038E-9</v>
      </c>
      <c r="AW92" s="16">
        <f t="shared" si="85"/>
        <v>1.5646219253540038E-9</v>
      </c>
      <c r="AX92" s="16">
        <f t="shared" si="85"/>
        <v>1.5646219253540038E-9</v>
      </c>
      <c r="AY92" s="16">
        <f t="shared" si="85"/>
        <v>1.5646219253540038E-9</v>
      </c>
      <c r="AZ92" s="16">
        <f t="shared" si="85"/>
        <v>1.5646219253540038E-9</v>
      </c>
      <c r="BA92" s="16">
        <f t="shared" si="85"/>
        <v>1.5646219253540038E-9</v>
      </c>
      <c r="BB92" s="16">
        <f t="shared" si="85"/>
        <v>1.5646219253540038E-9</v>
      </c>
      <c r="BC92" s="16">
        <f t="shared" si="85"/>
        <v>1.5646219253540038E-9</v>
      </c>
      <c r="BD92" s="16">
        <f t="shared" si="85"/>
        <v>1.5646219253540038E-9</v>
      </c>
      <c r="BE92" s="16">
        <f t="shared" si="85"/>
        <v>1.5646219253540038E-9</v>
      </c>
      <c r="BF92" s="16">
        <f t="shared" si="85"/>
        <v>1.5646219253540038E-9</v>
      </c>
      <c r="BG92" s="16">
        <f t="shared" si="85"/>
        <v>1.5646219253540038E-9</v>
      </c>
      <c r="BH92" s="16">
        <f t="shared" si="85"/>
        <v>1.5646219253540038E-9</v>
      </c>
      <c r="BI92" s="16">
        <f t="shared" si="85"/>
        <v>1.5646219253540038E-9</v>
      </c>
      <c r="BJ92" s="16">
        <f t="shared" si="85"/>
        <v>1.5646219253540038E-9</v>
      </c>
      <c r="BK92" s="16">
        <f t="shared" si="85"/>
        <v>1.5646219253540038E-9</v>
      </c>
      <c r="BL92" s="16">
        <f t="shared" si="85"/>
        <v>1.5646219253540038E-9</v>
      </c>
      <c r="BM92" s="16">
        <f t="shared" si="85"/>
        <v>1.5646219253540038E-9</v>
      </c>
      <c r="BN92" s="16">
        <f t="shared" si="85"/>
        <v>1.5646219253540038E-9</v>
      </c>
      <c r="BO92" s="16">
        <f t="shared" si="85"/>
        <v>1.5646219253540038E-9</v>
      </c>
      <c r="BP92" s="16">
        <f t="shared" si="85"/>
        <v>1.5646219253540038E-9</v>
      </c>
      <c r="BQ92" s="16">
        <f t="shared" si="85"/>
        <v>1.5646219253540038E-9</v>
      </c>
      <c r="BR92" s="16">
        <f t="shared" si="85"/>
        <v>1.5646219253540038E-9</v>
      </c>
      <c r="BS92" s="16">
        <f t="shared" si="85"/>
        <v>1.5646219253540038E-9</v>
      </c>
      <c r="BT92" s="16">
        <f t="shared" si="85"/>
        <v>1.5646219253540038E-9</v>
      </c>
      <c r="BU92" s="16">
        <f t="shared" si="85"/>
        <v>1.5646219253540038E-9</v>
      </c>
      <c r="BV92" s="16">
        <f t="shared" si="85"/>
        <v>1.5646219253540038E-9</v>
      </c>
      <c r="BW92" s="16">
        <f t="shared" ref="BW92:BW131" si="88">IF($T92="Fixed",$U92,$W92)*BV49</f>
        <v>1.5646219253540038E-9</v>
      </c>
    </row>
    <row r="93" spans="1:132" x14ac:dyDescent="0.35">
      <c r="A93" s="14">
        <v>3</v>
      </c>
      <c r="B93" s="15" t="s">
        <v>25</v>
      </c>
      <c r="C93" s="15" t="s">
        <v>31</v>
      </c>
      <c r="D93" s="14" t="s">
        <v>27</v>
      </c>
      <c r="E93" s="50" t="s">
        <v>62</v>
      </c>
      <c r="F93" s="50" t="s">
        <v>74</v>
      </c>
      <c r="G93" s="50">
        <f>VLOOKUP(F93,'Represenative Instruments_FX'!$E$5:$F$14,2,FALSE)</f>
        <v>2</v>
      </c>
      <c r="H93" s="14" t="s">
        <v>32</v>
      </c>
      <c r="I93" s="76">
        <f>VLOOKUP(H93,'Represenative Instruments_FX'!$H$5:$J$15,3,FALSE)</f>
        <v>1.2020999999999999</v>
      </c>
      <c r="J93" s="35">
        <f t="shared" ref="J93:K93" si="89">+J50</f>
        <v>61406365.297201194</v>
      </c>
      <c r="K93" s="35">
        <f t="shared" si="89"/>
        <v>13993032.570278637</v>
      </c>
      <c r="L93" s="16">
        <v>0</v>
      </c>
      <c r="M93" s="16">
        <v>0</v>
      </c>
      <c r="N93" s="121">
        <v>39284</v>
      </c>
      <c r="O93" s="121">
        <v>50219</v>
      </c>
      <c r="P93" s="14">
        <v>10</v>
      </c>
      <c r="Q93" s="17">
        <v>40</v>
      </c>
      <c r="R93" s="50">
        <v>0</v>
      </c>
      <c r="S93" s="50">
        <v>20</v>
      </c>
      <c r="T93" s="14" t="s">
        <v>29</v>
      </c>
      <c r="U93" s="46">
        <v>0.01</v>
      </c>
      <c r="V93" s="14"/>
      <c r="W93" s="24"/>
      <c r="X93" s="16">
        <v>12268026.846376812</v>
      </c>
      <c r="Y93" s="19"/>
      <c r="Z93" s="16">
        <f t="shared" ref="Z93:AO93" si="90">IF($T93="Fixed",$U93,$W93)*Y50</f>
        <v>139930.32570278639</v>
      </c>
      <c r="AA93" s="16">
        <f t="shared" si="90"/>
        <v>133400.51651948167</v>
      </c>
      <c r="AB93" s="16">
        <f t="shared" si="90"/>
        <v>126788.82927428214</v>
      </c>
      <c r="AC93" s="16">
        <f t="shared" si="90"/>
        <v>120136.20299444879</v>
      </c>
      <c r="AD93" s="16">
        <f t="shared" si="90"/>
        <v>113401.6980518309</v>
      </c>
      <c r="AE93" s="16">
        <f t="shared" si="90"/>
        <v>106605.78417771922</v>
      </c>
      <c r="AF93" s="16">
        <f t="shared" si="90"/>
        <v>99748.461343103074</v>
      </c>
      <c r="AG93" s="16">
        <f t="shared" si="90"/>
        <v>92809.260245280442</v>
      </c>
      <c r="AH93" s="16">
        <f t="shared" si="90"/>
        <v>85788.180340260995</v>
      </c>
      <c r="AI93" s="16">
        <f t="shared" si="90"/>
        <v>78726.161579800755</v>
      </c>
      <c r="AJ93" s="16">
        <f t="shared" si="90"/>
        <v>71582.264151907875</v>
      </c>
      <c r="AK93" s="16">
        <f t="shared" si="90"/>
        <v>64356.487773047033</v>
      </c>
      <c r="AL93" s="16">
        <f t="shared" si="90"/>
        <v>57069.30261784343</v>
      </c>
      <c r="AM93" s="16">
        <f t="shared" si="90"/>
        <v>49720.708859720027</v>
      </c>
      <c r="AN93" s="16">
        <f t="shared" si="90"/>
        <v>42290.236491063384</v>
      </c>
      <c r="AO93" s="16">
        <f t="shared" si="90"/>
        <v>34777.886203321432</v>
      </c>
      <c r="AP93" s="16">
        <f t="shared" si="85"/>
        <v>27183.657248627671</v>
      </c>
      <c r="AQ93" s="16">
        <f t="shared" si="85"/>
        <v>19507.549355467792</v>
      </c>
      <c r="AR93" s="16">
        <f t="shared" si="85"/>
        <v>11749.563788450989</v>
      </c>
      <c r="AS93" s="16">
        <f t="shared" si="85"/>
        <v>3950.6384318815485</v>
      </c>
      <c r="AT93" s="16">
        <f t="shared" si="85"/>
        <v>1.1059455573558808E-11</v>
      </c>
      <c r="AU93" s="16">
        <f t="shared" si="85"/>
        <v>1.1059455573558808E-11</v>
      </c>
      <c r="AV93" s="16">
        <f t="shared" si="85"/>
        <v>1.1059455573558808E-11</v>
      </c>
      <c r="AW93" s="16">
        <f t="shared" si="85"/>
        <v>1.1059455573558808E-11</v>
      </c>
      <c r="AX93" s="16">
        <f t="shared" si="85"/>
        <v>1.1059455573558808E-11</v>
      </c>
      <c r="AY93" s="16">
        <f t="shared" si="85"/>
        <v>1.1059455573558808E-11</v>
      </c>
      <c r="AZ93" s="16">
        <f t="shared" si="85"/>
        <v>1.1059455573558808E-11</v>
      </c>
      <c r="BA93" s="16">
        <f t="shared" si="85"/>
        <v>1.1059455573558808E-11</v>
      </c>
      <c r="BB93" s="16">
        <f t="shared" si="85"/>
        <v>1.1059455573558808E-11</v>
      </c>
      <c r="BC93" s="16">
        <f t="shared" si="85"/>
        <v>1.1059455573558808E-11</v>
      </c>
      <c r="BD93" s="16">
        <f t="shared" si="85"/>
        <v>1.1059455573558808E-11</v>
      </c>
      <c r="BE93" s="16">
        <f t="shared" si="85"/>
        <v>1.1059455573558808E-11</v>
      </c>
      <c r="BF93" s="16">
        <f t="shared" si="85"/>
        <v>1.1059455573558808E-11</v>
      </c>
      <c r="BG93" s="16">
        <f t="shared" si="85"/>
        <v>1.1059455573558808E-11</v>
      </c>
      <c r="BH93" s="16">
        <f t="shared" si="85"/>
        <v>1.1059455573558808E-11</v>
      </c>
      <c r="BI93" s="16">
        <f t="shared" si="85"/>
        <v>1.1059455573558808E-11</v>
      </c>
      <c r="BJ93" s="16">
        <f t="shared" si="85"/>
        <v>1.1059455573558808E-11</v>
      </c>
      <c r="BK93" s="16">
        <f t="shared" si="85"/>
        <v>1.1059455573558808E-11</v>
      </c>
      <c r="BL93" s="16">
        <f t="shared" si="85"/>
        <v>1.1059455573558808E-11</v>
      </c>
      <c r="BM93" s="16">
        <f t="shared" si="85"/>
        <v>1.1059455573558808E-11</v>
      </c>
      <c r="BN93" s="16">
        <f t="shared" si="85"/>
        <v>1.1059455573558808E-11</v>
      </c>
      <c r="BO93" s="16">
        <f t="shared" si="85"/>
        <v>1.1059455573558808E-11</v>
      </c>
      <c r="BP93" s="16">
        <f t="shared" si="85"/>
        <v>1.1059455573558808E-11</v>
      </c>
      <c r="BQ93" s="16">
        <f t="shared" si="85"/>
        <v>1.1059455573558808E-11</v>
      </c>
      <c r="BR93" s="16">
        <f t="shared" si="85"/>
        <v>1.1059455573558808E-11</v>
      </c>
      <c r="BS93" s="16">
        <f t="shared" si="85"/>
        <v>1.1059455573558808E-11</v>
      </c>
      <c r="BT93" s="16">
        <f t="shared" si="85"/>
        <v>1.1059455573558808E-11</v>
      </c>
      <c r="BU93" s="16">
        <f t="shared" si="85"/>
        <v>1.1059455573558808E-11</v>
      </c>
      <c r="BV93" s="16">
        <f t="shared" si="85"/>
        <v>1.1059455573558808E-11</v>
      </c>
      <c r="BW93" s="16">
        <f t="shared" si="88"/>
        <v>1.1059455573558808E-11</v>
      </c>
    </row>
    <row r="94" spans="1:132" x14ac:dyDescent="0.35">
      <c r="A94" s="14">
        <v>4</v>
      </c>
      <c r="B94" s="15" t="s">
        <v>25</v>
      </c>
      <c r="C94" s="15" t="s">
        <v>33</v>
      </c>
      <c r="D94" s="14" t="s">
        <v>27</v>
      </c>
      <c r="E94" s="50" t="s">
        <v>63</v>
      </c>
      <c r="F94" s="50" t="s">
        <v>75</v>
      </c>
      <c r="G94" s="50">
        <f>VLOOKUP(F94,'Represenative Instruments_FX'!$E$5:$F$14,2,FALSE)</f>
        <v>3</v>
      </c>
      <c r="H94" s="14" t="s">
        <v>28</v>
      </c>
      <c r="I94" s="76">
        <f>VLOOKUP(H94,'Represenative Instruments_FX'!$H$5:$J$15,3,FALSE)</f>
        <v>1</v>
      </c>
      <c r="J94" s="35">
        <f t="shared" ref="J94:K94" si="91">+J51</f>
        <v>431253142.81</v>
      </c>
      <c r="K94" s="35">
        <f t="shared" si="91"/>
        <v>35624971.485599995</v>
      </c>
      <c r="L94" s="16">
        <v>0</v>
      </c>
      <c r="M94" s="16">
        <v>0</v>
      </c>
      <c r="N94" s="121">
        <v>40098</v>
      </c>
      <c r="O94" s="121">
        <v>43612</v>
      </c>
      <c r="P94" s="14">
        <v>10</v>
      </c>
      <c r="Q94" s="17">
        <v>20</v>
      </c>
      <c r="R94" s="50">
        <v>0</v>
      </c>
      <c r="S94" s="50">
        <v>2</v>
      </c>
      <c r="T94" s="14" t="s">
        <v>29</v>
      </c>
      <c r="U94" s="46">
        <v>4.53E-2</v>
      </c>
      <c r="V94" s="14"/>
      <c r="W94" s="24"/>
      <c r="X94" s="16">
        <v>47907412</v>
      </c>
      <c r="Y94" s="19"/>
      <c r="Z94" s="16">
        <f t="shared" ref="Z94:AO94" si="92">IF($T94="Fixed",$U94,$W94)*Y51</f>
        <v>1613811.2082976797</v>
      </c>
      <c r="AA94" s="16">
        <f t="shared" si="92"/>
        <v>285842.12317772978</v>
      </c>
      <c r="AB94" s="16">
        <f t="shared" si="92"/>
        <v>0</v>
      </c>
      <c r="AC94" s="16">
        <f t="shared" si="92"/>
        <v>0</v>
      </c>
      <c r="AD94" s="16">
        <f t="shared" si="92"/>
        <v>0</v>
      </c>
      <c r="AE94" s="16">
        <f t="shared" si="92"/>
        <v>0</v>
      </c>
      <c r="AF94" s="16">
        <f t="shared" si="92"/>
        <v>0</v>
      </c>
      <c r="AG94" s="16">
        <f t="shared" si="92"/>
        <v>0</v>
      </c>
      <c r="AH94" s="16">
        <f t="shared" si="92"/>
        <v>0</v>
      </c>
      <c r="AI94" s="16">
        <f t="shared" si="92"/>
        <v>0</v>
      </c>
      <c r="AJ94" s="16">
        <f t="shared" si="92"/>
        <v>0</v>
      </c>
      <c r="AK94" s="16">
        <f t="shared" si="92"/>
        <v>0</v>
      </c>
      <c r="AL94" s="16">
        <f t="shared" si="92"/>
        <v>0</v>
      </c>
      <c r="AM94" s="16">
        <f t="shared" si="92"/>
        <v>0</v>
      </c>
      <c r="AN94" s="16">
        <f t="shared" si="92"/>
        <v>0</v>
      </c>
      <c r="AO94" s="16">
        <f t="shared" si="92"/>
        <v>0</v>
      </c>
      <c r="AP94" s="16">
        <f t="shared" si="85"/>
        <v>0</v>
      </c>
      <c r="AQ94" s="16">
        <f t="shared" si="85"/>
        <v>0</v>
      </c>
      <c r="AR94" s="16">
        <f t="shared" si="85"/>
        <v>0</v>
      </c>
      <c r="AS94" s="16">
        <f t="shared" si="85"/>
        <v>0</v>
      </c>
      <c r="AT94" s="16">
        <f t="shared" si="85"/>
        <v>0</v>
      </c>
      <c r="AU94" s="16">
        <f t="shared" si="85"/>
        <v>0</v>
      </c>
      <c r="AV94" s="16">
        <f t="shared" si="85"/>
        <v>0</v>
      </c>
      <c r="AW94" s="16">
        <f t="shared" si="85"/>
        <v>0</v>
      </c>
      <c r="AX94" s="16">
        <f t="shared" si="85"/>
        <v>0</v>
      </c>
      <c r="AY94" s="16">
        <f t="shared" si="85"/>
        <v>0</v>
      </c>
      <c r="AZ94" s="16">
        <f t="shared" si="85"/>
        <v>0</v>
      </c>
      <c r="BA94" s="16">
        <f t="shared" si="85"/>
        <v>0</v>
      </c>
      <c r="BB94" s="16">
        <f t="shared" si="85"/>
        <v>0</v>
      </c>
      <c r="BC94" s="16">
        <f t="shared" si="85"/>
        <v>0</v>
      </c>
      <c r="BD94" s="16">
        <f t="shared" si="85"/>
        <v>0</v>
      </c>
      <c r="BE94" s="16">
        <f t="shared" si="85"/>
        <v>0</v>
      </c>
      <c r="BF94" s="16">
        <f t="shared" si="85"/>
        <v>0</v>
      </c>
      <c r="BG94" s="16">
        <f t="shared" si="85"/>
        <v>0</v>
      </c>
      <c r="BH94" s="16">
        <f t="shared" si="85"/>
        <v>0</v>
      </c>
      <c r="BI94" s="16">
        <f t="shared" si="85"/>
        <v>0</v>
      </c>
      <c r="BJ94" s="16">
        <f t="shared" si="85"/>
        <v>0</v>
      </c>
      <c r="BK94" s="16">
        <f t="shared" si="85"/>
        <v>0</v>
      </c>
      <c r="BL94" s="16">
        <f t="shared" si="85"/>
        <v>0</v>
      </c>
      <c r="BM94" s="16">
        <f t="shared" si="85"/>
        <v>0</v>
      </c>
      <c r="BN94" s="16">
        <f t="shared" si="85"/>
        <v>0</v>
      </c>
      <c r="BO94" s="16">
        <f t="shared" si="85"/>
        <v>0</v>
      </c>
      <c r="BP94" s="16">
        <f t="shared" si="85"/>
        <v>0</v>
      </c>
      <c r="BQ94" s="16">
        <f t="shared" si="85"/>
        <v>0</v>
      </c>
      <c r="BR94" s="16">
        <f t="shared" si="85"/>
        <v>0</v>
      </c>
      <c r="BS94" s="16">
        <f t="shared" si="85"/>
        <v>0</v>
      </c>
      <c r="BT94" s="16">
        <f t="shared" si="85"/>
        <v>0</v>
      </c>
      <c r="BU94" s="16">
        <f t="shared" si="85"/>
        <v>0</v>
      </c>
      <c r="BV94" s="16">
        <f t="shared" si="85"/>
        <v>0</v>
      </c>
      <c r="BW94" s="16">
        <f t="shared" si="88"/>
        <v>0</v>
      </c>
    </row>
    <row r="95" spans="1:132" x14ac:dyDescent="0.35">
      <c r="A95" s="14">
        <v>5</v>
      </c>
      <c r="B95" s="15" t="s">
        <v>34</v>
      </c>
      <c r="C95" s="17" t="s">
        <v>35</v>
      </c>
      <c r="D95" s="14" t="s">
        <v>27</v>
      </c>
      <c r="E95" s="50" t="s">
        <v>35</v>
      </c>
      <c r="F95" s="50" t="s">
        <v>76</v>
      </c>
      <c r="G95" s="50">
        <f>VLOOKUP(F95,'Represenative Instruments_FX'!$E$5:$F$14,2,FALSE)</f>
        <v>1</v>
      </c>
      <c r="H95" s="14" t="s">
        <v>36</v>
      </c>
      <c r="I95" s="76">
        <f>VLOOKUP(H95,'Represenative Instruments_FX'!$H$5:$J$15,3,FALSE)</f>
        <v>1.02633</v>
      </c>
      <c r="J95" s="35">
        <f t="shared" ref="J95:K95" si="93">+J52</f>
        <v>15502668.623046922</v>
      </c>
      <c r="K95" s="35">
        <f t="shared" si="93"/>
        <v>3597397.2707211268</v>
      </c>
      <c r="L95" s="16">
        <v>0</v>
      </c>
      <c r="M95" s="16">
        <v>0</v>
      </c>
      <c r="N95" s="122">
        <v>41520</v>
      </c>
      <c r="O95" s="122">
        <v>55243</v>
      </c>
      <c r="P95" s="14">
        <v>10</v>
      </c>
      <c r="Q95" s="17">
        <v>50</v>
      </c>
      <c r="R95" s="50">
        <v>0</v>
      </c>
      <c r="S95" s="50">
        <v>34</v>
      </c>
      <c r="T95" s="14" t="s">
        <v>29</v>
      </c>
      <c r="U95" s="46">
        <v>7.4999999999999997E-3</v>
      </c>
      <c r="V95" s="14"/>
      <c r="W95" s="24"/>
      <c r="X95" s="16">
        <v>15104955.153846152</v>
      </c>
      <c r="Y95" s="19"/>
      <c r="Z95" s="16">
        <f t="shared" ref="Z95:AO95" si="94">IF($T95="Fixed",$U95,$W95)*Y52</f>
        <v>26980.479530408451</v>
      </c>
      <c r="AA95" s="16">
        <f t="shared" si="94"/>
        <v>26386.252364735301</v>
      </c>
      <c r="AB95" s="16">
        <f t="shared" si="94"/>
        <v>25639.233753386001</v>
      </c>
      <c r="AC95" s="16">
        <f t="shared" si="94"/>
        <v>24752.580933416739</v>
      </c>
      <c r="AD95" s="16">
        <f t="shared" si="94"/>
        <v>23865.928113447473</v>
      </c>
      <c r="AE95" s="16">
        <f t="shared" si="94"/>
        <v>22979.275458204174</v>
      </c>
      <c r="AF95" s="16">
        <f t="shared" si="94"/>
        <v>22092.622802960872</v>
      </c>
      <c r="AG95" s="16">
        <f t="shared" si="94"/>
        <v>21205.970147717569</v>
      </c>
      <c r="AH95" s="16">
        <f t="shared" si="94"/>
        <v>20319.317492474271</v>
      </c>
      <c r="AI95" s="16">
        <f t="shared" si="94"/>
        <v>19432.664837230968</v>
      </c>
      <c r="AJ95" s="16">
        <f t="shared" si="94"/>
        <v>18546.012181987669</v>
      </c>
      <c r="AK95" s="16">
        <f t="shared" si="94"/>
        <v>17659.359526744367</v>
      </c>
      <c r="AL95" s="16">
        <f t="shared" si="94"/>
        <v>16772.706871501068</v>
      </c>
      <c r="AM95" s="16">
        <f t="shared" si="94"/>
        <v>15886.054216257766</v>
      </c>
      <c r="AN95" s="16">
        <f t="shared" si="94"/>
        <v>14999.401561014465</v>
      </c>
      <c r="AO95" s="16">
        <f t="shared" si="94"/>
        <v>14112.748905771165</v>
      </c>
      <c r="AP95" s="16">
        <f t="shared" si="85"/>
        <v>13226.096250527864</v>
      </c>
      <c r="AQ95" s="16">
        <f t="shared" si="85"/>
        <v>12339.443595284563</v>
      </c>
      <c r="AR95" s="16">
        <f t="shared" si="85"/>
        <v>11452.790940041263</v>
      </c>
      <c r="AS95" s="16">
        <f t="shared" si="85"/>
        <v>10566.138284797962</v>
      </c>
      <c r="AT95" s="16">
        <f t="shared" si="85"/>
        <v>9679.4856295546615</v>
      </c>
      <c r="AU95" s="16">
        <f t="shared" si="85"/>
        <v>8792.8329743113591</v>
      </c>
      <c r="AV95" s="16">
        <f t="shared" si="85"/>
        <v>7906.1803190680594</v>
      </c>
      <c r="AW95" s="16">
        <f t="shared" si="85"/>
        <v>7019.5276638247587</v>
      </c>
      <c r="AX95" s="16">
        <f t="shared" si="85"/>
        <v>6132.875008581459</v>
      </c>
      <c r="AY95" s="16">
        <f t="shared" si="85"/>
        <v>5246.2223533381593</v>
      </c>
      <c r="AZ95" s="16">
        <f t="shared" si="85"/>
        <v>4359.5696980948596</v>
      </c>
      <c r="BA95" s="16">
        <f t="shared" si="85"/>
        <v>3472.9170428515595</v>
      </c>
      <c r="BB95" s="16">
        <f t="shared" si="85"/>
        <v>2586.2643876082593</v>
      </c>
      <c r="BC95" s="16">
        <f t="shared" si="85"/>
        <v>1699.6117323649596</v>
      </c>
      <c r="BD95" s="16">
        <f t="shared" si="85"/>
        <v>1039.4142501114027</v>
      </c>
      <c r="BE95" s="16">
        <f t="shared" si="85"/>
        <v>612.50655969000093</v>
      </c>
      <c r="BF95" s="16">
        <f t="shared" si="85"/>
        <v>306.25081665300098</v>
      </c>
      <c r="BG95" s="16">
        <f t="shared" si="85"/>
        <v>102.083605551001</v>
      </c>
      <c r="BH95" s="16">
        <f t="shared" si="85"/>
        <v>-5.3205440053716299E-13</v>
      </c>
      <c r="BI95" s="16">
        <f t="shared" si="85"/>
        <v>-5.3205440053716299E-13</v>
      </c>
      <c r="BJ95" s="16">
        <f t="shared" si="85"/>
        <v>-5.3205440053716299E-13</v>
      </c>
      <c r="BK95" s="16">
        <f t="shared" si="85"/>
        <v>-5.3205440053716299E-13</v>
      </c>
      <c r="BL95" s="16">
        <f t="shared" si="85"/>
        <v>-5.3205440053716299E-13</v>
      </c>
      <c r="BM95" s="16">
        <f t="shared" si="85"/>
        <v>-5.3205440053716299E-13</v>
      </c>
      <c r="BN95" s="16">
        <f t="shared" si="85"/>
        <v>-5.3205440053716299E-13</v>
      </c>
      <c r="BO95" s="16">
        <f t="shared" si="85"/>
        <v>-5.3205440053716299E-13</v>
      </c>
      <c r="BP95" s="16">
        <f t="shared" si="85"/>
        <v>-5.3205440053716299E-13</v>
      </c>
      <c r="BQ95" s="16">
        <f t="shared" si="85"/>
        <v>-5.3205440053716299E-13</v>
      </c>
      <c r="BR95" s="16">
        <f t="shared" si="85"/>
        <v>-5.3205440053716299E-13</v>
      </c>
      <c r="BS95" s="16">
        <f t="shared" si="85"/>
        <v>-5.3205440053716299E-13</v>
      </c>
      <c r="BT95" s="16">
        <f t="shared" si="85"/>
        <v>-5.3205440053716299E-13</v>
      </c>
      <c r="BU95" s="16">
        <f t="shared" si="85"/>
        <v>-5.3205440053716299E-13</v>
      </c>
      <c r="BV95" s="16">
        <f t="shared" si="85"/>
        <v>-5.3205440053716299E-13</v>
      </c>
      <c r="BW95" s="16">
        <f t="shared" si="88"/>
        <v>-5.3205440053716299E-13</v>
      </c>
    </row>
    <row r="96" spans="1:132" x14ac:dyDescent="0.35">
      <c r="A96" s="14">
        <v>6</v>
      </c>
      <c r="B96" s="15" t="s">
        <v>34</v>
      </c>
      <c r="C96" s="17" t="s">
        <v>35</v>
      </c>
      <c r="D96" s="14" t="s">
        <v>27</v>
      </c>
      <c r="E96" s="50" t="s">
        <v>35</v>
      </c>
      <c r="F96" s="50" t="s">
        <v>76</v>
      </c>
      <c r="G96" s="50">
        <f>VLOOKUP(F96,'Represenative Instruments_FX'!$E$5:$F$14,2,FALSE)</f>
        <v>1</v>
      </c>
      <c r="H96" s="14" t="s">
        <v>28</v>
      </c>
      <c r="I96" s="76">
        <f>VLOOKUP(H96,'Represenative Instruments_FX'!$H$5:$J$15,3,FALSE)</f>
        <v>1</v>
      </c>
      <c r="J96" s="35">
        <f t="shared" ref="J96:K96" si="95">+J53</f>
        <v>44636691.520000003</v>
      </c>
      <c r="K96" s="35">
        <f t="shared" si="95"/>
        <v>36869924.083999991</v>
      </c>
      <c r="L96" s="16">
        <v>0</v>
      </c>
      <c r="M96" s="16">
        <v>0</v>
      </c>
      <c r="N96" s="122">
        <v>42991</v>
      </c>
      <c r="O96" s="122">
        <v>57410</v>
      </c>
      <c r="P96" s="14">
        <v>10</v>
      </c>
      <c r="Q96" s="17">
        <v>50</v>
      </c>
      <c r="R96" s="50">
        <v>0</v>
      </c>
      <c r="S96" s="50">
        <v>40</v>
      </c>
      <c r="T96" s="14" t="s">
        <v>29</v>
      </c>
      <c r="U96" s="46">
        <v>7.4999999999999997E-3</v>
      </c>
      <c r="V96" s="14"/>
      <c r="W96" s="24"/>
      <c r="X96" s="16">
        <v>44636691.520000003</v>
      </c>
      <c r="Y96" s="19"/>
      <c r="Z96" s="16">
        <f t="shared" ref="Z96:AO96" si="96">IF($T96="Fixed",$U96,$W96)*Y53</f>
        <v>276524.4306299999</v>
      </c>
      <c r="AA96" s="16">
        <f t="shared" si="96"/>
        <v>259392.16857899993</v>
      </c>
      <c r="AB96" s="16">
        <f t="shared" si="96"/>
        <v>243436.11608924993</v>
      </c>
      <c r="AC96" s="16">
        <f t="shared" si="96"/>
        <v>234313.23726074994</v>
      </c>
      <c r="AD96" s="16">
        <f t="shared" si="96"/>
        <v>225190.35843224992</v>
      </c>
      <c r="AE96" s="16">
        <f t="shared" si="96"/>
        <v>216067.47960374993</v>
      </c>
      <c r="AF96" s="16">
        <f t="shared" si="96"/>
        <v>206944.60077524991</v>
      </c>
      <c r="AG96" s="16">
        <f t="shared" si="96"/>
        <v>197821.72194674992</v>
      </c>
      <c r="AH96" s="16">
        <f t="shared" si="96"/>
        <v>188698.8431182499</v>
      </c>
      <c r="AI96" s="16">
        <f t="shared" si="96"/>
        <v>179575.96428974991</v>
      </c>
      <c r="AJ96" s="16">
        <f t="shared" si="96"/>
        <v>170453.0854612499</v>
      </c>
      <c r="AK96" s="16">
        <f t="shared" si="96"/>
        <v>161330.20663274988</v>
      </c>
      <c r="AL96" s="16">
        <f t="shared" si="96"/>
        <v>152207.32780424989</v>
      </c>
      <c r="AM96" s="16">
        <f t="shared" si="96"/>
        <v>143084.44897574987</v>
      </c>
      <c r="AN96" s="16">
        <f t="shared" si="96"/>
        <v>133961.57014724988</v>
      </c>
      <c r="AO96" s="16">
        <f t="shared" si="96"/>
        <v>124838.69131874986</v>
      </c>
      <c r="AP96" s="16">
        <f t="shared" si="85"/>
        <v>115715.81249024985</v>
      </c>
      <c r="AQ96" s="16">
        <f t="shared" si="85"/>
        <v>106592.93366174985</v>
      </c>
      <c r="AR96" s="16">
        <f t="shared" si="85"/>
        <v>97470.054833249844</v>
      </c>
      <c r="AS96" s="16">
        <f t="shared" si="85"/>
        <v>88347.176004749839</v>
      </c>
      <c r="AT96" s="16">
        <f t="shared" si="85"/>
        <v>79224.297176249835</v>
      </c>
      <c r="AU96" s="16">
        <f t="shared" si="85"/>
        <v>70101.41834774983</v>
      </c>
      <c r="AV96" s="16">
        <f t="shared" si="85"/>
        <v>60978.539519249833</v>
      </c>
      <c r="AW96" s="16">
        <f t="shared" si="85"/>
        <v>51855.660690749828</v>
      </c>
      <c r="AX96" s="16">
        <f t="shared" si="85"/>
        <v>42732.781862249831</v>
      </c>
      <c r="AY96" s="16">
        <f t="shared" si="85"/>
        <v>33609.903033749833</v>
      </c>
      <c r="AZ96" s="16">
        <f t="shared" si="85"/>
        <v>24487.024205249832</v>
      </c>
      <c r="BA96" s="16">
        <f t="shared" si="85"/>
        <v>15364.145376749835</v>
      </c>
      <c r="BB96" s="16">
        <f t="shared" si="85"/>
        <v>8749.0776232498629</v>
      </c>
      <c r="BC96" s="16">
        <f t="shared" si="85"/>
        <v>5504.8930559998325</v>
      </c>
      <c r="BD96" s="16">
        <f t="shared" si="85"/>
        <v>4047.588224999849</v>
      </c>
      <c r="BE96" s="16">
        <f t="shared" si="85"/>
        <v>3642.8294189998492</v>
      </c>
      <c r="BF96" s="16">
        <f t="shared" si="85"/>
        <v>3238.0706129998493</v>
      </c>
      <c r="BG96" s="16">
        <f t="shared" si="85"/>
        <v>2833.3118069998491</v>
      </c>
      <c r="BH96" s="16">
        <f t="shared" si="85"/>
        <v>2428.5530009998492</v>
      </c>
      <c r="BI96" s="16">
        <f t="shared" si="85"/>
        <v>2023.794194999849</v>
      </c>
      <c r="BJ96" s="16">
        <f t="shared" si="85"/>
        <v>1619.0353889998489</v>
      </c>
      <c r="BK96" s="16">
        <f t="shared" si="85"/>
        <v>1214.2765829998491</v>
      </c>
      <c r="BL96" s="16">
        <f t="shared" si="85"/>
        <v>809.51777699984893</v>
      </c>
      <c r="BM96" s="16">
        <f t="shared" si="85"/>
        <v>404.758970999849</v>
      </c>
      <c r="BN96" s="16">
        <f t="shared" si="85"/>
        <v>-1.3598764780908821E-10</v>
      </c>
      <c r="BO96" s="16">
        <f t="shared" si="85"/>
        <v>-1.3598764780908821E-10</v>
      </c>
      <c r="BP96" s="16">
        <f t="shared" si="85"/>
        <v>-1.3598764780908821E-10</v>
      </c>
      <c r="BQ96" s="16">
        <f t="shared" si="85"/>
        <v>-1.3598764780908821E-10</v>
      </c>
      <c r="BR96" s="16">
        <f t="shared" si="85"/>
        <v>-1.3598764780908821E-10</v>
      </c>
      <c r="BS96" s="16">
        <f t="shared" si="85"/>
        <v>-1.3598764780908821E-10</v>
      </c>
      <c r="BT96" s="16">
        <f t="shared" si="85"/>
        <v>-1.3598764780908821E-10</v>
      </c>
      <c r="BU96" s="16">
        <f t="shared" si="85"/>
        <v>-1.3598764780908821E-10</v>
      </c>
      <c r="BV96" s="16">
        <f t="shared" si="85"/>
        <v>-1.3598764780908821E-10</v>
      </c>
      <c r="BW96" s="16">
        <f t="shared" si="88"/>
        <v>-1.3598764780908821E-10</v>
      </c>
    </row>
    <row r="97" spans="1:75" x14ac:dyDescent="0.35">
      <c r="A97" s="14">
        <v>7</v>
      </c>
      <c r="B97" s="15" t="s">
        <v>34</v>
      </c>
      <c r="C97" s="17" t="s">
        <v>35</v>
      </c>
      <c r="D97" s="14" t="s">
        <v>27</v>
      </c>
      <c r="E97" s="50" t="s">
        <v>35</v>
      </c>
      <c r="F97" s="50" t="s">
        <v>76</v>
      </c>
      <c r="G97" s="50">
        <f>VLOOKUP(F97,'Represenative Instruments_FX'!$E$5:$F$14,2,FALSE)</f>
        <v>1</v>
      </c>
      <c r="H97" s="14" t="s">
        <v>32</v>
      </c>
      <c r="I97" s="76">
        <f>VLOOKUP(H97,'Represenative Instruments_FX'!$H$5:$J$15,3,FALSE)</f>
        <v>1.2020999999999999</v>
      </c>
      <c r="J97" s="35">
        <f t="shared" ref="J97:K97" si="97">+J54</f>
        <v>324154.68931679998</v>
      </c>
      <c r="K97" s="35">
        <f t="shared" si="97"/>
        <v>286837.29796679999</v>
      </c>
      <c r="L97" s="18">
        <v>0</v>
      </c>
      <c r="M97" s="18">
        <v>0</v>
      </c>
      <c r="N97" s="122">
        <v>39372</v>
      </c>
      <c r="O97" s="122">
        <v>53951</v>
      </c>
      <c r="P97" s="14">
        <v>10</v>
      </c>
      <c r="Q97" s="17">
        <v>50</v>
      </c>
      <c r="R97" s="50">
        <v>0</v>
      </c>
      <c r="S97" s="50">
        <v>30</v>
      </c>
      <c r="T97" s="14" t="s">
        <v>29</v>
      </c>
      <c r="U97" s="46">
        <v>7.4999999999999997E-3</v>
      </c>
      <c r="V97" s="14"/>
      <c r="W97" s="24"/>
      <c r="X97" s="16">
        <v>269657.00799999997</v>
      </c>
      <c r="Y97" s="19"/>
      <c r="Z97" s="16">
        <f t="shared" ref="Z97:AO97" si="98">IF($T97="Fixed",$U97,$W97)*Y54</f>
        <v>2151.279734751</v>
      </c>
      <c r="AA97" s="16">
        <f t="shared" si="98"/>
        <v>2078.3448416609999</v>
      </c>
      <c r="AB97" s="16">
        <f t="shared" si="98"/>
        <v>2005.4099485709999</v>
      </c>
      <c r="AC97" s="16">
        <f t="shared" si="98"/>
        <v>1932.475055481</v>
      </c>
      <c r="AD97" s="16">
        <f t="shared" si="98"/>
        <v>1859.540162391</v>
      </c>
      <c r="AE97" s="16">
        <f t="shared" si="98"/>
        <v>1786.6052693009999</v>
      </c>
      <c r="AF97" s="16">
        <f t="shared" si="98"/>
        <v>1713.6703762110001</v>
      </c>
      <c r="AG97" s="16">
        <f t="shared" si="98"/>
        <v>1640.735483121</v>
      </c>
      <c r="AH97" s="16">
        <f t="shared" si="98"/>
        <v>1567.8005900310002</v>
      </c>
      <c r="AI97" s="16">
        <f t="shared" si="98"/>
        <v>1494.8656969410001</v>
      </c>
      <c r="AJ97" s="16">
        <f t="shared" si="98"/>
        <v>1421.9308038510003</v>
      </c>
      <c r="AK97" s="16">
        <f t="shared" si="98"/>
        <v>1348.9959107610002</v>
      </c>
      <c r="AL97" s="16">
        <f t="shared" si="98"/>
        <v>1276.0610176710002</v>
      </c>
      <c r="AM97" s="16">
        <f t="shared" si="98"/>
        <v>1203.1261245810003</v>
      </c>
      <c r="AN97" s="16">
        <f t="shared" si="98"/>
        <v>1130.1912314910003</v>
      </c>
      <c r="AO97" s="16">
        <f t="shared" si="98"/>
        <v>1057.2563384010004</v>
      </c>
      <c r="AP97" s="16">
        <f t="shared" si="85"/>
        <v>984.32144531100039</v>
      </c>
      <c r="AQ97" s="16">
        <f t="shared" si="85"/>
        <v>911.38655222100044</v>
      </c>
      <c r="AR97" s="16">
        <f t="shared" si="85"/>
        <v>838.4516591310005</v>
      </c>
      <c r="AS97" s="16">
        <f t="shared" si="85"/>
        <v>765.51676604100044</v>
      </c>
      <c r="AT97" s="16">
        <f t="shared" si="85"/>
        <v>692.58187295100049</v>
      </c>
      <c r="AU97" s="16">
        <f t="shared" si="85"/>
        <v>619.64697986100055</v>
      </c>
      <c r="AV97" s="16">
        <f t="shared" si="85"/>
        <v>546.7120867710006</v>
      </c>
      <c r="AW97" s="16">
        <f t="shared" si="85"/>
        <v>473.77719368100065</v>
      </c>
      <c r="AX97" s="16">
        <f t="shared" si="85"/>
        <v>400.84230059100065</v>
      </c>
      <c r="AY97" s="16">
        <f t="shared" si="85"/>
        <v>327.9074075010007</v>
      </c>
      <c r="AZ97" s="16">
        <f t="shared" si="85"/>
        <v>254.97251441100073</v>
      </c>
      <c r="BA97" s="16">
        <f t="shared" si="85"/>
        <v>182.03762132100073</v>
      </c>
      <c r="BB97" s="16">
        <f t="shared" si="85"/>
        <v>109.10272823100074</v>
      </c>
      <c r="BC97" s="16">
        <f t="shared" si="85"/>
        <v>36.167835141000751</v>
      </c>
      <c r="BD97" s="16">
        <f t="shared" si="85"/>
        <v>7.5033312896266576E-13</v>
      </c>
      <c r="BE97" s="16">
        <f t="shared" si="85"/>
        <v>7.5033312896266576E-13</v>
      </c>
      <c r="BF97" s="16">
        <f t="shared" si="85"/>
        <v>7.5033312896266576E-13</v>
      </c>
      <c r="BG97" s="16">
        <f t="shared" si="85"/>
        <v>7.5033312896266576E-13</v>
      </c>
      <c r="BH97" s="16">
        <f t="shared" si="85"/>
        <v>7.5033312896266576E-13</v>
      </c>
      <c r="BI97" s="16">
        <f t="shared" si="85"/>
        <v>7.5033312896266576E-13</v>
      </c>
      <c r="BJ97" s="16">
        <f t="shared" si="85"/>
        <v>7.5033312896266576E-13</v>
      </c>
      <c r="BK97" s="16">
        <f t="shared" si="85"/>
        <v>7.5033312896266576E-13</v>
      </c>
      <c r="BL97" s="16">
        <f t="shared" si="85"/>
        <v>7.5033312896266576E-13</v>
      </c>
      <c r="BM97" s="16">
        <f t="shared" si="85"/>
        <v>7.5033312896266576E-13</v>
      </c>
      <c r="BN97" s="16">
        <f t="shared" si="85"/>
        <v>7.5033312896266576E-13</v>
      </c>
      <c r="BO97" s="16">
        <f t="shared" si="85"/>
        <v>7.5033312896266576E-13</v>
      </c>
      <c r="BP97" s="16">
        <f t="shared" si="85"/>
        <v>7.5033312896266576E-13</v>
      </c>
      <c r="BQ97" s="16">
        <f t="shared" si="85"/>
        <v>7.5033312896266576E-13</v>
      </c>
      <c r="BR97" s="16">
        <f t="shared" si="85"/>
        <v>7.5033312896266576E-13</v>
      </c>
      <c r="BS97" s="16">
        <f t="shared" si="85"/>
        <v>7.5033312896266576E-13</v>
      </c>
      <c r="BT97" s="16">
        <f t="shared" si="85"/>
        <v>7.5033312896266576E-13</v>
      </c>
      <c r="BU97" s="16">
        <f t="shared" si="85"/>
        <v>7.5033312896266576E-13</v>
      </c>
      <c r="BV97" s="16">
        <f t="shared" si="85"/>
        <v>7.5033312896266576E-13</v>
      </c>
      <c r="BW97" s="16">
        <f t="shared" si="88"/>
        <v>7.5033312896266576E-13</v>
      </c>
    </row>
    <row r="98" spans="1:75" x14ac:dyDescent="0.35">
      <c r="A98" s="14">
        <v>8</v>
      </c>
      <c r="B98" s="15" t="s">
        <v>34</v>
      </c>
      <c r="C98" s="17" t="s">
        <v>35</v>
      </c>
      <c r="D98" s="14" t="s">
        <v>27</v>
      </c>
      <c r="E98" s="50" t="s">
        <v>35</v>
      </c>
      <c r="F98" s="50" t="s">
        <v>76</v>
      </c>
      <c r="G98" s="50">
        <f>VLOOKUP(F98,'Represenative Instruments_FX'!$E$5:$F$14,2,FALSE)</f>
        <v>1</v>
      </c>
      <c r="H98" s="14" t="s">
        <v>116</v>
      </c>
      <c r="I98" s="76">
        <f>VLOOKUP(H98,'Represenative Instruments_FX'!$H$5:$J$15,3,FALSE)</f>
        <v>8.8730039246006209E-3</v>
      </c>
      <c r="J98" s="35">
        <f t="shared" ref="J98:K98" si="99">+J55</f>
        <v>17179.208069138167</v>
      </c>
      <c r="K98" s="35">
        <f t="shared" si="99"/>
        <v>15960.446633832533</v>
      </c>
      <c r="L98" s="16">
        <v>0</v>
      </c>
      <c r="M98" s="16">
        <v>0</v>
      </c>
      <c r="N98" s="122">
        <v>42935</v>
      </c>
      <c r="O98" s="122">
        <v>57406</v>
      </c>
      <c r="P98" s="14">
        <v>10</v>
      </c>
      <c r="Q98" s="17">
        <v>50</v>
      </c>
      <c r="R98" s="50">
        <v>0</v>
      </c>
      <c r="S98" s="50">
        <v>40</v>
      </c>
      <c r="T98" s="14" t="s">
        <v>29</v>
      </c>
      <c r="U98" s="46">
        <v>7.4999999999999997E-3</v>
      </c>
      <c r="V98" s="14"/>
      <c r="W98" s="24"/>
      <c r="X98" s="16">
        <v>1804501.2101250002</v>
      </c>
      <c r="Y98" s="19"/>
      <c r="Z98" s="16">
        <f t="shared" ref="Z98:AO98" si="100">IF($T98="Fixed",$U98,$W98)*Y55</f>
        <v>119.70334975374399</v>
      </c>
      <c r="AA98" s="16">
        <f t="shared" si="100"/>
        <v>113.59109375425352</v>
      </c>
      <c r="AB98" s="16">
        <f t="shared" si="100"/>
        <v>108.33832449860166</v>
      </c>
      <c r="AC98" s="16">
        <f t="shared" si="100"/>
        <v>105.04358333459628</v>
      </c>
      <c r="AD98" s="16">
        <f t="shared" si="100"/>
        <v>101.7488421705909</v>
      </c>
      <c r="AE98" s="16">
        <f t="shared" si="100"/>
        <v>98.454101006585532</v>
      </c>
      <c r="AF98" s="16">
        <f t="shared" si="100"/>
        <v>95.159359842580159</v>
      </c>
      <c r="AG98" s="16">
        <f t="shared" si="100"/>
        <v>91.864618678574772</v>
      </c>
      <c r="AH98" s="16">
        <f t="shared" si="100"/>
        <v>88.569877514569399</v>
      </c>
      <c r="AI98" s="16">
        <f t="shared" si="100"/>
        <v>85.275136350564026</v>
      </c>
      <c r="AJ98" s="16">
        <f t="shared" si="100"/>
        <v>81.980395186558653</v>
      </c>
      <c r="AK98" s="16">
        <f t="shared" si="100"/>
        <v>78.408541565285219</v>
      </c>
      <c r="AL98" s="16">
        <f t="shared" si="100"/>
        <v>74.559575486743725</v>
      </c>
      <c r="AM98" s="16">
        <f t="shared" si="100"/>
        <v>70.710609408202245</v>
      </c>
      <c r="AN98" s="16">
        <f t="shared" si="100"/>
        <v>66.861643329660765</v>
      </c>
      <c r="AO98" s="16">
        <f t="shared" si="100"/>
        <v>63.012677251119278</v>
      </c>
      <c r="AP98" s="16">
        <f t="shared" si="85"/>
        <v>59.163711172577784</v>
      </c>
      <c r="AQ98" s="16">
        <f t="shared" si="85"/>
        <v>55.314745094036297</v>
      </c>
      <c r="AR98" s="16">
        <f t="shared" si="85"/>
        <v>51.465779015494803</v>
      </c>
      <c r="AS98" s="16">
        <f t="shared" si="85"/>
        <v>47.616812936953316</v>
      </c>
      <c r="AT98" s="16">
        <f t="shared" si="85"/>
        <v>43.767846858411822</v>
      </c>
      <c r="AU98" s="16">
        <f t="shared" si="85"/>
        <v>39.918880779870328</v>
      </c>
      <c r="AV98" s="16">
        <f t="shared" si="85"/>
        <v>36.069914701328841</v>
      </c>
      <c r="AW98" s="16">
        <f t="shared" si="85"/>
        <v>32.220948622787347</v>
      </c>
      <c r="AX98" s="16">
        <f t="shared" si="85"/>
        <v>28.37198254424586</v>
      </c>
      <c r="AY98" s="16">
        <f t="shared" si="85"/>
        <v>24.523016465704373</v>
      </c>
      <c r="AZ98" s="16">
        <f t="shared" si="85"/>
        <v>20.674050387162886</v>
      </c>
      <c r="BA98" s="16">
        <f t="shared" si="85"/>
        <v>16.825084308621399</v>
      </c>
      <c r="BB98" s="16">
        <f t="shared" si="85"/>
        <v>13.330222891455731</v>
      </c>
      <c r="BC98" s="16">
        <f t="shared" si="85"/>
        <v>10.802401836094274</v>
      </c>
      <c r="BD98" s="16">
        <f t="shared" si="85"/>
        <v>9.0419035950963149</v>
      </c>
      <c r="BE98" s="16">
        <f t="shared" si="85"/>
        <v>7.7532187531577001</v>
      </c>
      <c r="BF98" s="16">
        <f t="shared" si="85"/>
        <v>6.6907071361773083</v>
      </c>
      <c r="BG98" s="16">
        <f t="shared" si="85"/>
        <v>5.8543687441551464</v>
      </c>
      <c r="BH98" s="16">
        <f t="shared" si="85"/>
        <v>5.0180303521329854</v>
      </c>
      <c r="BI98" s="16">
        <f t="shared" si="85"/>
        <v>4.1816919601108236</v>
      </c>
      <c r="BJ98" s="16">
        <f t="shared" si="85"/>
        <v>3.3453535680886617</v>
      </c>
      <c r="BK98" s="16">
        <f t="shared" si="85"/>
        <v>2.5090151760665003</v>
      </c>
      <c r="BL98" s="16">
        <f t="shared" si="85"/>
        <v>1.6726767840443386</v>
      </c>
      <c r="BM98" s="16">
        <f t="shared" si="85"/>
        <v>0.83633839202217708</v>
      </c>
      <c r="BN98" s="16">
        <f t="shared" si="85"/>
        <v>1.5560885913146194E-14</v>
      </c>
      <c r="BO98" s="16">
        <f t="shared" si="85"/>
        <v>1.5560885913146194E-14</v>
      </c>
      <c r="BP98" s="16">
        <f t="shared" si="85"/>
        <v>1.5560885913146194E-14</v>
      </c>
      <c r="BQ98" s="16">
        <f t="shared" si="85"/>
        <v>1.5560885913146194E-14</v>
      </c>
      <c r="BR98" s="16">
        <f t="shared" si="85"/>
        <v>1.5560885913146194E-14</v>
      </c>
      <c r="BS98" s="16">
        <f t="shared" si="85"/>
        <v>1.5560885913146194E-14</v>
      </c>
      <c r="BT98" s="16">
        <f t="shared" si="85"/>
        <v>1.5560885913146194E-14</v>
      </c>
      <c r="BU98" s="16">
        <f t="shared" si="85"/>
        <v>1.5560885913146194E-14</v>
      </c>
      <c r="BV98" s="16">
        <f t="shared" si="85"/>
        <v>1.5560885913146194E-14</v>
      </c>
      <c r="BW98" s="16">
        <f t="shared" si="88"/>
        <v>1.5560885913146194E-14</v>
      </c>
    </row>
    <row r="99" spans="1:75" x14ac:dyDescent="0.35">
      <c r="A99" s="14">
        <v>9</v>
      </c>
      <c r="B99" s="15" t="s">
        <v>34</v>
      </c>
      <c r="C99" s="17" t="s">
        <v>35</v>
      </c>
      <c r="D99" s="14" t="s">
        <v>27</v>
      </c>
      <c r="E99" s="50" t="s">
        <v>35</v>
      </c>
      <c r="F99" s="50" t="s">
        <v>76</v>
      </c>
      <c r="G99" s="50">
        <f>VLOOKUP(F99,'Represenative Instruments_FX'!$E$5:$F$14,2,FALSE)</f>
        <v>1</v>
      </c>
      <c r="H99" s="14" t="s">
        <v>32</v>
      </c>
      <c r="I99" s="76">
        <f>VLOOKUP(H99,'Represenative Instruments_FX'!$H$5:$J$15,3,FALSE)</f>
        <v>1.2020999999999999</v>
      </c>
      <c r="J99" s="35">
        <f t="shared" ref="J99:K99" si="101">+J56</f>
        <v>141417.87855179998</v>
      </c>
      <c r="K99" s="35">
        <f t="shared" si="101"/>
        <v>125138.33592119996</v>
      </c>
      <c r="L99" s="18">
        <v>0</v>
      </c>
      <c r="M99" s="18">
        <v>0</v>
      </c>
      <c r="N99" s="122">
        <v>39140</v>
      </c>
      <c r="O99" s="122">
        <v>53947</v>
      </c>
      <c r="P99" s="14">
        <v>10</v>
      </c>
      <c r="Q99" s="17">
        <v>50</v>
      </c>
      <c r="R99" s="50">
        <v>0</v>
      </c>
      <c r="S99" s="50">
        <v>30</v>
      </c>
      <c r="T99" s="14" t="s">
        <v>29</v>
      </c>
      <c r="U99" s="46">
        <v>7.4999999999999997E-3</v>
      </c>
      <c r="V99" s="14"/>
      <c r="W99" s="24"/>
      <c r="X99" s="16">
        <v>117642.35799999999</v>
      </c>
      <c r="Y99" s="19"/>
      <c r="Z99" s="16">
        <f t="shared" ref="Z99:AO99" si="102">IF($T99="Fixed",$U99,$W99)*Y56</f>
        <v>938.53751940899974</v>
      </c>
      <c r="AA99" s="16">
        <f t="shared" si="102"/>
        <v>906.7184132489997</v>
      </c>
      <c r="AB99" s="16">
        <f t="shared" si="102"/>
        <v>874.89930708899976</v>
      </c>
      <c r="AC99" s="16">
        <f t="shared" si="102"/>
        <v>843.08020092899972</v>
      </c>
      <c r="AD99" s="16">
        <f t="shared" si="102"/>
        <v>811.26109476899978</v>
      </c>
      <c r="AE99" s="16">
        <f t="shared" si="102"/>
        <v>779.44198860899985</v>
      </c>
      <c r="AF99" s="16">
        <f t="shared" si="102"/>
        <v>747.6228824489998</v>
      </c>
      <c r="AG99" s="16">
        <f t="shared" si="102"/>
        <v>715.80377628899987</v>
      </c>
      <c r="AH99" s="16">
        <f t="shared" si="102"/>
        <v>683.98467012899994</v>
      </c>
      <c r="AI99" s="16">
        <f t="shared" si="102"/>
        <v>652.16556396899989</v>
      </c>
      <c r="AJ99" s="16">
        <f t="shared" si="102"/>
        <v>620.34645780899996</v>
      </c>
      <c r="AK99" s="16">
        <f t="shared" si="102"/>
        <v>588.52735164900002</v>
      </c>
      <c r="AL99" s="16">
        <f t="shared" si="102"/>
        <v>556.70824548899998</v>
      </c>
      <c r="AM99" s="16">
        <f t="shared" si="102"/>
        <v>524.88913932900005</v>
      </c>
      <c r="AN99" s="16">
        <f t="shared" si="102"/>
        <v>493.07003316900006</v>
      </c>
      <c r="AO99" s="16">
        <f t="shared" si="102"/>
        <v>461.25092700900012</v>
      </c>
      <c r="AP99" s="16">
        <f t="shared" si="85"/>
        <v>429.43182084900013</v>
      </c>
      <c r="AQ99" s="16">
        <f t="shared" si="85"/>
        <v>397.61271468900014</v>
      </c>
      <c r="AR99" s="16">
        <f t="shared" si="85"/>
        <v>365.79360852900015</v>
      </c>
      <c r="AS99" s="16">
        <f t="shared" si="85"/>
        <v>333.97450236900022</v>
      </c>
      <c r="AT99" s="16">
        <f t="shared" si="85"/>
        <v>302.15539620900023</v>
      </c>
      <c r="AU99" s="16">
        <f t="shared" si="85"/>
        <v>270.33629004900024</v>
      </c>
      <c r="AV99" s="16">
        <f t="shared" si="85"/>
        <v>238.51718388900025</v>
      </c>
      <c r="AW99" s="16">
        <f t="shared" si="85"/>
        <v>206.69807772900026</v>
      </c>
      <c r="AX99" s="16">
        <f t="shared" si="85"/>
        <v>174.87897156900027</v>
      </c>
      <c r="AY99" s="16">
        <f t="shared" si="85"/>
        <v>143.05986540900025</v>
      </c>
      <c r="AZ99" s="16">
        <f t="shared" si="85"/>
        <v>111.24075924900026</v>
      </c>
      <c r="BA99" s="16">
        <f t="shared" si="85"/>
        <v>79.421653089000259</v>
      </c>
      <c r="BB99" s="16">
        <f t="shared" si="85"/>
        <v>47.602546929000262</v>
      </c>
      <c r="BC99" s="16">
        <f t="shared" si="85"/>
        <v>15.783440769000261</v>
      </c>
      <c r="BD99" s="16">
        <f t="shared" si="85"/>
        <v>4.4337866711430251E-13</v>
      </c>
      <c r="BE99" s="16">
        <f t="shared" si="85"/>
        <v>4.4337866711430251E-13</v>
      </c>
      <c r="BF99" s="16">
        <f t="shared" si="85"/>
        <v>4.4337866711430251E-13</v>
      </c>
      <c r="BG99" s="16">
        <f t="shared" si="85"/>
        <v>4.4337866711430251E-13</v>
      </c>
      <c r="BH99" s="16">
        <f t="shared" si="85"/>
        <v>4.4337866711430251E-13</v>
      </c>
      <c r="BI99" s="16">
        <f t="shared" si="85"/>
        <v>4.4337866711430251E-13</v>
      </c>
      <c r="BJ99" s="16">
        <f t="shared" si="85"/>
        <v>4.4337866711430251E-13</v>
      </c>
      <c r="BK99" s="16">
        <f t="shared" si="85"/>
        <v>4.4337866711430251E-13</v>
      </c>
      <c r="BL99" s="16">
        <f t="shared" si="85"/>
        <v>4.4337866711430251E-13</v>
      </c>
      <c r="BM99" s="16">
        <f t="shared" ref="BM99:BV99" si="103">IF($T99="Fixed",$U99,$W99)*BL56</f>
        <v>4.4337866711430251E-13</v>
      </c>
      <c r="BN99" s="16">
        <f t="shared" si="103"/>
        <v>4.4337866711430251E-13</v>
      </c>
      <c r="BO99" s="16">
        <f t="shared" si="103"/>
        <v>4.4337866711430251E-13</v>
      </c>
      <c r="BP99" s="16">
        <f t="shared" si="103"/>
        <v>4.4337866711430251E-13</v>
      </c>
      <c r="BQ99" s="16">
        <f t="shared" si="103"/>
        <v>4.4337866711430251E-13</v>
      </c>
      <c r="BR99" s="16">
        <f t="shared" si="103"/>
        <v>4.4337866711430251E-13</v>
      </c>
      <c r="BS99" s="16">
        <f t="shared" si="103"/>
        <v>4.4337866711430251E-13</v>
      </c>
      <c r="BT99" s="16">
        <f t="shared" si="103"/>
        <v>4.4337866711430251E-13</v>
      </c>
      <c r="BU99" s="16">
        <f t="shared" si="103"/>
        <v>4.4337866711430251E-13</v>
      </c>
      <c r="BV99" s="16">
        <f t="shared" si="103"/>
        <v>4.4337866711430251E-13</v>
      </c>
      <c r="BW99" s="16">
        <f t="shared" si="88"/>
        <v>4.4337866711430251E-13</v>
      </c>
    </row>
    <row r="100" spans="1:75" x14ac:dyDescent="0.35">
      <c r="A100" s="14">
        <v>10</v>
      </c>
      <c r="B100" s="15" t="s">
        <v>34</v>
      </c>
      <c r="C100" s="17" t="s">
        <v>35</v>
      </c>
      <c r="D100" s="14" t="s">
        <v>27</v>
      </c>
      <c r="E100" s="50" t="s">
        <v>35</v>
      </c>
      <c r="F100" s="50" t="s">
        <v>76</v>
      </c>
      <c r="G100" s="50">
        <f>VLOOKUP(F100,'Represenative Instruments_FX'!$E$5:$F$14,2,FALSE)</f>
        <v>1</v>
      </c>
      <c r="H100" s="14" t="s">
        <v>117</v>
      </c>
      <c r="I100" s="76">
        <f>VLOOKUP(H100,'Represenative Instruments_FX'!$H$5:$J$15,3,FALSE)</f>
        <v>0.16142592035374231</v>
      </c>
      <c r="J100" s="35">
        <f t="shared" ref="J100:K100" si="104">+J57</f>
        <v>1997020.939524685</v>
      </c>
      <c r="K100" s="35">
        <f t="shared" si="104"/>
        <v>1334596.5688597783</v>
      </c>
      <c r="L100" s="16">
        <v>0</v>
      </c>
      <c r="M100" s="16">
        <v>0</v>
      </c>
      <c r="N100" s="122">
        <v>40305</v>
      </c>
      <c r="O100" s="122">
        <v>54864</v>
      </c>
      <c r="P100" s="14">
        <v>10</v>
      </c>
      <c r="Q100" s="17">
        <v>50</v>
      </c>
      <c r="R100" s="50">
        <v>0</v>
      </c>
      <c r="S100" s="50">
        <v>33</v>
      </c>
      <c r="T100" s="14" t="s">
        <v>29</v>
      </c>
      <c r="U100" s="46">
        <v>7.4999999999999997E-3</v>
      </c>
      <c r="V100" s="14"/>
      <c r="W100" s="24"/>
      <c r="X100" s="16">
        <v>12371129.340000002</v>
      </c>
      <c r="Y100" s="19"/>
      <c r="Z100" s="16">
        <f t="shared" ref="Z100:AO100" si="105">IF($T100="Fixed",$U100,$W100)*Y57</f>
        <v>10009.474266448336</v>
      </c>
      <c r="AA100" s="16">
        <f t="shared" si="105"/>
        <v>9585.2142590098319</v>
      </c>
      <c r="AB100" s="16">
        <f t="shared" si="105"/>
        <v>9192.2671673237819</v>
      </c>
      <c r="AC100" s="16">
        <f t="shared" si="105"/>
        <v>8837.6971510907915</v>
      </c>
      <c r="AD100" s="16">
        <f t="shared" si="105"/>
        <v>8483.1271348578011</v>
      </c>
      <c r="AE100" s="16">
        <f t="shared" si="105"/>
        <v>8128.5571186248098</v>
      </c>
      <c r="AF100" s="16">
        <f t="shared" si="105"/>
        <v>7813.0148147024183</v>
      </c>
      <c r="AG100" s="16">
        <f t="shared" si="105"/>
        <v>7484.6413148334959</v>
      </c>
      <c r="AH100" s="16">
        <f t="shared" si="105"/>
        <v>7156.2678149645735</v>
      </c>
      <c r="AI100" s="16">
        <f t="shared" si="105"/>
        <v>6827.8943150956511</v>
      </c>
      <c r="AJ100" s="16">
        <f t="shared" si="105"/>
        <v>6499.5208152267278</v>
      </c>
      <c r="AK100" s="16">
        <f t="shared" si="105"/>
        <v>6171.1473153578054</v>
      </c>
      <c r="AL100" s="16">
        <f t="shared" si="105"/>
        <v>5842.773815488883</v>
      </c>
      <c r="AM100" s="16">
        <f t="shared" si="105"/>
        <v>5514.4003156199606</v>
      </c>
      <c r="AN100" s="16">
        <f t="shared" si="105"/>
        <v>5186.0268157510382</v>
      </c>
      <c r="AO100" s="16">
        <f t="shared" si="105"/>
        <v>4857.6533158821157</v>
      </c>
      <c r="AP100" s="16">
        <f t="shared" ref="AP100:BE100" si="106">IF($T100="Fixed",$U100,$W100)*AO57</f>
        <v>4529.2798160131933</v>
      </c>
      <c r="AQ100" s="16">
        <f t="shared" si="106"/>
        <v>4200.9063161442709</v>
      </c>
      <c r="AR100" s="16">
        <f t="shared" si="106"/>
        <v>3872.5328162753485</v>
      </c>
      <c r="AS100" s="16">
        <f t="shared" si="106"/>
        <v>3544.1593164064266</v>
      </c>
      <c r="AT100" s="16">
        <f t="shared" si="106"/>
        <v>3215.7858165375046</v>
      </c>
      <c r="AU100" s="16">
        <f t="shared" si="106"/>
        <v>2887.4123166685822</v>
      </c>
      <c r="AV100" s="16">
        <f t="shared" si="106"/>
        <v>2559.0388167996603</v>
      </c>
      <c r="AW100" s="16">
        <f t="shared" si="106"/>
        <v>2230.6653169307383</v>
      </c>
      <c r="AX100" s="16">
        <f t="shared" si="106"/>
        <v>1902.2918170618161</v>
      </c>
      <c r="AY100" s="16">
        <f t="shared" si="106"/>
        <v>1573.9183171928942</v>
      </c>
      <c r="AZ100" s="16">
        <f t="shared" si="106"/>
        <v>1245.544817323972</v>
      </c>
      <c r="BA100" s="16">
        <f t="shared" si="106"/>
        <v>917.17131745505003</v>
      </c>
      <c r="BB100" s="16">
        <f t="shared" si="106"/>
        <v>588.79781758612796</v>
      </c>
      <c r="BC100" s="16">
        <f t="shared" si="106"/>
        <v>260.42431771720578</v>
      </c>
      <c r="BD100" s="16">
        <f t="shared" si="106"/>
        <v>195.31823828790422</v>
      </c>
      <c r="BE100" s="16">
        <f t="shared" si="106"/>
        <v>130.21215885860263</v>
      </c>
      <c r="BF100" s="16">
        <f t="shared" ref="BF100:BU115" si="107">IF($T100="Fixed",$U100,$W100)*BE57</f>
        <v>65.106079429301076</v>
      </c>
      <c r="BG100" s="16">
        <f t="shared" si="107"/>
        <v>-4.9112713895738128E-13</v>
      </c>
      <c r="BH100" s="16">
        <f t="shared" si="107"/>
        <v>-4.9112713895738128E-13</v>
      </c>
      <c r="BI100" s="16">
        <f t="shared" si="107"/>
        <v>-4.9112713895738128E-13</v>
      </c>
      <c r="BJ100" s="16">
        <f t="shared" si="107"/>
        <v>-4.9112713895738128E-13</v>
      </c>
      <c r="BK100" s="16">
        <f t="shared" si="107"/>
        <v>-4.9112713895738128E-13</v>
      </c>
      <c r="BL100" s="16">
        <f t="shared" si="107"/>
        <v>-4.9112713895738128E-13</v>
      </c>
      <c r="BM100" s="16">
        <f t="shared" si="107"/>
        <v>-4.9112713895738128E-13</v>
      </c>
      <c r="BN100" s="16">
        <f t="shared" si="107"/>
        <v>-4.9112713895738128E-13</v>
      </c>
      <c r="BO100" s="16">
        <f t="shared" si="107"/>
        <v>-4.9112713895738128E-13</v>
      </c>
      <c r="BP100" s="16">
        <f t="shared" si="107"/>
        <v>-4.9112713895738128E-13</v>
      </c>
      <c r="BQ100" s="16">
        <f t="shared" si="107"/>
        <v>-4.9112713895738128E-13</v>
      </c>
      <c r="BR100" s="16">
        <f t="shared" si="107"/>
        <v>-4.9112713895738128E-13</v>
      </c>
      <c r="BS100" s="16">
        <f t="shared" si="107"/>
        <v>-4.9112713895738128E-13</v>
      </c>
      <c r="BT100" s="16">
        <f t="shared" si="107"/>
        <v>-4.9112713895738128E-13</v>
      </c>
      <c r="BU100" s="16">
        <f t="shared" si="107"/>
        <v>-4.9112713895738128E-13</v>
      </c>
      <c r="BV100" s="16">
        <f t="shared" ref="BV100:BV114" si="108">IF($T100="Fixed",$U100,$W100)*BU57</f>
        <v>-4.9112713895738128E-13</v>
      </c>
      <c r="BW100" s="16">
        <f t="shared" si="88"/>
        <v>-4.9112713895738128E-13</v>
      </c>
    </row>
    <row r="101" spans="1:75" x14ac:dyDescent="0.35">
      <c r="A101" s="14">
        <v>11</v>
      </c>
      <c r="B101" s="15" t="s">
        <v>34</v>
      </c>
      <c r="C101" s="17" t="s">
        <v>37</v>
      </c>
      <c r="D101" s="14" t="s">
        <v>27</v>
      </c>
      <c r="E101" s="50" t="s">
        <v>63</v>
      </c>
      <c r="F101" s="50" t="s">
        <v>77</v>
      </c>
      <c r="G101" s="50">
        <f>VLOOKUP(F101,'Represenative Instruments_FX'!$E$5:$F$14,2,FALSE)</f>
        <v>4</v>
      </c>
      <c r="H101" s="14" t="s">
        <v>28</v>
      </c>
      <c r="I101" s="76">
        <f>VLOOKUP(H101,'Represenative Instruments_FX'!$H$5:$J$15,3,FALSE)</f>
        <v>1</v>
      </c>
      <c r="J101" s="35">
        <f t="shared" ref="J101:K101" si="109">+J58</f>
        <v>62176201.870000005</v>
      </c>
      <c r="K101" s="35">
        <f t="shared" si="109"/>
        <v>6139287.8200000003</v>
      </c>
      <c r="L101" s="16">
        <v>0</v>
      </c>
      <c r="M101" s="16">
        <v>0</v>
      </c>
      <c r="N101" s="122">
        <v>39610</v>
      </c>
      <c r="O101" s="122">
        <v>45017</v>
      </c>
      <c r="P101" s="14">
        <v>5</v>
      </c>
      <c r="Q101" s="17">
        <v>20</v>
      </c>
      <c r="R101" s="50">
        <v>0</v>
      </c>
      <c r="S101" s="50">
        <v>6</v>
      </c>
      <c r="T101" s="14" t="s">
        <v>38</v>
      </c>
      <c r="U101" s="46">
        <v>6.4199999999999993E-2</v>
      </c>
      <c r="V101" s="14" t="s">
        <v>39</v>
      </c>
      <c r="W101" s="46">
        <v>5.0000000000000001E-3</v>
      </c>
      <c r="X101" s="16">
        <v>20503920.440000001</v>
      </c>
      <c r="Y101" s="19"/>
      <c r="Z101" s="16">
        <f t="shared" ref="Z101:AO101" si="110">IF($T101="Fixed",$U101,$W101)*Y58</f>
        <v>30696.439100000003</v>
      </c>
      <c r="AA101" s="16">
        <f t="shared" si="110"/>
        <v>19551.921550000003</v>
      </c>
      <c r="AB101" s="16">
        <f t="shared" si="110"/>
        <v>14731.153050000003</v>
      </c>
      <c r="AC101" s="16">
        <f t="shared" si="110"/>
        <v>10910.384550000001</v>
      </c>
      <c r="AD101" s="16">
        <f t="shared" si="110"/>
        <v>7089.6160500000015</v>
      </c>
      <c r="AE101" s="16">
        <f t="shared" si="110"/>
        <v>3268.8475500000013</v>
      </c>
      <c r="AF101" s="16">
        <f t="shared" si="110"/>
        <v>0</v>
      </c>
      <c r="AG101" s="16">
        <f t="shared" si="110"/>
        <v>0</v>
      </c>
      <c r="AH101" s="16">
        <f t="shared" si="110"/>
        <v>0</v>
      </c>
      <c r="AI101" s="16">
        <f t="shared" si="110"/>
        <v>0</v>
      </c>
      <c r="AJ101" s="16">
        <f t="shared" si="110"/>
        <v>0</v>
      </c>
      <c r="AK101" s="16">
        <f t="shared" si="110"/>
        <v>0</v>
      </c>
      <c r="AL101" s="16">
        <f t="shared" si="110"/>
        <v>0</v>
      </c>
      <c r="AM101" s="16">
        <f t="shared" si="110"/>
        <v>0</v>
      </c>
      <c r="AN101" s="16">
        <f t="shared" si="110"/>
        <v>0</v>
      </c>
      <c r="AO101" s="16">
        <f t="shared" si="110"/>
        <v>0</v>
      </c>
      <c r="AP101" s="16">
        <f t="shared" ref="AP101:BE101" si="111">IF($T101="Fixed",$U101,$W101)*AO58</f>
        <v>0</v>
      </c>
      <c r="AQ101" s="16">
        <f t="shared" si="111"/>
        <v>0</v>
      </c>
      <c r="AR101" s="16">
        <f t="shared" si="111"/>
        <v>0</v>
      </c>
      <c r="AS101" s="16">
        <f t="shared" si="111"/>
        <v>0</v>
      </c>
      <c r="AT101" s="16">
        <f t="shared" si="111"/>
        <v>0</v>
      </c>
      <c r="AU101" s="16">
        <f t="shared" si="111"/>
        <v>0</v>
      </c>
      <c r="AV101" s="16">
        <f t="shared" si="111"/>
        <v>0</v>
      </c>
      <c r="AW101" s="16">
        <f t="shared" si="111"/>
        <v>0</v>
      </c>
      <c r="AX101" s="16">
        <f t="shared" si="111"/>
        <v>0</v>
      </c>
      <c r="AY101" s="16">
        <f t="shared" si="111"/>
        <v>0</v>
      </c>
      <c r="AZ101" s="16">
        <f t="shared" si="111"/>
        <v>0</v>
      </c>
      <c r="BA101" s="16">
        <f t="shared" si="111"/>
        <v>0</v>
      </c>
      <c r="BB101" s="16">
        <f t="shared" si="111"/>
        <v>0</v>
      </c>
      <c r="BC101" s="16">
        <f t="shared" si="111"/>
        <v>0</v>
      </c>
      <c r="BD101" s="16">
        <f t="shared" si="111"/>
        <v>0</v>
      </c>
      <c r="BE101" s="16">
        <f t="shared" si="111"/>
        <v>0</v>
      </c>
      <c r="BF101" s="16">
        <f t="shared" si="107"/>
        <v>0</v>
      </c>
      <c r="BG101" s="16">
        <f t="shared" si="107"/>
        <v>0</v>
      </c>
      <c r="BH101" s="16">
        <f t="shared" si="107"/>
        <v>0</v>
      </c>
      <c r="BI101" s="16">
        <f t="shared" si="107"/>
        <v>0</v>
      </c>
      <c r="BJ101" s="16">
        <f t="shared" si="107"/>
        <v>0</v>
      </c>
      <c r="BK101" s="16">
        <f t="shared" si="107"/>
        <v>0</v>
      </c>
      <c r="BL101" s="16">
        <f t="shared" si="107"/>
        <v>0</v>
      </c>
      <c r="BM101" s="16">
        <f t="shared" si="107"/>
        <v>0</v>
      </c>
      <c r="BN101" s="16">
        <f t="shared" si="107"/>
        <v>0</v>
      </c>
      <c r="BO101" s="16">
        <f t="shared" si="107"/>
        <v>0</v>
      </c>
      <c r="BP101" s="16">
        <f t="shared" si="107"/>
        <v>0</v>
      </c>
      <c r="BQ101" s="16">
        <f t="shared" si="107"/>
        <v>0</v>
      </c>
      <c r="BR101" s="16">
        <f t="shared" si="107"/>
        <v>0</v>
      </c>
      <c r="BS101" s="16">
        <f t="shared" si="107"/>
        <v>0</v>
      </c>
      <c r="BT101" s="16">
        <f t="shared" si="107"/>
        <v>0</v>
      </c>
      <c r="BU101" s="16">
        <f t="shared" si="107"/>
        <v>0</v>
      </c>
      <c r="BV101" s="16">
        <f t="shared" si="108"/>
        <v>0</v>
      </c>
      <c r="BW101" s="16">
        <f t="shared" si="88"/>
        <v>0</v>
      </c>
    </row>
    <row r="102" spans="1:75" x14ac:dyDescent="0.35">
      <c r="A102" s="14">
        <v>12</v>
      </c>
      <c r="B102" s="15" t="s">
        <v>34</v>
      </c>
      <c r="C102" s="17" t="s">
        <v>37</v>
      </c>
      <c r="D102" s="14" t="s">
        <v>27</v>
      </c>
      <c r="E102" s="50" t="s">
        <v>63</v>
      </c>
      <c r="F102" s="50" t="s">
        <v>77</v>
      </c>
      <c r="G102" s="50">
        <f>VLOOKUP(F102,'Represenative Instruments_FX'!$E$5:$F$14,2,FALSE)</f>
        <v>4</v>
      </c>
      <c r="H102" s="14" t="s">
        <v>116</v>
      </c>
      <c r="I102" s="76">
        <f>VLOOKUP(H102,'Represenative Instruments_FX'!$H$5:$J$15,3,FALSE)</f>
        <v>8.8730039246006209E-3</v>
      </c>
      <c r="J102" s="35">
        <f t="shared" ref="J102:K102" si="112">+J59</f>
        <v>112190.92991955984</v>
      </c>
      <c r="K102" s="35">
        <f t="shared" si="112"/>
        <v>7710.3493448936988</v>
      </c>
      <c r="L102" s="16">
        <v>0</v>
      </c>
      <c r="M102" s="16">
        <v>0</v>
      </c>
      <c r="N102" s="122">
        <v>38719</v>
      </c>
      <c r="O102" s="122">
        <v>44256</v>
      </c>
      <c r="P102" s="14">
        <v>5</v>
      </c>
      <c r="Q102" s="17">
        <v>20</v>
      </c>
      <c r="R102" s="50">
        <v>0</v>
      </c>
      <c r="S102" s="50">
        <v>4</v>
      </c>
      <c r="T102" s="14" t="s">
        <v>38</v>
      </c>
      <c r="U102" s="46">
        <v>6.4199999999999993E-2</v>
      </c>
      <c r="V102" s="14" t="s">
        <v>39</v>
      </c>
      <c r="W102" s="46">
        <v>5.0000000000000001E-3</v>
      </c>
      <c r="X102" s="16">
        <v>4638479.6210000003</v>
      </c>
      <c r="Y102" s="19"/>
      <c r="Z102" s="16">
        <f t="shared" ref="Z102:AO102" si="113">IF($T102="Fixed",$U102,$W102)*Y59</f>
        <v>38.551746724468494</v>
      </c>
      <c r="AA102" s="16">
        <f t="shared" si="113"/>
        <v>1.7215683577464551</v>
      </c>
      <c r="AB102" s="16">
        <f t="shared" si="113"/>
        <v>1.0329405922928854</v>
      </c>
      <c r="AC102" s="16">
        <f t="shared" si="113"/>
        <v>0.34431282683931558</v>
      </c>
      <c r="AD102" s="16">
        <f t="shared" si="113"/>
        <v>-1.8474111129762605E-15</v>
      </c>
      <c r="AE102" s="16">
        <f t="shared" si="113"/>
        <v>-1.8474111129762605E-15</v>
      </c>
      <c r="AF102" s="16">
        <f t="shared" si="113"/>
        <v>-1.8474111129762605E-15</v>
      </c>
      <c r="AG102" s="16">
        <f t="shared" si="113"/>
        <v>-1.8474111129762605E-15</v>
      </c>
      <c r="AH102" s="16">
        <f t="shared" si="113"/>
        <v>-1.8474111129762605E-15</v>
      </c>
      <c r="AI102" s="16">
        <f t="shared" si="113"/>
        <v>-1.8474111129762605E-15</v>
      </c>
      <c r="AJ102" s="16">
        <f t="shared" si="113"/>
        <v>-1.8474111129762605E-15</v>
      </c>
      <c r="AK102" s="16">
        <f t="shared" si="113"/>
        <v>-1.8474111129762605E-15</v>
      </c>
      <c r="AL102" s="16">
        <f t="shared" si="113"/>
        <v>-1.8474111129762605E-15</v>
      </c>
      <c r="AM102" s="16">
        <f t="shared" si="113"/>
        <v>-1.8474111129762605E-15</v>
      </c>
      <c r="AN102" s="16">
        <f t="shared" si="113"/>
        <v>-1.8474111129762605E-15</v>
      </c>
      <c r="AO102" s="16">
        <f t="shared" si="113"/>
        <v>-1.8474111129762605E-15</v>
      </c>
      <c r="AP102" s="16">
        <f t="shared" ref="AP102:BE102" si="114">IF($T102="Fixed",$U102,$W102)*AO59</f>
        <v>-1.8474111129762605E-15</v>
      </c>
      <c r="AQ102" s="16">
        <f t="shared" si="114"/>
        <v>-1.8474111129762605E-15</v>
      </c>
      <c r="AR102" s="16">
        <f t="shared" si="114"/>
        <v>-1.8474111129762605E-15</v>
      </c>
      <c r="AS102" s="16">
        <f t="shared" si="114"/>
        <v>-1.8474111129762605E-15</v>
      </c>
      <c r="AT102" s="16">
        <f t="shared" si="114"/>
        <v>-1.8474111129762605E-15</v>
      </c>
      <c r="AU102" s="16">
        <f t="shared" si="114"/>
        <v>-1.8474111129762605E-15</v>
      </c>
      <c r="AV102" s="16">
        <f t="shared" si="114"/>
        <v>-1.8474111129762605E-15</v>
      </c>
      <c r="AW102" s="16">
        <f t="shared" si="114"/>
        <v>-1.8474111129762605E-15</v>
      </c>
      <c r="AX102" s="16">
        <f t="shared" si="114"/>
        <v>-1.8474111129762605E-15</v>
      </c>
      <c r="AY102" s="16">
        <f t="shared" si="114"/>
        <v>-1.8474111129762605E-15</v>
      </c>
      <c r="AZ102" s="16">
        <f t="shared" si="114"/>
        <v>-1.8474111129762605E-15</v>
      </c>
      <c r="BA102" s="16">
        <f t="shared" si="114"/>
        <v>-1.8474111129762605E-15</v>
      </c>
      <c r="BB102" s="16">
        <f t="shared" si="114"/>
        <v>-1.8474111129762605E-15</v>
      </c>
      <c r="BC102" s="16">
        <f t="shared" si="114"/>
        <v>-1.8474111129762605E-15</v>
      </c>
      <c r="BD102" s="16">
        <f t="shared" si="114"/>
        <v>-1.8474111129762605E-15</v>
      </c>
      <c r="BE102" s="16">
        <f t="shared" si="114"/>
        <v>-1.8474111129762605E-15</v>
      </c>
      <c r="BF102" s="16">
        <f t="shared" si="107"/>
        <v>-1.8474111129762605E-15</v>
      </c>
      <c r="BG102" s="16">
        <f t="shared" si="107"/>
        <v>-1.8474111129762605E-15</v>
      </c>
      <c r="BH102" s="16">
        <f t="shared" si="107"/>
        <v>-1.8474111129762605E-15</v>
      </c>
      <c r="BI102" s="16">
        <f t="shared" si="107"/>
        <v>-1.8474111129762605E-15</v>
      </c>
      <c r="BJ102" s="16">
        <f t="shared" si="107"/>
        <v>-1.8474111129762605E-15</v>
      </c>
      <c r="BK102" s="16">
        <f t="shared" si="107"/>
        <v>-1.8474111129762605E-15</v>
      </c>
      <c r="BL102" s="16">
        <f t="shared" si="107"/>
        <v>-1.8474111129762605E-15</v>
      </c>
      <c r="BM102" s="16">
        <f t="shared" si="107"/>
        <v>-1.8474111129762605E-15</v>
      </c>
      <c r="BN102" s="16">
        <f t="shared" si="107"/>
        <v>-1.8474111129762605E-15</v>
      </c>
      <c r="BO102" s="16">
        <f t="shared" si="107"/>
        <v>-1.8474111129762605E-15</v>
      </c>
      <c r="BP102" s="16">
        <f t="shared" si="107"/>
        <v>-1.8474111129762605E-15</v>
      </c>
      <c r="BQ102" s="16">
        <f t="shared" si="107"/>
        <v>-1.8474111129762605E-15</v>
      </c>
      <c r="BR102" s="16">
        <f t="shared" si="107"/>
        <v>-1.8474111129762605E-15</v>
      </c>
      <c r="BS102" s="16">
        <f t="shared" si="107"/>
        <v>-1.8474111129762605E-15</v>
      </c>
      <c r="BT102" s="16">
        <f t="shared" si="107"/>
        <v>-1.8474111129762605E-15</v>
      </c>
      <c r="BU102" s="16">
        <f t="shared" si="107"/>
        <v>-1.8474111129762605E-15</v>
      </c>
      <c r="BV102" s="16">
        <f t="shared" si="108"/>
        <v>-1.8474111129762605E-15</v>
      </c>
      <c r="BW102" s="16">
        <f t="shared" si="88"/>
        <v>-1.8474111129762605E-15</v>
      </c>
    </row>
    <row r="103" spans="1:75" x14ac:dyDescent="0.35">
      <c r="A103" s="14">
        <v>13</v>
      </c>
      <c r="B103" s="15" t="s">
        <v>34</v>
      </c>
      <c r="C103" s="17" t="s">
        <v>37</v>
      </c>
      <c r="D103" s="14" t="s">
        <v>27</v>
      </c>
      <c r="E103" s="50" t="s">
        <v>63</v>
      </c>
      <c r="F103" s="50" t="s">
        <v>77</v>
      </c>
      <c r="G103" s="50">
        <f>VLOOKUP(F103,'Represenative Instruments_FX'!$E$5:$F$14,2,FALSE)</f>
        <v>4</v>
      </c>
      <c r="H103" s="14" t="s">
        <v>32</v>
      </c>
      <c r="I103" s="76">
        <f>VLOOKUP(H103,'Represenative Instruments_FX'!$H$5:$J$15,3,FALSE)</f>
        <v>1.2020999999999999</v>
      </c>
      <c r="J103" s="35">
        <f t="shared" ref="J103:K103" si="115">+J60</f>
        <v>57557018.013887398</v>
      </c>
      <c r="K103" s="35">
        <f t="shared" si="115"/>
        <v>9778972.697394181</v>
      </c>
      <c r="L103" s="16">
        <v>0</v>
      </c>
      <c r="M103" s="16">
        <v>0</v>
      </c>
      <c r="N103" s="122">
        <v>41463</v>
      </c>
      <c r="O103" s="122">
        <v>46966</v>
      </c>
      <c r="P103" s="14">
        <v>5</v>
      </c>
      <c r="Q103" s="17">
        <v>20</v>
      </c>
      <c r="R103" s="50">
        <v>0</v>
      </c>
      <c r="S103" s="50">
        <v>11</v>
      </c>
      <c r="T103" s="14" t="s">
        <v>38</v>
      </c>
      <c r="U103" s="46">
        <v>6.4199999999999993E-2</v>
      </c>
      <c r="V103" s="14" t="s">
        <v>39</v>
      </c>
      <c r="W103" s="46">
        <v>5.0000000000000001E-3</v>
      </c>
      <c r="X103" s="16">
        <v>16087679.33</v>
      </c>
      <c r="Y103" s="19"/>
      <c r="Z103" s="16">
        <f t="shared" ref="Z103:AO103" si="116">IF($T103="Fixed",$U103,$W103)*Y60</f>
        <v>48894.863486970906</v>
      </c>
      <c r="AA103" s="16">
        <f t="shared" si="116"/>
        <v>37664.280179760906</v>
      </c>
      <c r="AB103" s="16">
        <f t="shared" si="116"/>
        <v>29438.946872550903</v>
      </c>
      <c r="AC103" s="16">
        <f t="shared" si="116"/>
        <v>23016.763565340898</v>
      </c>
      <c r="AD103" s="16">
        <f t="shared" si="116"/>
        <v>17401.471491000895</v>
      </c>
      <c r="AE103" s="16">
        <f t="shared" si="116"/>
        <v>11786.179416660891</v>
      </c>
      <c r="AF103" s="16">
        <f t="shared" si="116"/>
        <v>9540.0627552188907</v>
      </c>
      <c r="AG103" s="16">
        <f t="shared" si="116"/>
        <v>7293.9460937768899</v>
      </c>
      <c r="AH103" s="16">
        <f t="shared" si="116"/>
        <v>5047.8294323348891</v>
      </c>
      <c r="AI103" s="16">
        <f t="shared" si="116"/>
        <v>2801.7127708928892</v>
      </c>
      <c r="AJ103" s="16">
        <f t="shared" si="116"/>
        <v>555.59610945088934</v>
      </c>
      <c r="AK103" s="16">
        <f t="shared" si="116"/>
        <v>-1.0622898116707802E-11</v>
      </c>
      <c r="AL103" s="16">
        <f t="shared" si="116"/>
        <v>-1.0622898116707802E-11</v>
      </c>
      <c r="AM103" s="16">
        <f t="shared" si="116"/>
        <v>-1.0622898116707802E-11</v>
      </c>
      <c r="AN103" s="16">
        <f t="shared" si="116"/>
        <v>-1.0622898116707802E-11</v>
      </c>
      <c r="AO103" s="16">
        <f t="shared" si="116"/>
        <v>-1.0622898116707802E-11</v>
      </c>
      <c r="AP103" s="16">
        <f t="shared" ref="AP103:BE103" si="117">IF($T103="Fixed",$U103,$W103)*AO60</f>
        <v>-1.0622898116707802E-11</v>
      </c>
      <c r="AQ103" s="16">
        <f t="shared" si="117"/>
        <v>-1.0622898116707802E-11</v>
      </c>
      <c r="AR103" s="16">
        <f t="shared" si="117"/>
        <v>-1.0622898116707802E-11</v>
      </c>
      <c r="AS103" s="16">
        <f t="shared" si="117"/>
        <v>-1.0622898116707802E-11</v>
      </c>
      <c r="AT103" s="16">
        <f t="shared" si="117"/>
        <v>-1.0622898116707802E-11</v>
      </c>
      <c r="AU103" s="16">
        <f t="shared" si="117"/>
        <v>-1.0622898116707802E-11</v>
      </c>
      <c r="AV103" s="16">
        <f t="shared" si="117"/>
        <v>-1.0622898116707802E-11</v>
      </c>
      <c r="AW103" s="16">
        <f t="shared" si="117"/>
        <v>-1.0622898116707802E-11</v>
      </c>
      <c r="AX103" s="16">
        <f t="shared" si="117"/>
        <v>-1.0622898116707802E-11</v>
      </c>
      <c r="AY103" s="16">
        <f t="shared" si="117"/>
        <v>-1.0622898116707802E-11</v>
      </c>
      <c r="AZ103" s="16">
        <f t="shared" si="117"/>
        <v>-1.0622898116707802E-11</v>
      </c>
      <c r="BA103" s="16">
        <f t="shared" si="117"/>
        <v>-1.0622898116707802E-11</v>
      </c>
      <c r="BB103" s="16">
        <f t="shared" si="117"/>
        <v>-1.0622898116707802E-11</v>
      </c>
      <c r="BC103" s="16">
        <f t="shared" si="117"/>
        <v>-1.0622898116707802E-11</v>
      </c>
      <c r="BD103" s="16">
        <f t="shared" si="117"/>
        <v>-1.0622898116707802E-11</v>
      </c>
      <c r="BE103" s="16">
        <f t="shared" si="117"/>
        <v>-1.0622898116707802E-11</v>
      </c>
      <c r="BF103" s="16">
        <f t="shared" si="107"/>
        <v>-1.0622898116707802E-11</v>
      </c>
      <c r="BG103" s="16">
        <f t="shared" si="107"/>
        <v>-1.0622898116707802E-11</v>
      </c>
      <c r="BH103" s="16">
        <f t="shared" si="107"/>
        <v>-1.0622898116707802E-11</v>
      </c>
      <c r="BI103" s="16">
        <f t="shared" si="107"/>
        <v>-1.0622898116707802E-11</v>
      </c>
      <c r="BJ103" s="16">
        <f t="shared" si="107"/>
        <v>-1.0622898116707802E-11</v>
      </c>
      <c r="BK103" s="16">
        <f t="shared" si="107"/>
        <v>-1.0622898116707802E-11</v>
      </c>
      <c r="BL103" s="16">
        <f t="shared" si="107"/>
        <v>-1.0622898116707802E-11</v>
      </c>
      <c r="BM103" s="16">
        <f t="shared" si="107"/>
        <v>-1.0622898116707802E-11</v>
      </c>
      <c r="BN103" s="16">
        <f t="shared" si="107"/>
        <v>-1.0622898116707802E-11</v>
      </c>
      <c r="BO103" s="16">
        <f t="shared" si="107"/>
        <v>-1.0622898116707802E-11</v>
      </c>
      <c r="BP103" s="16">
        <f t="shared" si="107"/>
        <v>-1.0622898116707802E-11</v>
      </c>
      <c r="BQ103" s="16">
        <f t="shared" si="107"/>
        <v>-1.0622898116707802E-11</v>
      </c>
      <c r="BR103" s="16">
        <f t="shared" si="107"/>
        <v>-1.0622898116707802E-11</v>
      </c>
      <c r="BS103" s="16">
        <f t="shared" si="107"/>
        <v>-1.0622898116707802E-11</v>
      </c>
      <c r="BT103" s="16">
        <f t="shared" si="107"/>
        <v>-1.0622898116707802E-11</v>
      </c>
      <c r="BU103" s="16">
        <f t="shared" si="107"/>
        <v>-1.0622898116707802E-11</v>
      </c>
      <c r="BV103" s="16">
        <f t="shared" si="108"/>
        <v>-1.0622898116707802E-11</v>
      </c>
      <c r="BW103" s="16">
        <f t="shared" si="88"/>
        <v>-1.0622898116707802E-11</v>
      </c>
    </row>
    <row r="104" spans="1:75" x14ac:dyDescent="0.35">
      <c r="A104" s="14">
        <v>14</v>
      </c>
      <c r="B104" s="15" t="s">
        <v>34</v>
      </c>
      <c r="C104" s="17" t="s">
        <v>37</v>
      </c>
      <c r="D104" s="14" t="s">
        <v>27</v>
      </c>
      <c r="E104" s="50" t="s">
        <v>63</v>
      </c>
      <c r="F104" s="50" t="s">
        <v>77</v>
      </c>
      <c r="G104" s="50">
        <f>VLOOKUP(F104,'Represenative Instruments_FX'!$E$5:$F$14,2,FALSE)</f>
        <v>4</v>
      </c>
      <c r="H104" s="14" t="s">
        <v>117</v>
      </c>
      <c r="I104" s="76">
        <f>VLOOKUP(H104,'Represenative Instruments_FX'!$H$5:$J$15,3,FALSE)</f>
        <v>0.16142592035374231</v>
      </c>
      <c r="J104" s="35">
        <f t="shared" ref="J104:K104" si="118">+J61</f>
        <v>3350855.3933691401</v>
      </c>
      <c r="K104" s="35">
        <f t="shared" si="118"/>
        <v>388540.72821169783</v>
      </c>
      <c r="L104" s="16">
        <v>0</v>
      </c>
      <c r="M104" s="16">
        <v>0</v>
      </c>
      <c r="N104" s="122">
        <v>37289</v>
      </c>
      <c r="O104" s="122">
        <v>43160</v>
      </c>
      <c r="P104" s="14">
        <v>5</v>
      </c>
      <c r="Q104" s="17">
        <v>20</v>
      </c>
      <c r="R104" s="50">
        <v>0</v>
      </c>
      <c r="S104" s="50">
        <v>1</v>
      </c>
      <c r="T104" s="14" t="s">
        <v>38</v>
      </c>
      <c r="U104" s="46">
        <v>6.4199999999999993E-2</v>
      </c>
      <c r="V104" s="14" t="s">
        <v>39</v>
      </c>
      <c r="W104" s="46">
        <v>5.0000000000000001E-3</v>
      </c>
      <c r="X104" s="16">
        <v>2983421.5240000002</v>
      </c>
      <c r="Y104" s="19"/>
      <c r="Z104" s="16">
        <f t="shared" ref="Z104:AO104" si="119">IF($T104="Fixed",$U104,$W104)*Y61</f>
        <v>1942.7036410584892</v>
      </c>
      <c r="AA104" s="16">
        <f t="shared" si="119"/>
        <v>0</v>
      </c>
      <c r="AB104" s="16">
        <f t="shared" si="119"/>
        <v>0</v>
      </c>
      <c r="AC104" s="16">
        <f t="shared" si="119"/>
        <v>0</v>
      </c>
      <c r="AD104" s="16">
        <f t="shared" si="119"/>
        <v>0</v>
      </c>
      <c r="AE104" s="16">
        <f t="shared" si="119"/>
        <v>0</v>
      </c>
      <c r="AF104" s="16">
        <f t="shared" si="119"/>
        <v>0</v>
      </c>
      <c r="AG104" s="16">
        <f t="shared" si="119"/>
        <v>0</v>
      </c>
      <c r="AH104" s="16">
        <f t="shared" si="119"/>
        <v>0</v>
      </c>
      <c r="AI104" s="16">
        <f t="shared" si="119"/>
        <v>0</v>
      </c>
      <c r="AJ104" s="16">
        <f t="shared" si="119"/>
        <v>0</v>
      </c>
      <c r="AK104" s="16">
        <f t="shared" si="119"/>
        <v>0</v>
      </c>
      <c r="AL104" s="16">
        <f t="shared" si="119"/>
        <v>0</v>
      </c>
      <c r="AM104" s="16">
        <f t="shared" si="119"/>
        <v>0</v>
      </c>
      <c r="AN104" s="16">
        <f t="shared" si="119"/>
        <v>0</v>
      </c>
      <c r="AO104" s="16">
        <f t="shared" si="119"/>
        <v>0</v>
      </c>
      <c r="AP104" s="16">
        <f t="shared" ref="AP104:BE104" si="120">IF($T104="Fixed",$U104,$W104)*AO61</f>
        <v>0</v>
      </c>
      <c r="AQ104" s="16">
        <f t="shared" si="120"/>
        <v>0</v>
      </c>
      <c r="AR104" s="16">
        <f t="shared" si="120"/>
        <v>0</v>
      </c>
      <c r="AS104" s="16">
        <f t="shared" si="120"/>
        <v>0</v>
      </c>
      <c r="AT104" s="16">
        <f t="shared" si="120"/>
        <v>0</v>
      </c>
      <c r="AU104" s="16">
        <f t="shared" si="120"/>
        <v>0</v>
      </c>
      <c r="AV104" s="16">
        <f t="shared" si="120"/>
        <v>0</v>
      </c>
      <c r="AW104" s="16">
        <f t="shared" si="120"/>
        <v>0</v>
      </c>
      <c r="AX104" s="16">
        <f t="shared" si="120"/>
        <v>0</v>
      </c>
      <c r="AY104" s="16">
        <f t="shared" si="120"/>
        <v>0</v>
      </c>
      <c r="AZ104" s="16">
        <f t="shared" si="120"/>
        <v>0</v>
      </c>
      <c r="BA104" s="16">
        <f t="shared" si="120"/>
        <v>0</v>
      </c>
      <c r="BB104" s="16">
        <f t="shared" si="120"/>
        <v>0</v>
      </c>
      <c r="BC104" s="16">
        <f t="shared" si="120"/>
        <v>0</v>
      </c>
      <c r="BD104" s="16">
        <f t="shared" si="120"/>
        <v>0</v>
      </c>
      <c r="BE104" s="16">
        <f t="shared" si="120"/>
        <v>0</v>
      </c>
      <c r="BF104" s="16">
        <f t="shared" si="107"/>
        <v>0</v>
      </c>
      <c r="BG104" s="16">
        <f t="shared" si="107"/>
        <v>0</v>
      </c>
      <c r="BH104" s="16">
        <f t="shared" si="107"/>
        <v>0</v>
      </c>
      <c r="BI104" s="16">
        <f t="shared" si="107"/>
        <v>0</v>
      </c>
      <c r="BJ104" s="16">
        <f t="shared" si="107"/>
        <v>0</v>
      </c>
      <c r="BK104" s="16">
        <f t="shared" si="107"/>
        <v>0</v>
      </c>
      <c r="BL104" s="16">
        <f t="shared" si="107"/>
        <v>0</v>
      </c>
      <c r="BM104" s="16">
        <f t="shared" si="107"/>
        <v>0</v>
      </c>
      <c r="BN104" s="16">
        <f t="shared" si="107"/>
        <v>0</v>
      </c>
      <c r="BO104" s="16">
        <f t="shared" si="107"/>
        <v>0</v>
      </c>
      <c r="BP104" s="16">
        <f t="shared" si="107"/>
        <v>0</v>
      </c>
      <c r="BQ104" s="16">
        <f t="shared" si="107"/>
        <v>0</v>
      </c>
      <c r="BR104" s="16">
        <f t="shared" si="107"/>
        <v>0</v>
      </c>
      <c r="BS104" s="16">
        <f t="shared" si="107"/>
        <v>0</v>
      </c>
      <c r="BT104" s="16">
        <f t="shared" si="107"/>
        <v>0</v>
      </c>
      <c r="BU104" s="16">
        <f t="shared" si="107"/>
        <v>0</v>
      </c>
      <c r="BV104" s="16">
        <f t="shared" si="108"/>
        <v>0</v>
      </c>
      <c r="BW104" s="16">
        <f t="shared" si="88"/>
        <v>0</v>
      </c>
    </row>
    <row r="105" spans="1:75" x14ac:dyDescent="0.35">
      <c r="A105" s="14">
        <v>15</v>
      </c>
      <c r="B105" s="15" t="s">
        <v>34</v>
      </c>
      <c r="C105" s="17" t="s">
        <v>37</v>
      </c>
      <c r="D105" s="14" t="s">
        <v>27</v>
      </c>
      <c r="E105" s="50" t="s">
        <v>63</v>
      </c>
      <c r="F105" s="50" t="s">
        <v>77</v>
      </c>
      <c r="G105" s="50">
        <f>VLOOKUP(F105,'Represenative Instruments_FX'!$E$5:$F$14,2,FALSE)</f>
        <v>4</v>
      </c>
      <c r="H105" s="14" t="s">
        <v>36</v>
      </c>
      <c r="I105" s="76">
        <f>VLOOKUP(H105,'Represenative Instruments_FX'!$H$5:$J$15,3,FALSE)</f>
        <v>1.02633</v>
      </c>
      <c r="J105" s="35">
        <f t="shared" ref="J105:K105" si="121">+J62</f>
        <v>4192283.6401478997</v>
      </c>
      <c r="K105" s="35">
        <f t="shared" si="121"/>
        <v>274542.803606631</v>
      </c>
      <c r="L105" s="16">
        <v>0</v>
      </c>
      <c r="M105" s="16">
        <v>0</v>
      </c>
      <c r="N105" s="122">
        <v>37697</v>
      </c>
      <c r="O105" s="122">
        <v>43344</v>
      </c>
      <c r="P105" s="14">
        <v>5</v>
      </c>
      <c r="Q105" s="17">
        <v>20</v>
      </c>
      <c r="R105" s="50">
        <v>0</v>
      </c>
      <c r="S105" s="50">
        <v>1</v>
      </c>
      <c r="T105" s="14" t="s">
        <v>38</v>
      </c>
      <c r="U105" s="46">
        <v>6.4199999999999993E-2</v>
      </c>
      <c r="V105" s="14" t="s">
        <v>39</v>
      </c>
      <c r="W105" s="46">
        <v>5.0000000000000001E-3</v>
      </c>
      <c r="X105" s="16">
        <v>2100407.35</v>
      </c>
      <c r="Y105" s="19"/>
      <c r="Z105" s="16">
        <f t="shared" ref="Z105:AO105" si="122">IF($T105="Fixed",$U105,$W105)*Y62</f>
        <v>1372.7140180331551</v>
      </c>
      <c r="AA105" s="16">
        <f t="shared" si="122"/>
        <v>0</v>
      </c>
      <c r="AB105" s="16">
        <f t="shared" si="122"/>
        <v>0</v>
      </c>
      <c r="AC105" s="16">
        <f t="shared" si="122"/>
        <v>0</v>
      </c>
      <c r="AD105" s="16">
        <f t="shared" si="122"/>
        <v>0</v>
      </c>
      <c r="AE105" s="16">
        <f t="shared" si="122"/>
        <v>0</v>
      </c>
      <c r="AF105" s="16">
        <f t="shared" si="122"/>
        <v>0</v>
      </c>
      <c r="AG105" s="16">
        <f t="shared" si="122"/>
        <v>0</v>
      </c>
      <c r="AH105" s="16">
        <f t="shared" si="122"/>
        <v>0</v>
      </c>
      <c r="AI105" s="16">
        <f t="shared" si="122"/>
        <v>0</v>
      </c>
      <c r="AJ105" s="16">
        <f t="shared" si="122"/>
        <v>0</v>
      </c>
      <c r="AK105" s="16">
        <f t="shared" si="122"/>
        <v>0</v>
      </c>
      <c r="AL105" s="16">
        <f t="shared" si="122"/>
        <v>0</v>
      </c>
      <c r="AM105" s="16">
        <f t="shared" si="122"/>
        <v>0</v>
      </c>
      <c r="AN105" s="16">
        <f t="shared" si="122"/>
        <v>0</v>
      </c>
      <c r="AO105" s="16">
        <f t="shared" si="122"/>
        <v>0</v>
      </c>
      <c r="AP105" s="16">
        <f t="shared" ref="AP105:BE105" si="123">IF($T105="Fixed",$U105,$W105)*AO62</f>
        <v>0</v>
      </c>
      <c r="AQ105" s="16">
        <f t="shared" si="123"/>
        <v>0</v>
      </c>
      <c r="AR105" s="16">
        <f t="shared" si="123"/>
        <v>0</v>
      </c>
      <c r="AS105" s="16">
        <f t="shared" si="123"/>
        <v>0</v>
      </c>
      <c r="AT105" s="16">
        <f t="shared" si="123"/>
        <v>0</v>
      </c>
      <c r="AU105" s="16">
        <f t="shared" si="123"/>
        <v>0</v>
      </c>
      <c r="AV105" s="16">
        <f t="shared" si="123"/>
        <v>0</v>
      </c>
      <c r="AW105" s="16">
        <f t="shared" si="123"/>
        <v>0</v>
      </c>
      <c r="AX105" s="16">
        <f t="shared" si="123"/>
        <v>0</v>
      </c>
      <c r="AY105" s="16">
        <f t="shared" si="123"/>
        <v>0</v>
      </c>
      <c r="AZ105" s="16">
        <f t="shared" si="123"/>
        <v>0</v>
      </c>
      <c r="BA105" s="16">
        <f t="shared" si="123"/>
        <v>0</v>
      </c>
      <c r="BB105" s="16">
        <f t="shared" si="123"/>
        <v>0</v>
      </c>
      <c r="BC105" s="16">
        <f t="shared" si="123"/>
        <v>0</v>
      </c>
      <c r="BD105" s="16">
        <f t="shared" si="123"/>
        <v>0</v>
      </c>
      <c r="BE105" s="16">
        <f t="shared" si="123"/>
        <v>0</v>
      </c>
      <c r="BF105" s="16">
        <f t="shared" si="107"/>
        <v>0</v>
      </c>
      <c r="BG105" s="16">
        <f t="shared" si="107"/>
        <v>0</v>
      </c>
      <c r="BH105" s="16">
        <f t="shared" si="107"/>
        <v>0</v>
      </c>
      <c r="BI105" s="16">
        <f t="shared" si="107"/>
        <v>0</v>
      </c>
      <c r="BJ105" s="16">
        <f t="shared" si="107"/>
        <v>0</v>
      </c>
      <c r="BK105" s="16">
        <f t="shared" si="107"/>
        <v>0</v>
      </c>
      <c r="BL105" s="16">
        <f t="shared" si="107"/>
        <v>0</v>
      </c>
      <c r="BM105" s="16">
        <f t="shared" si="107"/>
        <v>0</v>
      </c>
      <c r="BN105" s="16">
        <f t="shared" si="107"/>
        <v>0</v>
      </c>
      <c r="BO105" s="16">
        <f t="shared" si="107"/>
        <v>0</v>
      </c>
      <c r="BP105" s="16">
        <f t="shared" si="107"/>
        <v>0</v>
      </c>
      <c r="BQ105" s="16">
        <f t="shared" si="107"/>
        <v>0</v>
      </c>
      <c r="BR105" s="16">
        <f t="shared" si="107"/>
        <v>0</v>
      </c>
      <c r="BS105" s="16">
        <f t="shared" si="107"/>
        <v>0</v>
      </c>
      <c r="BT105" s="16">
        <f t="shared" si="107"/>
        <v>0</v>
      </c>
      <c r="BU105" s="16">
        <f t="shared" si="107"/>
        <v>0</v>
      </c>
      <c r="BV105" s="16">
        <f t="shared" si="108"/>
        <v>0</v>
      </c>
      <c r="BW105" s="16">
        <f t="shared" si="88"/>
        <v>0</v>
      </c>
    </row>
    <row r="106" spans="1:75" x14ac:dyDescent="0.35">
      <c r="A106" s="14">
        <v>16</v>
      </c>
      <c r="B106" s="15" t="s">
        <v>25</v>
      </c>
      <c r="C106" s="15" t="s">
        <v>40</v>
      </c>
      <c r="D106" s="14" t="s">
        <v>27</v>
      </c>
      <c r="E106" s="50" t="s">
        <v>63</v>
      </c>
      <c r="F106" s="50" t="s">
        <v>77</v>
      </c>
      <c r="G106" s="50">
        <f>VLOOKUP(F106,'Represenative Instruments_FX'!$E$5:$F$14,2,FALSE)</f>
        <v>4</v>
      </c>
      <c r="H106" s="14" t="s">
        <v>116</v>
      </c>
      <c r="I106" s="76">
        <f>VLOOKUP(H106,'Represenative Instruments_FX'!$H$5:$J$15,3,FALSE)</f>
        <v>8.8730039246006209E-3</v>
      </c>
      <c r="J106" s="35">
        <f t="shared" ref="J106:K106" si="124">+J63</f>
        <v>23696.182453947073</v>
      </c>
      <c r="K106" s="35">
        <f t="shared" si="124"/>
        <v>2440.8769530502036</v>
      </c>
      <c r="L106" s="16">
        <v>0</v>
      </c>
      <c r="M106" s="16">
        <v>0</v>
      </c>
      <c r="N106" s="121">
        <v>38820</v>
      </c>
      <c r="O106" s="121">
        <v>44256</v>
      </c>
      <c r="P106" s="14">
        <v>5</v>
      </c>
      <c r="Q106" s="17">
        <v>20</v>
      </c>
      <c r="R106" s="50">
        <v>0</v>
      </c>
      <c r="S106" s="50">
        <v>4</v>
      </c>
      <c r="T106" s="14" t="s">
        <v>38</v>
      </c>
      <c r="U106" s="46">
        <v>6.4199999999999993E-2</v>
      </c>
      <c r="V106" s="14" t="s">
        <v>39</v>
      </c>
      <c r="W106" s="46">
        <v>5.0000000000000001E-3</v>
      </c>
      <c r="X106" s="16">
        <v>1838757.024</v>
      </c>
      <c r="Y106" s="19"/>
      <c r="Z106" s="16">
        <f t="shared" ref="Z106:AN106" si="125">IF($T106="Fixed",$U106,$W106)*Y63</f>
        <v>12.204384765251019</v>
      </c>
      <c r="AA106" s="16">
        <f t="shared" si="125"/>
        <v>6.6854795792961035</v>
      </c>
      <c r="AB106" s="16">
        <f t="shared" si="125"/>
        <v>4.0112879605297564</v>
      </c>
      <c r="AC106" s="16">
        <f t="shared" si="125"/>
        <v>1.3370963417634096</v>
      </c>
      <c r="AD106" s="16">
        <f t="shared" si="125"/>
        <v>0</v>
      </c>
      <c r="AE106" s="16">
        <f t="shared" si="125"/>
        <v>0</v>
      </c>
      <c r="AF106" s="16">
        <f t="shared" si="125"/>
        <v>0</v>
      </c>
      <c r="AG106" s="16">
        <f t="shared" si="125"/>
        <v>0</v>
      </c>
      <c r="AH106" s="16">
        <f t="shared" si="125"/>
        <v>0</v>
      </c>
      <c r="AI106" s="16">
        <f t="shared" si="125"/>
        <v>0</v>
      </c>
      <c r="AJ106" s="16">
        <f t="shared" si="125"/>
        <v>0</v>
      </c>
      <c r="AK106" s="16">
        <f t="shared" si="125"/>
        <v>0</v>
      </c>
      <c r="AL106" s="16">
        <f t="shared" si="125"/>
        <v>0</v>
      </c>
      <c r="AM106" s="16">
        <f t="shared" si="125"/>
        <v>0</v>
      </c>
      <c r="AN106" s="16">
        <f t="shared" si="125"/>
        <v>0</v>
      </c>
      <c r="AO106" s="16">
        <f t="shared" ref="AO106:BD121" si="126">IF($T106="Fixed",$U106,$W106)*AN63</f>
        <v>0</v>
      </c>
      <c r="AP106" s="16">
        <f t="shared" si="126"/>
        <v>0</v>
      </c>
      <c r="AQ106" s="16">
        <f t="shared" si="126"/>
        <v>0</v>
      </c>
      <c r="AR106" s="16">
        <f t="shared" si="126"/>
        <v>0</v>
      </c>
      <c r="AS106" s="16">
        <f t="shared" si="126"/>
        <v>0</v>
      </c>
      <c r="AT106" s="16">
        <f t="shared" si="126"/>
        <v>0</v>
      </c>
      <c r="AU106" s="16">
        <f t="shared" si="126"/>
        <v>0</v>
      </c>
      <c r="AV106" s="16">
        <f t="shared" si="126"/>
        <v>0</v>
      </c>
      <c r="AW106" s="16">
        <f t="shared" si="126"/>
        <v>0</v>
      </c>
      <c r="AX106" s="16">
        <f t="shared" si="126"/>
        <v>0</v>
      </c>
      <c r="AY106" s="16">
        <f t="shared" si="126"/>
        <v>0</v>
      </c>
      <c r="AZ106" s="16">
        <f t="shared" si="126"/>
        <v>0</v>
      </c>
      <c r="BA106" s="16">
        <f t="shared" si="126"/>
        <v>0</v>
      </c>
      <c r="BB106" s="16">
        <f t="shared" si="126"/>
        <v>0</v>
      </c>
      <c r="BC106" s="16">
        <f t="shared" si="126"/>
        <v>0</v>
      </c>
      <c r="BD106" s="16">
        <f t="shared" si="126"/>
        <v>0</v>
      </c>
      <c r="BE106" s="16">
        <f t="shared" ref="BE106:BE115" si="127">IF($T106="Fixed",$U106,$W106)*BD63</f>
        <v>0</v>
      </c>
      <c r="BF106" s="16">
        <f t="shared" si="107"/>
        <v>0</v>
      </c>
      <c r="BG106" s="16">
        <f t="shared" si="107"/>
        <v>0</v>
      </c>
      <c r="BH106" s="16">
        <f t="shared" si="107"/>
        <v>0</v>
      </c>
      <c r="BI106" s="16">
        <f t="shared" si="107"/>
        <v>0</v>
      </c>
      <c r="BJ106" s="16">
        <f t="shared" si="107"/>
        <v>0</v>
      </c>
      <c r="BK106" s="16">
        <f t="shared" si="107"/>
        <v>0</v>
      </c>
      <c r="BL106" s="16">
        <f t="shared" si="107"/>
        <v>0</v>
      </c>
      <c r="BM106" s="16">
        <f t="shared" si="107"/>
        <v>0</v>
      </c>
      <c r="BN106" s="16">
        <f t="shared" si="107"/>
        <v>0</v>
      </c>
      <c r="BO106" s="16">
        <f t="shared" si="107"/>
        <v>0</v>
      </c>
      <c r="BP106" s="16">
        <f t="shared" si="107"/>
        <v>0</v>
      </c>
      <c r="BQ106" s="16">
        <f t="shared" si="107"/>
        <v>0</v>
      </c>
      <c r="BR106" s="16">
        <f t="shared" si="107"/>
        <v>0</v>
      </c>
      <c r="BS106" s="16">
        <f t="shared" si="107"/>
        <v>0</v>
      </c>
      <c r="BT106" s="16">
        <f t="shared" si="107"/>
        <v>0</v>
      </c>
      <c r="BU106" s="16">
        <f t="shared" si="107"/>
        <v>0</v>
      </c>
      <c r="BV106" s="16">
        <f t="shared" si="108"/>
        <v>0</v>
      </c>
      <c r="BW106" s="16">
        <f t="shared" si="88"/>
        <v>0</v>
      </c>
    </row>
    <row r="107" spans="1:75" x14ac:dyDescent="0.35">
      <c r="A107" s="14">
        <v>17</v>
      </c>
      <c r="B107" s="15" t="s">
        <v>34</v>
      </c>
      <c r="C107" s="17" t="s">
        <v>35</v>
      </c>
      <c r="D107" s="14" t="s">
        <v>27</v>
      </c>
      <c r="E107" s="50" t="s">
        <v>35</v>
      </c>
      <c r="F107" s="50" t="s">
        <v>76</v>
      </c>
      <c r="G107" s="50">
        <f>VLOOKUP(F107,'Represenative Instruments_FX'!$E$5:$F$14,2,FALSE)</f>
        <v>1</v>
      </c>
      <c r="H107" s="14" t="s">
        <v>32</v>
      </c>
      <c r="I107" s="76">
        <f>VLOOKUP(H107,'Represenative Instruments_FX'!$H$5:$J$15,3,FALSE)</f>
        <v>1.2020999999999999</v>
      </c>
      <c r="J107" s="35">
        <f t="shared" ref="J107:K107" si="128">+J64</f>
        <v>1262379.18429</v>
      </c>
      <c r="K107" s="35">
        <f t="shared" si="128"/>
        <v>655961.16322398058</v>
      </c>
      <c r="L107" s="16">
        <v>0</v>
      </c>
      <c r="M107" s="16">
        <v>0</v>
      </c>
      <c r="N107" s="122">
        <v>39698</v>
      </c>
      <c r="O107" s="122">
        <v>54118</v>
      </c>
      <c r="P107" s="14">
        <v>10</v>
      </c>
      <c r="Q107" s="17">
        <v>50</v>
      </c>
      <c r="R107" s="50">
        <v>0</v>
      </c>
      <c r="S107" s="50">
        <v>31</v>
      </c>
      <c r="T107" s="14" t="s">
        <v>29</v>
      </c>
      <c r="U107" s="46">
        <v>7.4999999999999997E-3</v>
      </c>
      <c r="V107" s="14"/>
      <c r="W107" s="24"/>
      <c r="X107" s="16">
        <v>1050144.9000000001</v>
      </c>
      <c r="Y107" s="19"/>
      <c r="Z107" s="16">
        <f t="shared" ref="Z107:AN107" si="129">IF($T107="Fixed",$U107,$W107)*Y64</f>
        <v>4919.7087241798545</v>
      </c>
      <c r="AA107" s="16">
        <f t="shared" si="129"/>
        <v>4871.8520124394545</v>
      </c>
      <c r="AB107" s="16">
        <f t="shared" si="129"/>
        <v>4823.8160387386542</v>
      </c>
      <c r="AC107" s="16">
        <f t="shared" si="129"/>
        <v>4673.0126826940532</v>
      </c>
      <c r="AD107" s="16">
        <f t="shared" si="129"/>
        <v>4522.209326649453</v>
      </c>
      <c r="AE107" s="16">
        <f t="shared" si="129"/>
        <v>4371.4060643686535</v>
      </c>
      <c r="AF107" s="16">
        <f t="shared" si="129"/>
        <v>4220.602802087853</v>
      </c>
      <c r="AG107" s="16">
        <f t="shared" si="129"/>
        <v>4069.7995398070525</v>
      </c>
      <c r="AH107" s="16">
        <f t="shared" si="129"/>
        <v>3918.9962775262525</v>
      </c>
      <c r="AI107" s="16">
        <f t="shared" si="129"/>
        <v>3768.1930152454529</v>
      </c>
      <c r="AJ107" s="16">
        <f t="shared" si="129"/>
        <v>3617.3897529646529</v>
      </c>
      <c r="AK107" s="16">
        <f t="shared" si="129"/>
        <v>3466.5864906838533</v>
      </c>
      <c r="AL107" s="16">
        <f t="shared" si="129"/>
        <v>3315.7832284030533</v>
      </c>
      <c r="AM107" s="16">
        <f t="shared" si="129"/>
        <v>3164.9799661222537</v>
      </c>
      <c r="AN107" s="16">
        <f t="shared" si="129"/>
        <v>3014.1767038414537</v>
      </c>
      <c r="AO107" s="16">
        <f t="shared" ref="AO107:AO121" si="130">IF($T107="Fixed",$U107,$W107)*AN64</f>
        <v>2863.3734415606541</v>
      </c>
      <c r="AP107" s="16">
        <f t="shared" si="126"/>
        <v>2712.5701792798541</v>
      </c>
      <c r="AQ107" s="16">
        <f t="shared" si="126"/>
        <v>2561.7669169990545</v>
      </c>
      <c r="AR107" s="16">
        <f t="shared" si="126"/>
        <v>2410.9636547182545</v>
      </c>
      <c r="AS107" s="16">
        <f t="shared" si="126"/>
        <v>2260.1603924374544</v>
      </c>
      <c r="AT107" s="16">
        <f t="shared" si="126"/>
        <v>2109.3571301566549</v>
      </c>
      <c r="AU107" s="16">
        <f t="shared" si="126"/>
        <v>1913.4751178758547</v>
      </c>
      <c r="AV107" s="16">
        <f t="shared" si="126"/>
        <v>1717.5931055950548</v>
      </c>
      <c r="AW107" s="16">
        <f t="shared" si="126"/>
        <v>1521.7110933142546</v>
      </c>
      <c r="AX107" s="16">
        <f t="shared" si="126"/>
        <v>1325.8290810334547</v>
      </c>
      <c r="AY107" s="16">
        <f t="shared" si="126"/>
        <v>1129.9470687526546</v>
      </c>
      <c r="AZ107" s="16">
        <f t="shared" si="126"/>
        <v>934.06505647185463</v>
      </c>
      <c r="BA107" s="16">
        <f t="shared" si="126"/>
        <v>738.18304419105459</v>
      </c>
      <c r="BB107" s="16">
        <f t="shared" si="126"/>
        <v>542.30103191025455</v>
      </c>
      <c r="BC107" s="16">
        <f t="shared" si="126"/>
        <v>346.41901962945445</v>
      </c>
      <c r="BD107" s="16">
        <f t="shared" si="126"/>
        <v>150.53700734865447</v>
      </c>
      <c r="BE107" s="16">
        <f t="shared" si="127"/>
        <v>1.4460965758189558E-12</v>
      </c>
      <c r="BF107" s="16">
        <f t="shared" si="107"/>
        <v>1.4460965758189558E-12</v>
      </c>
      <c r="BG107" s="16">
        <f t="shared" si="107"/>
        <v>1.4460965758189558E-12</v>
      </c>
      <c r="BH107" s="16">
        <f t="shared" si="107"/>
        <v>1.4460965758189558E-12</v>
      </c>
      <c r="BI107" s="16">
        <f t="shared" si="107"/>
        <v>1.4460965758189558E-12</v>
      </c>
      <c r="BJ107" s="16">
        <f t="shared" si="107"/>
        <v>1.4460965758189558E-12</v>
      </c>
      <c r="BK107" s="16">
        <f t="shared" si="107"/>
        <v>1.4460965758189558E-12</v>
      </c>
      <c r="BL107" s="16">
        <f t="shared" si="107"/>
        <v>1.4460965758189558E-12</v>
      </c>
      <c r="BM107" s="16">
        <f t="shared" si="107"/>
        <v>1.4460965758189558E-12</v>
      </c>
      <c r="BN107" s="16">
        <f t="shared" si="107"/>
        <v>1.4460965758189558E-12</v>
      </c>
      <c r="BO107" s="16">
        <f t="shared" si="107"/>
        <v>1.4460965758189558E-12</v>
      </c>
      <c r="BP107" s="16">
        <f t="shared" si="107"/>
        <v>1.4460965758189558E-12</v>
      </c>
      <c r="BQ107" s="16">
        <f t="shared" si="107"/>
        <v>1.4460965758189558E-12</v>
      </c>
      <c r="BR107" s="16">
        <f t="shared" si="107"/>
        <v>1.4460965758189558E-12</v>
      </c>
      <c r="BS107" s="16">
        <f t="shared" si="107"/>
        <v>1.4460965758189558E-12</v>
      </c>
      <c r="BT107" s="16">
        <f t="shared" si="107"/>
        <v>1.4460965758189558E-12</v>
      </c>
      <c r="BU107" s="16">
        <f t="shared" si="107"/>
        <v>1.4460965758189558E-12</v>
      </c>
      <c r="BV107" s="16">
        <f t="shared" si="108"/>
        <v>1.4460965758189558E-12</v>
      </c>
      <c r="BW107" s="16">
        <f t="shared" si="88"/>
        <v>1.4460965758189558E-12</v>
      </c>
    </row>
    <row r="108" spans="1:75" x14ac:dyDescent="0.35">
      <c r="A108" s="14">
        <v>18</v>
      </c>
      <c r="B108" s="15" t="s">
        <v>25</v>
      </c>
      <c r="C108" s="15" t="s">
        <v>40</v>
      </c>
      <c r="D108" s="14" t="s">
        <v>27</v>
      </c>
      <c r="E108" s="50" t="s">
        <v>63</v>
      </c>
      <c r="F108" s="50" t="s">
        <v>77</v>
      </c>
      <c r="G108" s="50">
        <f>VLOOKUP(F108,'Represenative Instruments_FX'!$E$5:$F$14,2,FALSE)</f>
        <v>4</v>
      </c>
      <c r="H108" s="14" t="s">
        <v>28</v>
      </c>
      <c r="I108" s="76">
        <f>VLOOKUP(H108,'Represenative Instruments_FX'!$H$5:$J$15,3,FALSE)</f>
        <v>1</v>
      </c>
      <c r="J108" s="35">
        <f t="shared" ref="J108:K108" si="131">+J65</f>
        <v>134849591.25999999</v>
      </c>
      <c r="K108" s="35">
        <f t="shared" si="131"/>
        <v>6745271.6160000004</v>
      </c>
      <c r="L108" s="16">
        <v>0</v>
      </c>
      <c r="M108" s="16">
        <v>0</v>
      </c>
      <c r="N108" s="121">
        <v>38725</v>
      </c>
      <c r="O108" s="121">
        <v>44256</v>
      </c>
      <c r="P108" s="14">
        <v>5</v>
      </c>
      <c r="Q108" s="17">
        <v>20</v>
      </c>
      <c r="R108" s="50">
        <v>0</v>
      </c>
      <c r="S108" s="50">
        <v>4</v>
      </c>
      <c r="T108" s="14" t="s">
        <v>38</v>
      </c>
      <c r="U108" s="46">
        <v>6.4199999999999993E-2</v>
      </c>
      <c r="V108" s="14" t="s">
        <v>39</v>
      </c>
      <c r="W108" s="46">
        <v>5.0000000000000001E-3</v>
      </c>
      <c r="X108" s="16">
        <v>127195177.31</v>
      </c>
      <c r="Y108" s="19"/>
      <c r="Z108" s="16">
        <f t="shared" ref="Z108:AN108" si="132">IF($T108="Fixed",$U108,$W108)*Y65</f>
        <v>33726.358080000005</v>
      </c>
      <c r="AA108" s="16">
        <f t="shared" si="132"/>
        <v>8249.1267000000043</v>
      </c>
      <c r="AB108" s="16">
        <f t="shared" si="132"/>
        <v>4949.4760000000042</v>
      </c>
      <c r="AC108" s="16">
        <f t="shared" si="132"/>
        <v>1649.8253000000038</v>
      </c>
      <c r="AD108" s="16">
        <f t="shared" si="132"/>
        <v>3.7834979593753816E-12</v>
      </c>
      <c r="AE108" s="16">
        <f t="shared" si="132"/>
        <v>3.7834979593753816E-12</v>
      </c>
      <c r="AF108" s="16">
        <f t="shared" si="132"/>
        <v>3.7834979593753816E-12</v>
      </c>
      <c r="AG108" s="16">
        <f t="shared" si="132"/>
        <v>3.7834979593753816E-12</v>
      </c>
      <c r="AH108" s="16">
        <f t="shared" si="132"/>
        <v>3.7834979593753816E-12</v>
      </c>
      <c r="AI108" s="16">
        <f t="shared" si="132"/>
        <v>3.7834979593753816E-12</v>
      </c>
      <c r="AJ108" s="16">
        <f t="shared" si="132"/>
        <v>3.7834979593753816E-12</v>
      </c>
      <c r="AK108" s="16">
        <f t="shared" si="132"/>
        <v>3.7834979593753816E-12</v>
      </c>
      <c r="AL108" s="16">
        <f t="shared" si="132"/>
        <v>3.7834979593753816E-12</v>
      </c>
      <c r="AM108" s="16">
        <f t="shared" si="132"/>
        <v>3.7834979593753816E-12</v>
      </c>
      <c r="AN108" s="16">
        <f t="shared" si="132"/>
        <v>3.7834979593753816E-12</v>
      </c>
      <c r="AO108" s="16">
        <f t="shared" si="130"/>
        <v>3.7834979593753816E-12</v>
      </c>
      <c r="AP108" s="16">
        <f t="shared" si="126"/>
        <v>3.7834979593753816E-12</v>
      </c>
      <c r="AQ108" s="16">
        <f t="shared" si="126"/>
        <v>3.7834979593753816E-12</v>
      </c>
      <c r="AR108" s="16">
        <f t="shared" si="126"/>
        <v>3.7834979593753816E-12</v>
      </c>
      <c r="AS108" s="16">
        <f t="shared" si="126"/>
        <v>3.7834979593753816E-12</v>
      </c>
      <c r="AT108" s="16">
        <f t="shared" si="126"/>
        <v>3.7834979593753816E-12</v>
      </c>
      <c r="AU108" s="16">
        <f t="shared" si="126"/>
        <v>3.7834979593753816E-12</v>
      </c>
      <c r="AV108" s="16">
        <f t="shared" si="126"/>
        <v>3.7834979593753816E-12</v>
      </c>
      <c r="AW108" s="16">
        <f t="shared" si="126"/>
        <v>3.7834979593753816E-12</v>
      </c>
      <c r="AX108" s="16">
        <f t="shared" si="126"/>
        <v>3.7834979593753816E-12</v>
      </c>
      <c r="AY108" s="16">
        <f t="shared" si="126"/>
        <v>3.7834979593753816E-12</v>
      </c>
      <c r="AZ108" s="16">
        <f t="shared" si="126"/>
        <v>3.7834979593753816E-12</v>
      </c>
      <c r="BA108" s="16">
        <f t="shared" si="126"/>
        <v>3.7834979593753816E-12</v>
      </c>
      <c r="BB108" s="16">
        <f t="shared" si="126"/>
        <v>3.7834979593753816E-12</v>
      </c>
      <c r="BC108" s="16">
        <f t="shared" si="126"/>
        <v>3.7834979593753816E-12</v>
      </c>
      <c r="BD108" s="16">
        <f t="shared" si="126"/>
        <v>3.7834979593753816E-12</v>
      </c>
      <c r="BE108" s="16">
        <f t="shared" si="127"/>
        <v>3.7834979593753816E-12</v>
      </c>
      <c r="BF108" s="16">
        <f t="shared" si="107"/>
        <v>3.7834979593753816E-12</v>
      </c>
      <c r="BG108" s="16">
        <f t="shared" si="107"/>
        <v>3.7834979593753816E-12</v>
      </c>
      <c r="BH108" s="16">
        <f t="shared" si="107"/>
        <v>3.7834979593753816E-12</v>
      </c>
      <c r="BI108" s="16">
        <f t="shared" si="107"/>
        <v>3.7834979593753816E-12</v>
      </c>
      <c r="BJ108" s="16">
        <f t="shared" si="107"/>
        <v>3.7834979593753816E-12</v>
      </c>
      <c r="BK108" s="16">
        <f t="shared" si="107"/>
        <v>3.7834979593753816E-12</v>
      </c>
      <c r="BL108" s="16">
        <f t="shared" si="107"/>
        <v>3.7834979593753816E-12</v>
      </c>
      <c r="BM108" s="16">
        <f t="shared" si="107"/>
        <v>3.7834979593753816E-12</v>
      </c>
      <c r="BN108" s="16">
        <f t="shared" si="107"/>
        <v>3.7834979593753816E-12</v>
      </c>
      <c r="BO108" s="16">
        <f t="shared" si="107"/>
        <v>3.7834979593753816E-12</v>
      </c>
      <c r="BP108" s="16">
        <f t="shared" si="107"/>
        <v>3.7834979593753816E-12</v>
      </c>
      <c r="BQ108" s="16">
        <f t="shared" si="107"/>
        <v>3.7834979593753816E-12</v>
      </c>
      <c r="BR108" s="16">
        <f t="shared" si="107"/>
        <v>3.7834979593753816E-12</v>
      </c>
      <c r="BS108" s="16">
        <f t="shared" si="107"/>
        <v>3.7834979593753816E-12</v>
      </c>
      <c r="BT108" s="16">
        <f t="shared" si="107"/>
        <v>3.7834979593753816E-12</v>
      </c>
      <c r="BU108" s="16">
        <f t="shared" si="107"/>
        <v>3.7834979593753816E-12</v>
      </c>
      <c r="BV108" s="16">
        <f t="shared" si="108"/>
        <v>3.7834979593753816E-12</v>
      </c>
      <c r="BW108" s="16">
        <f t="shared" si="88"/>
        <v>3.7834979593753816E-12</v>
      </c>
    </row>
    <row r="109" spans="1:75" x14ac:dyDescent="0.35">
      <c r="A109" s="14">
        <v>19</v>
      </c>
      <c r="B109" s="15" t="s">
        <v>25</v>
      </c>
      <c r="C109" s="15" t="s">
        <v>41</v>
      </c>
      <c r="D109" s="14" t="s">
        <v>27</v>
      </c>
      <c r="E109" s="50" t="s">
        <v>35</v>
      </c>
      <c r="F109" s="50" t="s">
        <v>76</v>
      </c>
      <c r="G109" s="50">
        <f>VLOOKUP(F109,'Represenative Instruments_FX'!$E$5:$F$14,2,FALSE)</f>
        <v>1</v>
      </c>
      <c r="H109" s="14" t="s">
        <v>116</v>
      </c>
      <c r="I109" s="76">
        <f>VLOOKUP(H109,'Represenative Instruments_FX'!$H$5:$J$15,3,FALSE)</f>
        <v>8.8730039246006209E-3</v>
      </c>
      <c r="J109" s="35">
        <f t="shared" ref="J109:K109" si="133">+J66</f>
        <v>365407.52744304767</v>
      </c>
      <c r="K109" s="35">
        <f t="shared" si="133"/>
        <v>85682.996354686053</v>
      </c>
      <c r="L109" s="16">
        <v>0</v>
      </c>
      <c r="M109" s="16">
        <v>0</v>
      </c>
      <c r="N109" s="121">
        <v>41357</v>
      </c>
      <c r="O109" s="121">
        <v>55944</v>
      </c>
      <c r="P109" s="14">
        <v>10</v>
      </c>
      <c r="Q109" s="17">
        <v>50</v>
      </c>
      <c r="R109" s="50">
        <v>0</v>
      </c>
      <c r="S109" s="50">
        <v>36</v>
      </c>
      <c r="T109" s="14" t="s">
        <v>29</v>
      </c>
      <c r="U109" s="46">
        <v>7.4999999999999997E-3</v>
      </c>
      <c r="V109" s="14"/>
      <c r="W109" s="24"/>
      <c r="X109" s="16">
        <v>41181941.375</v>
      </c>
      <c r="Y109" s="19"/>
      <c r="Z109" s="16">
        <f t="shared" ref="Z109:AN109" si="134">IF($T109="Fixed",$U109,$W109)*Y66</f>
        <v>642.62247266014538</v>
      </c>
      <c r="AA109" s="16">
        <f t="shared" si="134"/>
        <v>602.03255459869877</v>
      </c>
      <c r="AB109" s="16">
        <f t="shared" si="134"/>
        <v>563.83711661541247</v>
      </c>
      <c r="AC109" s="16">
        <f t="shared" si="134"/>
        <v>540.81114465414032</v>
      </c>
      <c r="AD109" s="16">
        <f t="shared" si="134"/>
        <v>524.74558283763668</v>
      </c>
      <c r="AE109" s="16">
        <f t="shared" si="134"/>
        <v>508.68002102113297</v>
      </c>
      <c r="AF109" s="16">
        <f t="shared" si="134"/>
        <v>492.61445920462927</v>
      </c>
      <c r="AG109" s="16">
        <f t="shared" si="134"/>
        <v>476.54889738812568</v>
      </c>
      <c r="AH109" s="16">
        <f t="shared" si="134"/>
        <v>460.48333557162204</v>
      </c>
      <c r="AI109" s="16">
        <f t="shared" si="134"/>
        <v>444.41777375511839</v>
      </c>
      <c r="AJ109" s="16">
        <f t="shared" si="134"/>
        <v>427.02126134992466</v>
      </c>
      <c r="AK109" s="16">
        <f t="shared" si="134"/>
        <v>409.62474894473098</v>
      </c>
      <c r="AL109" s="16">
        <f t="shared" si="134"/>
        <v>392.22823653953725</v>
      </c>
      <c r="AM109" s="16">
        <f t="shared" si="134"/>
        <v>374.83172413434352</v>
      </c>
      <c r="AN109" s="16">
        <f t="shared" si="134"/>
        <v>357.43521172914984</v>
      </c>
      <c r="AO109" s="16">
        <f t="shared" si="130"/>
        <v>340.03869932395611</v>
      </c>
      <c r="AP109" s="16">
        <f t="shared" si="126"/>
        <v>322.64218691876238</v>
      </c>
      <c r="AQ109" s="16">
        <f t="shared" si="126"/>
        <v>305.24567451356864</v>
      </c>
      <c r="AR109" s="16">
        <f t="shared" si="126"/>
        <v>289.18011269706506</v>
      </c>
      <c r="AS109" s="16">
        <f t="shared" si="126"/>
        <v>273.11455088056141</v>
      </c>
      <c r="AT109" s="16">
        <f t="shared" si="126"/>
        <v>257.04898906405776</v>
      </c>
      <c r="AU109" s="16">
        <f t="shared" si="126"/>
        <v>240.98342724755415</v>
      </c>
      <c r="AV109" s="16">
        <f t="shared" si="126"/>
        <v>224.9178654310505</v>
      </c>
      <c r="AW109" s="16">
        <f t="shared" si="126"/>
        <v>208.85230361454688</v>
      </c>
      <c r="AX109" s="16">
        <f t="shared" si="126"/>
        <v>192.78674179804324</v>
      </c>
      <c r="AY109" s="16">
        <f t="shared" si="126"/>
        <v>176.72117998153962</v>
      </c>
      <c r="AZ109" s="16">
        <f t="shared" si="126"/>
        <v>160.65561816503597</v>
      </c>
      <c r="BA109" s="16">
        <f t="shared" si="126"/>
        <v>144.59005634853236</v>
      </c>
      <c r="BB109" s="16">
        <f t="shared" si="126"/>
        <v>128.52449453202871</v>
      </c>
      <c r="BC109" s="16">
        <f t="shared" si="126"/>
        <v>112.45893271552509</v>
      </c>
      <c r="BD109" s="16">
        <f t="shared" si="126"/>
        <v>96.393370899021463</v>
      </c>
      <c r="BE109" s="16">
        <f t="shared" si="127"/>
        <v>80.327809082517831</v>
      </c>
      <c r="BF109" s="16">
        <f t="shared" si="107"/>
        <v>64.262247266014199</v>
      </c>
      <c r="BG109" s="16">
        <f t="shared" si="107"/>
        <v>48.196685449510568</v>
      </c>
      <c r="BH109" s="16">
        <f t="shared" si="107"/>
        <v>32.131123633006936</v>
      </c>
      <c r="BI109" s="16">
        <f t="shared" si="107"/>
        <v>16.065561816503301</v>
      </c>
      <c r="BJ109" s="16">
        <f t="shared" si="107"/>
        <v>-3.3423930290155112E-13</v>
      </c>
      <c r="BK109" s="16">
        <f t="shared" si="107"/>
        <v>-3.3423930290155112E-13</v>
      </c>
      <c r="BL109" s="16">
        <f t="shared" si="107"/>
        <v>-3.3423930290155112E-13</v>
      </c>
      <c r="BM109" s="16">
        <f t="shared" si="107"/>
        <v>-3.3423930290155112E-13</v>
      </c>
      <c r="BN109" s="16">
        <f t="shared" si="107"/>
        <v>-3.3423930290155112E-13</v>
      </c>
      <c r="BO109" s="16">
        <f t="shared" si="107"/>
        <v>-3.3423930290155112E-13</v>
      </c>
      <c r="BP109" s="16">
        <f t="shared" si="107"/>
        <v>-3.3423930290155112E-13</v>
      </c>
      <c r="BQ109" s="16">
        <f t="shared" si="107"/>
        <v>-3.3423930290155112E-13</v>
      </c>
      <c r="BR109" s="16">
        <f t="shared" si="107"/>
        <v>-3.3423930290155112E-13</v>
      </c>
      <c r="BS109" s="16">
        <f t="shared" si="107"/>
        <v>-3.3423930290155112E-13</v>
      </c>
      <c r="BT109" s="16">
        <f t="shared" si="107"/>
        <v>-3.3423930290155112E-13</v>
      </c>
      <c r="BU109" s="16">
        <f t="shared" si="107"/>
        <v>-3.3423930290155112E-13</v>
      </c>
      <c r="BV109" s="16">
        <f t="shared" si="108"/>
        <v>-3.3423930290155112E-13</v>
      </c>
      <c r="BW109" s="16">
        <f t="shared" si="88"/>
        <v>-3.3423930290155112E-13</v>
      </c>
    </row>
    <row r="110" spans="1:75" x14ac:dyDescent="0.35">
      <c r="A110" s="14">
        <v>20</v>
      </c>
      <c r="B110" s="15" t="s">
        <v>25</v>
      </c>
      <c r="C110" s="15" t="s">
        <v>42</v>
      </c>
      <c r="D110" s="14" t="s">
        <v>43</v>
      </c>
      <c r="E110" s="50" t="s">
        <v>43</v>
      </c>
      <c r="F110" s="50" t="s">
        <v>78</v>
      </c>
      <c r="G110" s="50">
        <f>VLOOKUP(F110,'Represenative Instruments_FX'!$E$5:$F$14,2,FALSE)</f>
        <v>5</v>
      </c>
      <c r="H110" s="14" t="s">
        <v>118</v>
      </c>
      <c r="I110" s="76">
        <f>VLOOKUP(H110,'Represenative Instruments_FX'!$H$5:$J$15,3,FALSE)</f>
        <v>9.3606553514627953E-4</v>
      </c>
      <c r="J110" s="35">
        <f t="shared" ref="J110:K110" si="135">+J67</f>
        <v>10231.187865198364</v>
      </c>
      <c r="K110" s="35">
        <f t="shared" si="135"/>
        <v>1364.1498338759816</v>
      </c>
      <c r="L110" s="16">
        <v>0</v>
      </c>
      <c r="M110" s="16">
        <v>0</v>
      </c>
      <c r="N110" s="121">
        <v>40653</v>
      </c>
      <c r="O110" s="121">
        <v>46315</v>
      </c>
      <c r="P110" s="14">
        <v>5</v>
      </c>
      <c r="Q110" s="17">
        <v>20</v>
      </c>
      <c r="R110" s="50">
        <v>0</v>
      </c>
      <c r="S110" s="50">
        <v>9</v>
      </c>
      <c r="T110" s="14" t="s">
        <v>29</v>
      </c>
      <c r="U110" s="46">
        <v>3.5000000000000003E-2</v>
      </c>
      <c r="V110" s="14"/>
      <c r="W110" s="46"/>
      <c r="X110" s="16">
        <v>10929990.99</v>
      </c>
      <c r="Y110" s="19"/>
      <c r="Z110" s="16">
        <f t="shared" ref="Z110:AN110" si="136">IF($T110="Fixed",$U110,$W110)*Y67</f>
        <v>47.745244185659359</v>
      </c>
      <c r="AA110" s="16">
        <f t="shared" si="136"/>
        <v>42.440217053919426</v>
      </c>
      <c r="AB110" s="16">
        <f t="shared" si="136"/>
        <v>37.135189922179499</v>
      </c>
      <c r="AC110" s="16">
        <f t="shared" si="136"/>
        <v>31.830162790439569</v>
      </c>
      <c r="AD110" s="16">
        <f t="shared" si="136"/>
        <v>26.525135658699636</v>
      </c>
      <c r="AE110" s="16">
        <f t="shared" si="136"/>
        <v>21.220108526959706</v>
      </c>
      <c r="AF110" s="16">
        <f t="shared" si="136"/>
        <v>15.915081395219778</v>
      </c>
      <c r="AG110" s="16">
        <f t="shared" si="136"/>
        <v>10.610054263479849</v>
      </c>
      <c r="AH110" s="16">
        <f t="shared" si="136"/>
        <v>5.3050271317399211</v>
      </c>
      <c r="AI110" s="16">
        <f t="shared" si="136"/>
        <v>-7.9580786405131228E-15</v>
      </c>
      <c r="AJ110" s="16">
        <f t="shared" si="136"/>
        <v>-7.9580786405131228E-15</v>
      </c>
      <c r="AK110" s="16">
        <f t="shared" si="136"/>
        <v>-7.9580786405131228E-15</v>
      </c>
      <c r="AL110" s="16">
        <f t="shared" si="136"/>
        <v>-7.9580786405131228E-15</v>
      </c>
      <c r="AM110" s="16">
        <f t="shared" si="136"/>
        <v>-7.9580786405131228E-15</v>
      </c>
      <c r="AN110" s="16">
        <f t="shared" si="136"/>
        <v>-7.9580786405131228E-15</v>
      </c>
      <c r="AO110" s="16">
        <f t="shared" si="130"/>
        <v>-7.9580786405131228E-15</v>
      </c>
      <c r="AP110" s="16">
        <f t="shared" si="126"/>
        <v>-7.9580786405131228E-15</v>
      </c>
      <c r="AQ110" s="16">
        <f t="shared" si="126"/>
        <v>-7.9580786405131228E-15</v>
      </c>
      <c r="AR110" s="16">
        <f t="shared" si="126"/>
        <v>-7.9580786405131228E-15</v>
      </c>
      <c r="AS110" s="16">
        <f t="shared" si="126"/>
        <v>-7.9580786405131228E-15</v>
      </c>
      <c r="AT110" s="16">
        <f t="shared" si="126"/>
        <v>-7.9580786405131228E-15</v>
      </c>
      <c r="AU110" s="16">
        <f t="shared" si="126"/>
        <v>-7.9580786405131228E-15</v>
      </c>
      <c r="AV110" s="16">
        <f t="shared" si="126"/>
        <v>-7.9580786405131228E-15</v>
      </c>
      <c r="AW110" s="16">
        <f t="shared" si="126"/>
        <v>-7.9580786405131228E-15</v>
      </c>
      <c r="AX110" s="16">
        <f t="shared" si="126"/>
        <v>-7.9580786405131228E-15</v>
      </c>
      <c r="AY110" s="16">
        <f t="shared" si="126"/>
        <v>-7.9580786405131228E-15</v>
      </c>
      <c r="AZ110" s="16">
        <f t="shared" si="126"/>
        <v>-7.9580786405131228E-15</v>
      </c>
      <c r="BA110" s="16">
        <f t="shared" si="126"/>
        <v>-7.9580786405131228E-15</v>
      </c>
      <c r="BB110" s="16">
        <f t="shared" si="126"/>
        <v>-7.9580786405131228E-15</v>
      </c>
      <c r="BC110" s="16">
        <f t="shared" si="126"/>
        <v>-7.9580786405131228E-15</v>
      </c>
      <c r="BD110" s="16">
        <f t="shared" si="126"/>
        <v>-7.9580786405131228E-15</v>
      </c>
      <c r="BE110" s="16">
        <f t="shared" si="127"/>
        <v>-7.9580786405131228E-15</v>
      </c>
      <c r="BF110" s="16">
        <f t="shared" si="107"/>
        <v>-7.9580786405131228E-15</v>
      </c>
      <c r="BG110" s="16">
        <f t="shared" si="107"/>
        <v>-7.9580786405131228E-15</v>
      </c>
      <c r="BH110" s="16">
        <f t="shared" si="107"/>
        <v>-7.9580786405131228E-15</v>
      </c>
      <c r="BI110" s="16">
        <f t="shared" si="107"/>
        <v>-7.9580786405131228E-15</v>
      </c>
      <c r="BJ110" s="16">
        <f t="shared" si="107"/>
        <v>-7.9580786405131228E-15</v>
      </c>
      <c r="BK110" s="16">
        <f t="shared" si="107"/>
        <v>-7.9580786405131228E-15</v>
      </c>
      <c r="BL110" s="16">
        <f t="shared" si="107"/>
        <v>-7.9580786405131228E-15</v>
      </c>
      <c r="BM110" s="16">
        <f t="shared" si="107"/>
        <v>-7.9580786405131228E-15</v>
      </c>
      <c r="BN110" s="16">
        <f t="shared" si="107"/>
        <v>-7.9580786405131228E-15</v>
      </c>
      <c r="BO110" s="16">
        <f t="shared" si="107"/>
        <v>-7.9580786405131228E-15</v>
      </c>
      <c r="BP110" s="16">
        <f t="shared" si="107"/>
        <v>-7.9580786405131228E-15</v>
      </c>
      <c r="BQ110" s="16">
        <f t="shared" si="107"/>
        <v>-7.9580786405131228E-15</v>
      </c>
      <c r="BR110" s="16">
        <f t="shared" si="107"/>
        <v>-7.9580786405131228E-15</v>
      </c>
      <c r="BS110" s="16">
        <f t="shared" si="107"/>
        <v>-7.9580786405131228E-15</v>
      </c>
      <c r="BT110" s="16">
        <f t="shared" si="107"/>
        <v>-7.9580786405131228E-15</v>
      </c>
      <c r="BU110" s="16">
        <f t="shared" si="107"/>
        <v>-7.9580786405131228E-15</v>
      </c>
      <c r="BV110" s="16">
        <f t="shared" si="108"/>
        <v>-7.9580786405131228E-15</v>
      </c>
      <c r="BW110" s="16">
        <f t="shared" si="88"/>
        <v>-7.9580786405131228E-15</v>
      </c>
    </row>
    <row r="111" spans="1:75" x14ac:dyDescent="0.35">
      <c r="A111" s="14">
        <v>21</v>
      </c>
      <c r="B111" s="15" t="s">
        <v>34</v>
      </c>
      <c r="C111" s="17" t="s">
        <v>44</v>
      </c>
      <c r="D111" s="14" t="s">
        <v>27</v>
      </c>
      <c r="E111" s="50" t="s">
        <v>62</v>
      </c>
      <c r="F111" s="50" t="s">
        <v>74</v>
      </c>
      <c r="G111" s="50">
        <f>VLOOKUP(F111,'Represenative Instruments_FX'!$E$5:$F$14,2,FALSE)</f>
        <v>2</v>
      </c>
      <c r="H111" s="14" t="s">
        <v>30</v>
      </c>
      <c r="I111" s="76">
        <f>VLOOKUP(H111,'Represenative Instruments_FX'!$H$5:$J$15,3,FALSE)</f>
        <v>1.4247700000000001</v>
      </c>
      <c r="J111" s="35">
        <f t="shared" ref="J111:K111" si="137">+J68</f>
        <v>328858228.34225792</v>
      </c>
      <c r="K111" s="35">
        <f t="shared" si="137"/>
        <v>85967663.977480009</v>
      </c>
      <c r="L111" s="16">
        <v>0</v>
      </c>
      <c r="M111" s="16">
        <v>0</v>
      </c>
      <c r="N111" s="122">
        <v>43083</v>
      </c>
      <c r="O111" s="122">
        <v>53571</v>
      </c>
      <c r="P111" s="14">
        <v>10</v>
      </c>
      <c r="Q111" s="17">
        <v>40</v>
      </c>
      <c r="R111" s="50">
        <v>0</v>
      </c>
      <c r="S111" s="50">
        <v>29</v>
      </c>
      <c r="T111" s="14" t="s">
        <v>29</v>
      </c>
      <c r="U111" s="46">
        <v>7.4999999999999997E-3</v>
      </c>
      <c r="V111" s="14"/>
      <c r="W111" s="24"/>
      <c r="X111" s="16">
        <v>68005739.549366191</v>
      </c>
      <c r="Y111" s="19"/>
      <c r="Z111" s="16">
        <f t="shared" ref="Z111:AN111" si="138">IF($T111="Fixed",$U111,$W111)*Y68</f>
        <v>644757.47983110009</v>
      </c>
      <c r="AA111" s="16">
        <f t="shared" si="138"/>
        <v>602722.04528047505</v>
      </c>
      <c r="AB111" s="16">
        <f t="shared" si="138"/>
        <v>576715.27322985011</v>
      </c>
      <c r="AC111" s="16">
        <f t="shared" si="138"/>
        <v>555223.35866025009</v>
      </c>
      <c r="AD111" s="16">
        <f t="shared" si="138"/>
        <v>533731.44409065007</v>
      </c>
      <c r="AE111" s="16">
        <f t="shared" si="138"/>
        <v>512239.52952104999</v>
      </c>
      <c r="AF111" s="16">
        <f t="shared" si="138"/>
        <v>490747.61495145003</v>
      </c>
      <c r="AG111" s="16">
        <f t="shared" si="138"/>
        <v>469255.70038185001</v>
      </c>
      <c r="AH111" s="16">
        <f t="shared" si="138"/>
        <v>447763.78581225005</v>
      </c>
      <c r="AI111" s="16">
        <f t="shared" si="138"/>
        <v>426271.87124265009</v>
      </c>
      <c r="AJ111" s="16">
        <f t="shared" si="138"/>
        <v>404779.95667305007</v>
      </c>
      <c r="AK111" s="16">
        <f t="shared" si="138"/>
        <v>383288.04210345011</v>
      </c>
      <c r="AL111" s="16">
        <f t="shared" si="138"/>
        <v>361796.12753385014</v>
      </c>
      <c r="AM111" s="16">
        <f t="shared" si="138"/>
        <v>340304.21296425012</v>
      </c>
      <c r="AN111" s="16">
        <f t="shared" si="138"/>
        <v>318812.29839465016</v>
      </c>
      <c r="AO111" s="16">
        <f t="shared" si="130"/>
        <v>297320.38382505014</v>
      </c>
      <c r="AP111" s="16">
        <f t="shared" si="126"/>
        <v>275828.46925545018</v>
      </c>
      <c r="AQ111" s="16">
        <f t="shared" si="126"/>
        <v>254336.55468585022</v>
      </c>
      <c r="AR111" s="16">
        <f t="shared" si="126"/>
        <v>232844.6401162502</v>
      </c>
      <c r="AS111" s="16">
        <f t="shared" si="126"/>
        <v>211352.72554665018</v>
      </c>
      <c r="AT111" s="16">
        <f t="shared" si="126"/>
        <v>189860.81097705019</v>
      </c>
      <c r="AU111" s="16">
        <f t="shared" si="126"/>
        <v>168368.89640745017</v>
      </c>
      <c r="AV111" s="16">
        <f t="shared" si="126"/>
        <v>146876.98183785015</v>
      </c>
      <c r="AW111" s="16">
        <f t="shared" si="126"/>
        <v>125385.06726825016</v>
      </c>
      <c r="AX111" s="16">
        <f t="shared" si="126"/>
        <v>103893.15269865017</v>
      </c>
      <c r="AY111" s="16">
        <f t="shared" si="126"/>
        <v>75435.566094450172</v>
      </c>
      <c r="AZ111" s="16">
        <f t="shared" si="126"/>
        <v>55261.410612075175</v>
      </c>
      <c r="BA111" s="16">
        <f t="shared" si="126"/>
        <v>35087.255129700177</v>
      </c>
      <c r="BB111" s="16">
        <f t="shared" si="126"/>
        <v>14913.09964732518</v>
      </c>
      <c r="BC111" s="16">
        <f t="shared" si="126"/>
        <v>1.7986167222261428E-10</v>
      </c>
      <c r="BD111" s="16">
        <f t="shared" si="126"/>
        <v>1.7986167222261428E-10</v>
      </c>
      <c r="BE111" s="16">
        <f t="shared" si="127"/>
        <v>1.7986167222261428E-10</v>
      </c>
      <c r="BF111" s="16">
        <f t="shared" si="107"/>
        <v>1.7986167222261428E-10</v>
      </c>
      <c r="BG111" s="16">
        <f t="shared" si="107"/>
        <v>1.7986167222261428E-10</v>
      </c>
      <c r="BH111" s="16">
        <f t="shared" si="107"/>
        <v>1.7986167222261428E-10</v>
      </c>
      <c r="BI111" s="16">
        <f t="shared" si="107"/>
        <v>1.7986167222261428E-10</v>
      </c>
      <c r="BJ111" s="16">
        <f t="shared" si="107"/>
        <v>1.7986167222261428E-10</v>
      </c>
      <c r="BK111" s="16">
        <f t="shared" si="107"/>
        <v>1.7986167222261428E-10</v>
      </c>
      <c r="BL111" s="16">
        <f t="shared" si="107"/>
        <v>1.7986167222261428E-10</v>
      </c>
      <c r="BM111" s="16">
        <f t="shared" si="107"/>
        <v>1.7986167222261428E-10</v>
      </c>
      <c r="BN111" s="16">
        <f t="shared" si="107"/>
        <v>1.7986167222261428E-10</v>
      </c>
      <c r="BO111" s="16">
        <f t="shared" si="107"/>
        <v>1.7986167222261428E-10</v>
      </c>
      <c r="BP111" s="16">
        <f t="shared" si="107"/>
        <v>1.7986167222261428E-10</v>
      </c>
      <c r="BQ111" s="16">
        <f t="shared" si="107"/>
        <v>1.7986167222261428E-10</v>
      </c>
      <c r="BR111" s="16">
        <f t="shared" si="107"/>
        <v>1.7986167222261428E-10</v>
      </c>
      <c r="BS111" s="16">
        <f t="shared" si="107"/>
        <v>1.7986167222261428E-10</v>
      </c>
      <c r="BT111" s="16">
        <f t="shared" si="107"/>
        <v>1.7986167222261428E-10</v>
      </c>
      <c r="BU111" s="16">
        <f t="shared" si="107"/>
        <v>1.7986167222261428E-10</v>
      </c>
      <c r="BV111" s="16">
        <f t="shared" si="108"/>
        <v>1.7986167222261428E-10</v>
      </c>
      <c r="BW111" s="16">
        <f t="shared" si="88"/>
        <v>1.7986167222261428E-10</v>
      </c>
    </row>
    <row r="112" spans="1:75" x14ac:dyDescent="0.35">
      <c r="A112" s="14">
        <v>22</v>
      </c>
      <c r="B112" s="15" t="s">
        <v>25</v>
      </c>
      <c r="C112" s="15" t="s">
        <v>41</v>
      </c>
      <c r="D112" s="14" t="s">
        <v>27</v>
      </c>
      <c r="E112" s="50" t="s">
        <v>35</v>
      </c>
      <c r="F112" s="50" t="s">
        <v>76</v>
      </c>
      <c r="G112" s="50">
        <f>VLOOKUP(F112,'Represenative Instruments_FX'!$E$5:$F$14,2,FALSE)</f>
        <v>1</v>
      </c>
      <c r="H112" s="14" t="s">
        <v>36</v>
      </c>
      <c r="I112" s="76">
        <f>VLOOKUP(H112,'Represenative Instruments_FX'!$H$5:$J$15,3,FALSE)</f>
        <v>1.02633</v>
      </c>
      <c r="J112" s="35">
        <f t="shared" ref="J112:K112" si="139">+J69</f>
        <v>4063065.1728360001</v>
      </c>
      <c r="K112" s="35">
        <f t="shared" si="139"/>
        <v>3759429.5681825946</v>
      </c>
      <c r="L112" s="16">
        <v>0</v>
      </c>
      <c r="M112" s="16">
        <v>0</v>
      </c>
      <c r="N112" s="121">
        <v>40795</v>
      </c>
      <c r="O112" s="121">
        <v>55402</v>
      </c>
      <c r="P112" s="14">
        <v>10</v>
      </c>
      <c r="Q112" s="17">
        <v>50</v>
      </c>
      <c r="R112" s="50">
        <v>0</v>
      </c>
      <c r="S112" s="50">
        <v>34</v>
      </c>
      <c r="T112" s="14" t="s">
        <v>29</v>
      </c>
      <c r="U112" s="46">
        <v>7.4999999999999997E-3</v>
      </c>
      <c r="V112" s="14"/>
      <c r="W112" s="24"/>
      <c r="X112" s="16">
        <v>3852146.25</v>
      </c>
      <c r="Y112" s="19"/>
      <c r="Z112" s="16">
        <f t="shared" ref="Z112:AN112" si="140">IF($T112="Fixed",$U112,$W112)*Y69</f>
        <v>28195.721761369459</v>
      </c>
      <c r="AA112" s="16">
        <f t="shared" si="140"/>
        <v>27890.991965776459</v>
      </c>
      <c r="AB112" s="16">
        <f t="shared" si="140"/>
        <v>27586.262170183461</v>
      </c>
      <c r="AC112" s="16">
        <f t="shared" si="140"/>
        <v>26985.014399276963</v>
      </c>
      <c r="AD112" s="16">
        <f t="shared" si="140"/>
        <v>26079.036755802714</v>
      </c>
      <c r="AE112" s="16">
        <f t="shared" si="140"/>
        <v>25164.847215074213</v>
      </c>
      <c r="AF112" s="16">
        <f t="shared" si="140"/>
        <v>24250.657674345712</v>
      </c>
      <c r="AG112" s="16">
        <f t="shared" si="140"/>
        <v>23336.468133617211</v>
      </c>
      <c r="AH112" s="16">
        <f t="shared" si="140"/>
        <v>22422.27859288871</v>
      </c>
      <c r="AI112" s="16">
        <f t="shared" si="140"/>
        <v>21508.089052160209</v>
      </c>
      <c r="AJ112" s="16">
        <f t="shared" si="140"/>
        <v>20593.899511431711</v>
      </c>
      <c r="AK112" s="16">
        <f t="shared" si="140"/>
        <v>19679.70997070321</v>
      </c>
      <c r="AL112" s="16">
        <f t="shared" si="140"/>
        <v>18765.520429974709</v>
      </c>
      <c r="AM112" s="16">
        <f t="shared" si="140"/>
        <v>17851.330889246208</v>
      </c>
      <c r="AN112" s="16">
        <f t="shared" si="140"/>
        <v>16937.141348517707</v>
      </c>
      <c r="AO112" s="16">
        <f t="shared" si="130"/>
        <v>16022.951807789206</v>
      </c>
      <c r="AP112" s="16">
        <f t="shared" si="126"/>
        <v>15108.762267060707</v>
      </c>
      <c r="AQ112" s="16">
        <f t="shared" si="126"/>
        <v>14194.572726332206</v>
      </c>
      <c r="AR112" s="16">
        <f t="shared" si="126"/>
        <v>13280.383185603705</v>
      </c>
      <c r="AS112" s="16">
        <f t="shared" si="126"/>
        <v>12366.193644875206</v>
      </c>
      <c r="AT112" s="16">
        <f t="shared" si="126"/>
        <v>11452.004104146705</v>
      </c>
      <c r="AU112" s="16">
        <f t="shared" si="126"/>
        <v>10537.814563418204</v>
      </c>
      <c r="AV112" s="16">
        <f t="shared" si="126"/>
        <v>9623.6250226897027</v>
      </c>
      <c r="AW112" s="16">
        <f t="shared" si="126"/>
        <v>8709.4354819612035</v>
      </c>
      <c r="AX112" s="16">
        <f t="shared" si="126"/>
        <v>7795.2459412327034</v>
      </c>
      <c r="AY112" s="16">
        <f t="shared" si="126"/>
        <v>6881.0564005042033</v>
      </c>
      <c r="AZ112" s="16">
        <f t="shared" si="126"/>
        <v>5966.8668597757041</v>
      </c>
      <c r="BA112" s="16">
        <f t="shared" si="126"/>
        <v>5052.677319047204</v>
      </c>
      <c r="BB112" s="16">
        <f t="shared" si="126"/>
        <v>4138.4877783187039</v>
      </c>
      <c r="BC112" s="16">
        <f t="shared" si="126"/>
        <v>3224.2982375902047</v>
      </c>
      <c r="BD112" s="16">
        <f t="shared" si="126"/>
        <v>2310.1086968617051</v>
      </c>
      <c r="BE112" s="16">
        <f t="shared" si="127"/>
        <v>1395.9191561332052</v>
      </c>
      <c r="BF112" s="16">
        <f t="shared" si="107"/>
        <v>481.72961540470521</v>
      </c>
      <c r="BG112" s="16">
        <f t="shared" si="107"/>
        <v>12.315113277722903</v>
      </c>
      <c r="BH112" s="16">
        <f t="shared" si="107"/>
        <v>-2.7020519155485088E-11</v>
      </c>
      <c r="BI112" s="16">
        <f t="shared" si="107"/>
        <v>-2.7020519155485088E-11</v>
      </c>
      <c r="BJ112" s="16">
        <f t="shared" si="107"/>
        <v>-2.7020519155485088E-11</v>
      </c>
      <c r="BK112" s="16">
        <f t="shared" si="107"/>
        <v>-2.7020519155485088E-11</v>
      </c>
      <c r="BL112" s="16">
        <f t="shared" si="107"/>
        <v>-2.7020519155485088E-11</v>
      </c>
      <c r="BM112" s="16">
        <f t="shared" si="107"/>
        <v>-2.7020519155485088E-11</v>
      </c>
      <c r="BN112" s="16">
        <f t="shared" si="107"/>
        <v>-2.7020519155485088E-11</v>
      </c>
      <c r="BO112" s="16">
        <f t="shared" si="107"/>
        <v>-2.7020519155485088E-11</v>
      </c>
      <c r="BP112" s="16">
        <f t="shared" si="107"/>
        <v>-2.7020519155485088E-11</v>
      </c>
      <c r="BQ112" s="16">
        <f t="shared" si="107"/>
        <v>-2.7020519155485088E-11</v>
      </c>
      <c r="BR112" s="16">
        <f t="shared" si="107"/>
        <v>-2.7020519155485088E-11</v>
      </c>
      <c r="BS112" s="16">
        <f t="shared" si="107"/>
        <v>-2.7020519155485088E-11</v>
      </c>
      <c r="BT112" s="16">
        <f t="shared" si="107"/>
        <v>-2.7020519155485088E-11</v>
      </c>
      <c r="BU112" s="16">
        <f t="shared" si="107"/>
        <v>-2.7020519155485088E-11</v>
      </c>
      <c r="BV112" s="16">
        <f t="shared" si="108"/>
        <v>-2.7020519155485088E-11</v>
      </c>
      <c r="BW112" s="16">
        <f t="shared" si="88"/>
        <v>-2.7020519155485088E-11</v>
      </c>
    </row>
    <row r="113" spans="1:75" x14ac:dyDescent="0.35">
      <c r="A113" s="14">
        <v>23</v>
      </c>
      <c r="B113" s="15" t="s">
        <v>25</v>
      </c>
      <c r="C113" s="15" t="s">
        <v>41</v>
      </c>
      <c r="D113" s="14" t="s">
        <v>27</v>
      </c>
      <c r="E113" s="50" t="s">
        <v>35</v>
      </c>
      <c r="F113" s="50" t="s">
        <v>76</v>
      </c>
      <c r="G113" s="50">
        <f>VLOOKUP(F113,'Represenative Instruments_FX'!$E$5:$F$14,2,FALSE)</f>
        <v>1</v>
      </c>
      <c r="H113" s="14" t="s">
        <v>117</v>
      </c>
      <c r="I113" s="76">
        <f>VLOOKUP(H113,'Represenative Instruments_FX'!$H$5:$J$15,3,FALSE)</f>
        <v>0.16142592035374231</v>
      </c>
      <c r="J113" s="35">
        <f t="shared" ref="J113:K113" si="141">+J70</f>
        <v>1387813.836575577</v>
      </c>
      <c r="K113" s="35">
        <f t="shared" si="141"/>
        <v>1211260.8988970083</v>
      </c>
      <c r="L113" s="16">
        <v>0</v>
      </c>
      <c r="M113" s="16">
        <v>0</v>
      </c>
      <c r="N113" s="121">
        <v>40870</v>
      </c>
      <c r="O113" s="121">
        <v>55419</v>
      </c>
      <c r="P113" s="14">
        <v>10</v>
      </c>
      <c r="Q113" s="17">
        <v>50</v>
      </c>
      <c r="R113" s="50">
        <v>0</v>
      </c>
      <c r="S113" s="50">
        <v>34</v>
      </c>
      <c r="T113" s="14" t="s">
        <v>29</v>
      </c>
      <c r="U113" s="46">
        <v>7.4999999999999997E-3</v>
      </c>
      <c r="V113" s="14"/>
      <c r="W113" s="24"/>
      <c r="X113" s="16">
        <v>8597218.0523076914</v>
      </c>
      <c r="Y113" s="19"/>
      <c r="Z113" s="16">
        <f t="shared" ref="Z113:AN113" si="142">IF($T113="Fixed",$U113,$W113)*Y70</f>
        <v>9084.4567417275612</v>
      </c>
      <c r="AA113" s="16">
        <f t="shared" si="142"/>
        <v>8986.5731886558842</v>
      </c>
      <c r="AB113" s="16">
        <f t="shared" si="142"/>
        <v>8888.6896355842073</v>
      </c>
      <c r="AC113" s="16">
        <f t="shared" si="142"/>
        <v>8723.1501548800952</v>
      </c>
      <c r="AD113" s="16">
        <f t="shared" si="142"/>
        <v>8459.7271093605686</v>
      </c>
      <c r="AE113" s="16">
        <f t="shared" si="142"/>
        <v>8166.0764266580654</v>
      </c>
      <c r="AF113" s="16">
        <f t="shared" si="142"/>
        <v>7872.4257439555622</v>
      </c>
      <c r="AG113" s="16">
        <f t="shared" si="142"/>
        <v>7578.7750612530599</v>
      </c>
      <c r="AH113" s="16">
        <f t="shared" si="142"/>
        <v>7285.1243785505567</v>
      </c>
      <c r="AI113" s="16">
        <f t="shared" si="142"/>
        <v>6991.4736958480544</v>
      </c>
      <c r="AJ113" s="16">
        <f t="shared" si="142"/>
        <v>6697.8230131455512</v>
      </c>
      <c r="AK113" s="16">
        <f t="shared" si="142"/>
        <v>6404.1723304430488</v>
      </c>
      <c r="AL113" s="16">
        <f t="shared" si="142"/>
        <v>6110.5216477405456</v>
      </c>
      <c r="AM113" s="16">
        <f t="shared" si="142"/>
        <v>5816.8709650380433</v>
      </c>
      <c r="AN113" s="16">
        <f t="shared" si="142"/>
        <v>5523.2202823355401</v>
      </c>
      <c r="AO113" s="16">
        <f t="shared" si="130"/>
        <v>5229.5695996330378</v>
      </c>
      <c r="AP113" s="16">
        <f t="shared" si="126"/>
        <v>4935.9189169305346</v>
      </c>
      <c r="AQ113" s="16">
        <f t="shared" si="126"/>
        <v>4642.2682342280314</v>
      </c>
      <c r="AR113" s="16">
        <f t="shared" si="126"/>
        <v>4348.6175515255291</v>
      </c>
      <c r="AS113" s="16">
        <f t="shared" si="126"/>
        <v>4054.9668688230263</v>
      </c>
      <c r="AT113" s="16">
        <f t="shared" si="126"/>
        <v>3761.316186120524</v>
      </c>
      <c r="AU113" s="16">
        <f t="shared" si="126"/>
        <v>3467.6655034180212</v>
      </c>
      <c r="AV113" s="16">
        <f t="shared" si="126"/>
        <v>3174.0148207155189</v>
      </c>
      <c r="AW113" s="16">
        <f t="shared" si="126"/>
        <v>2880.3641380130166</v>
      </c>
      <c r="AX113" s="16">
        <f t="shared" si="126"/>
        <v>2586.7134553105143</v>
      </c>
      <c r="AY113" s="16">
        <f t="shared" si="126"/>
        <v>2293.062772608012</v>
      </c>
      <c r="AZ113" s="16">
        <f t="shared" si="126"/>
        <v>1999.4120899055097</v>
      </c>
      <c r="BA113" s="16">
        <f t="shared" si="126"/>
        <v>1705.7614072030071</v>
      </c>
      <c r="BB113" s="16">
        <f t="shared" si="126"/>
        <v>1412.1107245005048</v>
      </c>
      <c r="BC113" s="16">
        <f t="shared" si="126"/>
        <v>1118.4600417980025</v>
      </c>
      <c r="BD113" s="16">
        <f t="shared" si="126"/>
        <v>824.8093590955001</v>
      </c>
      <c r="BE113" s="16">
        <f t="shared" si="127"/>
        <v>531.15867639299768</v>
      </c>
      <c r="BF113" s="16">
        <f t="shared" si="107"/>
        <v>237.50799369049534</v>
      </c>
      <c r="BG113" s="16">
        <f t="shared" si="107"/>
        <v>45.3415320482044</v>
      </c>
      <c r="BH113" s="16">
        <f t="shared" si="107"/>
        <v>-8.2332007877994331E-12</v>
      </c>
      <c r="BI113" s="16">
        <f t="shared" si="107"/>
        <v>-8.2332007877994331E-12</v>
      </c>
      <c r="BJ113" s="16">
        <f t="shared" si="107"/>
        <v>-8.2332007877994331E-12</v>
      </c>
      <c r="BK113" s="16">
        <f t="shared" si="107"/>
        <v>-8.2332007877994331E-12</v>
      </c>
      <c r="BL113" s="16">
        <f t="shared" si="107"/>
        <v>-8.2332007877994331E-12</v>
      </c>
      <c r="BM113" s="16">
        <f t="shared" si="107"/>
        <v>-8.2332007877994331E-12</v>
      </c>
      <c r="BN113" s="16">
        <f t="shared" si="107"/>
        <v>-8.2332007877994331E-12</v>
      </c>
      <c r="BO113" s="16">
        <f t="shared" si="107"/>
        <v>-8.2332007877994331E-12</v>
      </c>
      <c r="BP113" s="16">
        <f t="shared" si="107"/>
        <v>-8.2332007877994331E-12</v>
      </c>
      <c r="BQ113" s="16">
        <f t="shared" si="107"/>
        <v>-8.2332007877994331E-12</v>
      </c>
      <c r="BR113" s="16">
        <f t="shared" si="107"/>
        <v>-8.2332007877994331E-12</v>
      </c>
      <c r="BS113" s="16">
        <f t="shared" si="107"/>
        <v>-8.2332007877994331E-12</v>
      </c>
      <c r="BT113" s="16">
        <f t="shared" si="107"/>
        <v>-8.2332007877994331E-12</v>
      </c>
      <c r="BU113" s="16">
        <f t="shared" si="107"/>
        <v>-8.2332007877994331E-12</v>
      </c>
      <c r="BV113" s="16">
        <f t="shared" si="108"/>
        <v>-8.2332007877994331E-12</v>
      </c>
      <c r="BW113" s="16">
        <f t="shared" si="88"/>
        <v>-8.2332007877994331E-12</v>
      </c>
    </row>
    <row r="114" spans="1:75" x14ac:dyDescent="0.35">
      <c r="A114" s="14">
        <v>24</v>
      </c>
      <c r="B114" s="15" t="s">
        <v>25</v>
      </c>
      <c r="C114" s="15" t="s">
        <v>41</v>
      </c>
      <c r="D114" s="14" t="s">
        <v>27</v>
      </c>
      <c r="E114" s="50" t="s">
        <v>35</v>
      </c>
      <c r="F114" s="50" t="s">
        <v>76</v>
      </c>
      <c r="G114" s="50">
        <f>VLOOKUP(F114,'Represenative Instruments_FX'!$E$5:$F$14,2,FALSE)</f>
        <v>1</v>
      </c>
      <c r="H114" s="14" t="s">
        <v>32</v>
      </c>
      <c r="I114" s="76">
        <f>VLOOKUP(H114,'Represenative Instruments_FX'!$H$5:$J$15,3,FALSE)</f>
        <v>1.2020999999999999</v>
      </c>
      <c r="J114" s="35">
        <f t="shared" ref="J114:K114" si="143">+J71</f>
        <v>3316255.9711961537</v>
      </c>
      <c r="K114" s="35">
        <f t="shared" si="143"/>
        <v>660681.10453170002</v>
      </c>
      <c r="L114" s="16">
        <v>0</v>
      </c>
      <c r="M114" s="16">
        <v>0</v>
      </c>
      <c r="N114" s="121">
        <v>40802</v>
      </c>
      <c r="O114" s="121">
        <v>55412</v>
      </c>
      <c r="P114" s="14">
        <v>10</v>
      </c>
      <c r="Q114" s="17">
        <v>50</v>
      </c>
      <c r="R114" s="50">
        <v>0</v>
      </c>
      <c r="S114" s="50">
        <v>34</v>
      </c>
      <c r="T114" s="14" t="s">
        <v>29</v>
      </c>
      <c r="U114" s="46">
        <v>7.4999999999999997E-3</v>
      </c>
      <c r="V114" s="14"/>
      <c r="W114" s="24"/>
      <c r="X114" s="16">
        <v>2758718.8846153845</v>
      </c>
      <c r="Y114" s="19"/>
      <c r="Z114" s="16">
        <f t="shared" ref="Z114:AN114" si="144">IF($T114="Fixed",$U114,$W114)*Y71</f>
        <v>4955.1082839877499</v>
      </c>
      <c r="AA114" s="16">
        <f t="shared" si="144"/>
        <v>4901.7680416327503</v>
      </c>
      <c r="AB114" s="16">
        <f t="shared" si="144"/>
        <v>4848.4277992777506</v>
      </c>
      <c r="AC114" s="16">
        <f t="shared" si="144"/>
        <v>4762.7541022252508</v>
      </c>
      <c r="AD114" s="16">
        <f t="shared" si="144"/>
        <v>4623.737728565251</v>
      </c>
      <c r="AE114" s="16">
        <f t="shared" si="144"/>
        <v>4463.7121329952506</v>
      </c>
      <c r="AF114" s="16">
        <f t="shared" si="144"/>
        <v>4303.6865374252502</v>
      </c>
      <c r="AG114" s="16">
        <f t="shared" si="144"/>
        <v>4143.6609418552498</v>
      </c>
      <c r="AH114" s="16">
        <f t="shared" si="144"/>
        <v>3983.6353462852494</v>
      </c>
      <c r="AI114" s="16">
        <f t="shared" si="144"/>
        <v>3823.6097507152499</v>
      </c>
      <c r="AJ114" s="16">
        <f t="shared" si="144"/>
        <v>3663.58415514525</v>
      </c>
      <c r="AK114" s="16">
        <f t="shared" si="144"/>
        <v>3503.55855957525</v>
      </c>
      <c r="AL114" s="16">
        <f t="shared" si="144"/>
        <v>3343.5329640052501</v>
      </c>
      <c r="AM114" s="16">
        <f t="shared" si="144"/>
        <v>3183.5073684352501</v>
      </c>
      <c r="AN114" s="16">
        <f t="shared" si="144"/>
        <v>3023.4817728652506</v>
      </c>
      <c r="AO114" s="16">
        <f t="shared" si="130"/>
        <v>2863.4561772952507</v>
      </c>
      <c r="AP114" s="16">
        <f t="shared" si="126"/>
        <v>2703.4305817252507</v>
      </c>
      <c r="AQ114" s="16">
        <f t="shared" si="126"/>
        <v>2543.4049861552508</v>
      </c>
      <c r="AR114" s="16">
        <f t="shared" si="126"/>
        <v>2383.3793905852508</v>
      </c>
      <c r="AS114" s="16">
        <f t="shared" si="126"/>
        <v>2223.3537950152513</v>
      </c>
      <c r="AT114" s="16">
        <f t="shared" si="126"/>
        <v>2063.3281994452514</v>
      </c>
      <c r="AU114" s="16">
        <f t="shared" si="126"/>
        <v>1903.3026038752512</v>
      </c>
      <c r="AV114" s="16">
        <f t="shared" si="126"/>
        <v>1743.2770083052512</v>
      </c>
      <c r="AW114" s="16">
        <f t="shared" si="126"/>
        <v>1583.2514127352511</v>
      </c>
      <c r="AX114" s="16">
        <f t="shared" si="126"/>
        <v>1423.2258171652511</v>
      </c>
      <c r="AY114" s="16">
        <f t="shared" si="126"/>
        <v>1263.2002215952509</v>
      </c>
      <c r="AZ114" s="16">
        <f t="shared" si="126"/>
        <v>1103.174626025251</v>
      </c>
      <c r="BA114" s="16">
        <f t="shared" si="126"/>
        <v>943.14903045525091</v>
      </c>
      <c r="BB114" s="16">
        <f t="shared" si="126"/>
        <v>783.12343488525096</v>
      </c>
      <c r="BC114" s="16">
        <f t="shared" si="126"/>
        <v>623.09783931525101</v>
      </c>
      <c r="BD114" s="16">
        <f t="shared" si="126"/>
        <v>463.072243745251</v>
      </c>
      <c r="BE114" s="16">
        <f t="shared" si="127"/>
        <v>303.04664817525105</v>
      </c>
      <c r="BF114" s="16">
        <f t="shared" si="107"/>
        <v>143.02105260525107</v>
      </c>
      <c r="BG114" s="16">
        <f t="shared" si="107"/>
        <v>31.495512861000982</v>
      </c>
      <c r="BH114" s="16">
        <f t="shared" si="107"/>
        <v>1.1664269550237804E-12</v>
      </c>
      <c r="BI114" s="16">
        <f t="shared" si="107"/>
        <v>1.1664269550237804E-12</v>
      </c>
      <c r="BJ114" s="16">
        <f t="shared" si="107"/>
        <v>1.1664269550237804E-12</v>
      </c>
      <c r="BK114" s="16">
        <f t="shared" si="107"/>
        <v>1.1664269550237804E-12</v>
      </c>
      <c r="BL114" s="16">
        <f t="shared" si="107"/>
        <v>1.1664269550237804E-12</v>
      </c>
      <c r="BM114" s="16">
        <f t="shared" si="107"/>
        <v>1.1664269550237804E-12</v>
      </c>
      <c r="BN114" s="16">
        <f t="shared" si="107"/>
        <v>1.1664269550237804E-12</v>
      </c>
      <c r="BO114" s="16">
        <f t="shared" si="107"/>
        <v>1.1664269550237804E-12</v>
      </c>
      <c r="BP114" s="16">
        <f t="shared" si="107"/>
        <v>1.1664269550237804E-12</v>
      </c>
      <c r="BQ114" s="16">
        <f t="shared" si="107"/>
        <v>1.1664269550237804E-12</v>
      </c>
      <c r="BR114" s="16">
        <f t="shared" si="107"/>
        <v>1.1664269550237804E-12</v>
      </c>
      <c r="BS114" s="16">
        <f t="shared" si="107"/>
        <v>1.1664269550237804E-12</v>
      </c>
      <c r="BT114" s="16">
        <f t="shared" si="107"/>
        <v>1.1664269550237804E-12</v>
      </c>
      <c r="BU114" s="16">
        <f t="shared" si="107"/>
        <v>1.1664269550237804E-12</v>
      </c>
      <c r="BV114" s="16">
        <f t="shared" si="108"/>
        <v>1.1664269550237804E-12</v>
      </c>
      <c r="BW114" s="16">
        <f t="shared" si="88"/>
        <v>1.1664269550237804E-12</v>
      </c>
    </row>
    <row r="115" spans="1:75" x14ac:dyDescent="0.35">
      <c r="A115" s="14">
        <v>25</v>
      </c>
      <c r="B115" s="15" t="s">
        <v>25</v>
      </c>
      <c r="C115" s="15" t="s">
        <v>41</v>
      </c>
      <c r="D115" s="14" t="s">
        <v>27</v>
      </c>
      <c r="E115" s="50" t="s">
        <v>35</v>
      </c>
      <c r="F115" s="50" t="s">
        <v>76</v>
      </c>
      <c r="G115" s="50">
        <f>VLOOKUP(F115,'Represenative Instruments_FX'!$E$5:$F$14,2,FALSE)</f>
        <v>1</v>
      </c>
      <c r="H115" s="14" t="s">
        <v>28</v>
      </c>
      <c r="I115" s="76">
        <f>VLOOKUP(H115,'Represenative Instruments_FX'!$H$5:$J$15,3,FALSE)</f>
        <v>1</v>
      </c>
      <c r="J115" s="35">
        <f t="shared" ref="J115:K115" si="145">+J72</f>
        <v>124297816.59999999</v>
      </c>
      <c r="K115" s="35">
        <f t="shared" si="145"/>
        <v>69364726.070208043</v>
      </c>
      <c r="L115" s="16">
        <v>0</v>
      </c>
      <c r="M115" s="16">
        <v>0</v>
      </c>
      <c r="N115" s="121">
        <v>42446</v>
      </c>
      <c r="O115" s="121">
        <v>57058</v>
      </c>
      <c r="P115" s="14">
        <v>10</v>
      </c>
      <c r="Q115" s="17">
        <v>50</v>
      </c>
      <c r="R115" s="50">
        <v>0</v>
      </c>
      <c r="S115" s="50">
        <v>39</v>
      </c>
      <c r="T115" s="14" t="s">
        <v>29</v>
      </c>
      <c r="U115" s="46">
        <v>7.4999999999999997E-3</v>
      </c>
      <c r="V115" s="14"/>
      <c r="W115" s="24"/>
      <c r="X115" s="16">
        <v>124297816.59999999</v>
      </c>
      <c r="Y115" s="19"/>
      <c r="Z115" s="16">
        <f t="shared" ref="Z115:AN115" si="146">IF($T115="Fixed",$U115,$W115)*Y72</f>
        <v>520235.4455265603</v>
      </c>
      <c r="AA115" s="16">
        <f t="shared" si="146"/>
        <v>517638.58708656032</v>
      </c>
      <c r="AB115" s="16">
        <f t="shared" si="146"/>
        <v>512561.84952306031</v>
      </c>
      <c r="AC115" s="16">
        <f t="shared" si="146"/>
        <v>504473.21293206024</v>
      </c>
      <c r="AD115" s="16">
        <f t="shared" si="146"/>
        <v>494279.29895181028</v>
      </c>
      <c r="AE115" s="16">
        <f t="shared" si="146"/>
        <v>483581.36892681028</v>
      </c>
      <c r="AF115" s="16">
        <f t="shared" si="146"/>
        <v>472883.43890181027</v>
      </c>
      <c r="AG115" s="16">
        <f t="shared" si="146"/>
        <v>456067.95107705053</v>
      </c>
      <c r="AH115" s="16">
        <f t="shared" si="146"/>
        <v>444370.296802531</v>
      </c>
      <c r="AI115" s="16">
        <f t="shared" si="146"/>
        <v>431952.63808051147</v>
      </c>
      <c r="AJ115" s="16">
        <f t="shared" si="146"/>
        <v>418814.97491099196</v>
      </c>
      <c r="AK115" s="16">
        <f t="shared" si="146"/>
        <v>404604.30995097244</v>
      </c>
      <c r="AL115" s="16">
        <f t="shared" si="146"/>
        <v>390393.64499095298</v>
      </c>
      <c r="AM115" s="16">
        <f t="shared" si="146"/>
        <v>376182.98003093345</v>
      </c>
      <c r="AN115" s="16">
        <f t="shared" si="146"/>
        <v>361972.31507091393</v>
      </c>
      <c r="AO115" s="16">
        <f t="shared" si="130"/>
        <v>347761.65011089441</v>
      </c>
      <c r="AP115" s="16">
        <f t="shared" si="126"/>
        <v>333550.98515087488</v>
      </c>
      <c r="AQ115" s="16">
        <f t="shared" si="126"/>
        <v>317390.84262585541</v>
      </c>
      <c r="AR115" s="16">
        <f t="shared" si="126"/>
        <v>301230.70010083588</v>
      </c>
      <c r="AS115" s="16">
        <f t="shared" si="126"/>
        <v>285070.55757581635</v>
      </c>
      <c r="AT115" s="16">
        <f t="shared" si="126"/>
        <v>268910.41505079682</v>
      </c>
      <c r="AU115" s="16">
        <f t="shared" si="126"/>
        <v>252750.27252577731</v>
      </c>
      <c r="AV115" s="16">
        <f t="shared" si="126"/>
        <v>238539.60756575782</v>
      </c>
      <c r="AW115" s="16">
        <f t="shared" si="126"/>
        <v>224328.9426057383</v>
      </c>
      <c r="AX115" s="16">
        <f t="shared" si="126"/>
        <v>210118.27764571877</v>
      </c>
      <c r="AY115" s="16">
        <f t="shared" si="126"/>
        <v>195907.61268569928</v>
      </c>
      <c r="AZ115" s="16">
        <f t="shared" si="126"/>
        <v>181696.94772567975</v>
      </c>
      <c r="BA115" s="16">
        <f t="shared" si="126"/>
        <v>167486.28276566023</v>
      </c>
      <c r="BB115" s="16">
        <f t="shared" si="126"/>
        <v>153275.61780564074</v>
      </c>
      <c r="BC115" s="16">
        <f t="shared" si="126"/>
        <v>139064.95284562121</v>
      </c>
      <c r="BD115" s="16">
        <f t="shared" si="126"/>
        <v>124854.28788560171</v>
      </c>
      <c r="BE115" s="16">
        <f t="shared" si="127"/>
        <v>110643.62292558218</v>
      </c>
      <c r="BF115" s="16">
        <f t="shared" si="107"/>
        <v>96432.957965562673</v>
      </c>
      <c r="BG115" s="16">
        <f t="shared" si="107"/>
        <v>82656.821113339378</v>
      </c>
      <c r="BH115" s="16">
        <f t="shared" si="107"/>
        <v>68880.684261116083</v>
      </c>
      <c r="BI115" s="16">
        <f t="shared" si="107"/>
        <v>55104.547408892795</v>
      </c>
      <c r="BJ115" s="16">
        <f t="shared" si="107"/>
        <v>41328.410556669507</v>
      </c>
      <c r="BK115" s="16">
        <f t="shared" si="107"/>
        <v>27552.273704446219</v>
      </c>
      <c r="BL115" s="16">
        <f t="shared" si="107"/>
        <v>13776.13685222293</v>
      </c>
      <c r="BM115" s="16">
        <f t="shared" si="107"/>
        <v>-3.5972334444522856E-10</v>
      </c>
      <c r="BN115" s="16">
        <f t="shared" si="107"/>
        <v>-3.5972334444522856E-10</v>
      </c>
      <c r="BO115" s="16">
        <f t="shared" si="107"/>
        <v>-3.5972334444522856E-10</v>
      </c>
      <c r="BP115" s="16">
        <f t="shared" si="107"/>
        <v>-3.5972334444522856E-10</v>
      </c>
      <c r="BQ115" s="16">
        <f t="shared" si="107"/>
        <v>-3.5972334444522856E-10</v>
      </c>
      <c r="BR115" s="16">
        <f t="shared" si="107"/>
        <v>-3.5972334444522856E-10</v>
      </c>
      <c r="BS115" s="16">
        <f t="shared" si="107"/>
        <v>-3.5972334444522856E-10</v>
      </c>
      <c r="BT115" s="16">
        <f t="shared" si="107"/>
        <v>-3.5972334444522856E-10</v>
      </c>
      <c r="BU115" s="16">
        <f t="shared" ref="BU115:BV130" si="147">IF($T115="Fixed",$U115,$W115)*BT72</f>
        <v>-3.5972334444522856E-10</v>
      </c>
      <c r="BV115" s="16">
        <f t="shared" si="147"/>
        <v>-3.5972334444522856E-10</v>
      </c>
      <c r="BW115" s="16">
        <f t="shared" si="88"/>
        <v>-3.5972334444522856E-10</v>
      </c>
    </row>
    <row r="116" spans="1:75" x14ac:dyDescent="0.35">
      <c r="A116" s="14">
        <v>26</v>
      </c>
      <c r="B116" s="15" t="s">
        <v>25</v>
      </c>
      <c r="C116" s="15" t="s">
        <v>40</v>
      </c>
      <c r="D116" s="14" t="s">
        <v>27</v>
      </c>
      <c r="E116" s="50" t="s">
        <v>63</v>
      </c>
      <c r="F116" s="50" t="s">
        <v>77</v>
      </c>
      <c r="G116" s="50">
        <f>VLOOKUP(F116,'Represenative Instruments_FX'!$E$5:$F$14,2,FALSE)</f>
        <v>4</v>
      </c>
      <c r="H116" s="14" t="s">
        <v>32</v>
      </c>
      <c r="I116" s="76">
        <f>VLOOKUP(H116,'Represenative Instruments_FX'!$H$5:$J$15,3,FALSE)</f>
        <v>1.2020999999999999</v>
      </c>
      <c r="J116" s="35">
        <f t="shared" ref="J116:K116" si="148">+J73</f>
        <v>11733087.3394362</v>
      </c>
      <c r="K116" s="35">
        <f t="shared" si="148"/>
        <v>3104807.1092601884</v>
      </c>
      <c r="L116" s="18">
        <v>0</v>
      </c>
      <c r="M116" s="18">
        <v>0</v>
      </c>
      <c r="N116" s="121">
        <v>38991</v>
      </c>
      <c r="O116" s="121">
        <v>44256</v>
      </c>
      <c r="P116" s="14">
        <v>5</v>
      </c>
      <c r="Q116" s="17">
        <v>20</v>
      </c>
      <c r="R116" s="50">
        <v>0</v>
      </c>
      <c r="S116" s="50">
        <v>4</v>
      </c>
      <c r="T116" s="14" t="s">
        <v>38</v>
      </c>
      <c r="U116" s="46">
        <v>6.4199999999999993E-2</v>
      </c>
      <c r="V116" s="14" t="s">
        <v>39</v>
      </c>
      <c r="W116" s="46">
        <v>5.0000000000000001E-3</v>
      </c>
      <c r="X116" s="16">
        <v>9760491.9220000003</v>
      </c>
      <c r="Y116" s="19"/>
      <c r="Z116" s="16">
        <f t="shared" ref="Z116:AN116" si="149">IF($T116="Fixed",$U116,$W116)*Y73</f>
        <v>15524.035546300942</v>
      </c>
      <c r="AA116" s="16">
        <f t="shared" si="149"/>
        <v>11088.596565486743</v>
      </c>
      <c r="AB116" s="16">
        <f t="shared" si="149"/>
        <v>6653.1575846725427</v>
      </c>
      <c r="AC116" s="16">
        <f t="shared" si="149"/>
        <v>2217.7186038583432</v>
      </c>
      <c r="AD116" s="16">
        <f t="shared" si="149"/>
        <v>0</v>
      </c>
      <c r="AE116" s="16">
        <f t="shared" si="149"/>
        <v>0</v>
      </c>
      <c r="AF116" s="16">
        <f t="shared" si="149"/>
        <v>0</v>
      </c>
      <c r="AG116" s="16">
        <f t="shared" si="149"/>
        <v>0</v>
      </c>
      <c r="AH116" s="16">
        <f t="shared" si="149"/>
        <v>0</v>
      </c>
      <c r="AI116" s="16">
        <f t="shared" si="149"/>
        <v>0</v>
      </c>
      <c r="AJ116" s="16">
        <f t="shared" si="149"/>
        <v>0</v>
      </c>
      <c r="AK116" s="16">
        <f t="shared" si="149"/>
        <v>0</v>
      </c>
      <c r="AL116" s="16">
        <f t="shared" si="149"/>
        <v>0</v>
      </c>
      <c r="AM116" s="16">
        <f t="shared" si="149"/>
        <v>0</v>
      </c>
      <c r="AN116" s="16">
        <f t="shared" si="149"/>
        <v>0</v>
      </c>
      <c r="AO116" s="16">
        <f t="shared" si="130"/>
        <v>0</v>
      </c>
      <c r="AP116" s="16">
        <f t="shared" si="126"/>
        <v>0</v>
      </c>
      <c r="AQ116" s="16">
        <f t="shared" si="126"/>
        <v>0</v>
      </c>
      <c r="AR116" s="16">
        <f t="shared" si="126"/>
        <v>0</v>
      </c>
      <c r="AS116" s="16">
        <f t="shared" si="126"/>
        <v>0</v>
      </c>
      <c r="AT116" s="16">
        <f t="shared" si="126"/>
        <v>0</v>
      </c>
      <c r="AU116" s="16">
        <f t="shared" si="126"/>
        <v>0</v>
      </c>
      <c r="AV116" s="16">
        <f t="shared" si="126"/>
        <v>0</v>
      </c>
      <c r="AW116" s="16">
        <f t="shared" si="126"/>
        <v>0</v>
      </c>
      <c r="AX116" s="16">
        <f t="shared" si="126"/>
        <v>0</v>
      </c>
      <c r="AY116" s="16">
        <f t="shared" si="126"/>
        <v>0</v>
      </c>
      <c r="AZ116" s="16">
        <f t="shared" si="126"/>
        <v>0</v>
      </c>
      <c r="BA116" s="16">
        <f t="shared" si="126"/>
        <v>0</v>
      </c>
      <c r="BB116" s="16">
        <f t="shared" si="126"/>
        <v>0</v>
      </c>
      <c r="BC116" s="16">
        <f t="shared" si="126"/>
        <v>0</v>
      </c>
      <c r="BD116" s="16">
        <f t="shared" si="126"/>
        <v>0</v>
      </c>
      <c r="BE116" s="16">
        <f t="shared" ref="BE116:BT131" si="150">IF($T116="Fixed",$U116,$W116)*BD73</f>
        <v>0</v>
      </c>
      <c r="BF116" s="16">
        <f t="shared" si="150"/>
        <v>0</v>
      </c>
      <c r="BG116" s="16">
        <f t="shared" si="150"/>
        <v>0</v>
      </c>
      <c r="BH116" s="16">
        <f t="shared" si="150"/>
        <v>0</v>
      </c>
      <c r="BI116" s="16">
        <f t="shared" si="150"/>
        <v>0</v>
      </c>
      <c r="BJ116" s="16">
        <f t="shared" si="150"/>
        <v>0</v>
      </c>
      <c r="BK116" s="16">
        <f t="shared" si="150"/>
        <v>0</v>
      </c>
      <c r="BL116" s="16">
        <f t="shared" si="150"/>
        <v>0</v>
      </c>
      <c r="BM116" s="16">
        <f t="shared" si="150"/>
        <v>0</v>
      </c>
      <c r="BN116" s="16">
        <f t="shared" si="150"/>
        <v>0</v>
      </c>
      <c r="BO116" s="16">
        <f t="shared" si="150"/>
        <v>0</v>
      </c>
      <c r="BP116" s="16">
        <f t="shared" si="150"/>
        <v>0</v>
      </c>
      <c r="BQ116" s="16">
        <f t="shared" si="150"/>
        <v>0</v>
      </c>
      <c r="BR116" s="16">
        <f t="shared" si="150"/>
        <v>0</v>
      </c>
      <c r="BS116" s="16">
        <f t="shared" si="150"/>
        <v>0</v>
      </c>
      <c r="BT116" s="16">
        <f t="shared" si="150"/>
        <v>0</v>
      </c>
      <c r="BU116" s="16">
        <f t="shared" si="147"/>
        <v>0</v>
      </c>
      <c r="BV116" s="16">
        <f t="shared" si="147"/>
        <v>0</v>
      </c>
      <c r="BW116" s="16">
        <f t="shared" si="88"/>
        <v>0</v>
      </c>
    </row>
    <row r="117" spans="1:75" x14ac:dyDescent="0.35">
      <c r="A117" s="14">
        <v>27</v>
      </c>
      <c r="B117" s="15" t="s">
        <v>25</v>
      </c>
      <c r="C117" s="15" t="s">
        <v>41</v>
      </c>
      <c r="D117" s="14" t="s">
        <v>27</v>
      </c>
      <c r="E117" s="50" t="s">
        <v>35</v>
      </c>
      <c r="F117" s="50" t="s">
        <v>76</v>
      </c>
      <c r="G117" s="50">
        <f>VLOOKUP(F117,'Represenative Instruments_FX'!$E$5:$F$14,2,FALSE)</f>
        <v>1</v>
      </c>
      <c r="H117" s="14" t="s">
        <v>32</v>
      </c>
      <c r="I117" s="76">
        <f>VLOOKUP(H117,'Represenative Instruments_FX'!$H$5:$J$15,3,FALSE)</f>
        <v>1.2020999999999999</v>
      </c>
      <c r="J117" s="35">
        <f t="shared" ref="J117:K117" si="151">+J74</f>
        <v>124248174.8607</v>
      </c>
      <c r="K117" s="35">
        <f t="shared" si="151"/>
        <v>80112718.698227122</v>
      </c>
      <c r="L117" s="16">
        <v>0</v>
      </c>
      <c r="M117" s="16">
        <v>0</v>
      </c>
      <c r="N117" s="121">
        <v>44032</v>
      </c>
      <c r="O117" s="121">
        <v>58705</v>
      </c>
      <c r="P117" s="14">
        <v>10</v>
      </c>
      <c r="Q117" s="17">
        <v>50</v>
      </c>
      <c r="R117" s="50">
        <v>3</v>
      </c>
      <c r="S117" s="50">
        <v>43</v>
      </c>
      <c r="T117" s="14" t="s">
        <v>29</v>
      </c>
      <c r="U117" s="46">
        <v>7.4999999999999997E-3</v>
      </c>
      <c r="V117" s="14"/>
      <c r="W117" s="24"/>
      <c r="X117" s="16">
        <v>103359267</v>
      </c>
      <c r="Y117" s="19"/>
      <c r="Z117" s="16">
        <f t="shared" ref="Z117:AN117" si="152">IF($T117="Fixed",$U117,$W117)*Y74</f>
        <v>600845.39023670345</v>
      </c>
      <c r="AA117" s="16">
        <f t="shared" si="152"/>
        <v>600845.39023670345</v>
      </c>
      <c r="AB117" s="16">
        <f t="shared" si="152"/>
        <v>600845.39023670345</v>
      </c>
      <c r="AC117" s="16">
        <f t="shared" si="152"/>
        <v>585858.58890477207</v>
      </c>
      <c r="AD117" s="16">
        <f t="shared" si="152"/>
        <v>567527.90872836183</v>
      </c>
      <c r="AE117" s="16">
        <f t="shared" si="152"/>
        <v>552400.61024599778</v>
      </c>
      <c r="AF117" s="16">
        <f t="shared" si="152"/>
        <v>537273.31176363386</v>
      </c>
      <c r="AG117" s="16">
        <f t="shared" si="152"/>
        <v>521639.01199850399</v>
      </c>
      <c r="AH117" s="16">
        <f t="shared" si="152"/>
        <v>506004.71223337413</v>
      </c>
      <c r="AI117" s="16">
        <f t="shared" si="152"/>
        <v>490370.41246824421</v>
      </c>
      <c r="AJ117" s="16">
        <f t="shared" si="152"/>
        <v>474736.11270311434</v>
      </c>
      <c r="AK117" s="16">
        <f t="shared" si="152"/>
        <v>457060.40370371874</v>
      </c>
      <c r="AL117" s="16">
        <f t="shared" si="152"/>
        <v>439384.69470432308</v>
      </c>
      <c r="AM117" s="16">
        <f t="shared" si="152"/>
        <v>421708.98570492747</v>
      </c>
      <c r="AN117" s="16">
        <f t="shared" si="152"/>
        <v>404624.08423931897</v>
      </c>
      <c r="AO117" s="16">
        <f t="shared" si="130"/>
        <v>387503.79531653749</v>
      </c>
      <c r="AP117" s="16">
        <f t="shared" si="126"/>
        <v>370383.50639375608</v>
      </c>
      <c r="AQ117" s="16">
        <f t="shared" si="126"/>
        <v>353263.2174709746</v>
      </c>
      <c r="AR117" s="16">
        <f t="shared" si="126"/>
        <v>336142.92854819313</v>
      </c>
      <c r="AS117" s="16">
        <f t="shared" si="126"/>
        <v>319022.63962541166</v>
      </c>
      <c r="AT117" s="16">
        <f t="shared" si="126"/>
        <v>301902.35070263024</v>
      </c>
      <c r="AU117" s="16">
        <f t="shared" si="126"/>
        <v>284782.06177984877</v>
      </c>
      <c r="AV117" s="16">
        <f t="shared" si="126"/>
        <v>267661.77285706729</v>
      </c>
      <c r="AW117" s="16">
        <f t="shared" si="126"/>
        <v>250541.48393428582</v>
      </c>
      <c r="AX117" s="16">
        <f t="shared" si="126"/>
        <v>233421.19501150431</v>
      </c>
      <c r="AY117" s="16">
        <f t="shared" si="126"/>
        <v>216300.90608872284</v>
      </c>
      <c r="AZ117" s="16">
        <f t="shared" si="126"/>
        <v>199180.61716594134</v>
      </c>
      <c r="BA117" s="16">
        <f t="shared" si="126"/>
        <v>182060.32824315986</v>
      </c>
      <c r="BB117" s="16">
        <f t="shared" si="126"/>
        <v>164940.03932037836</v>
      </c>
      <c r="BC117" s="16">
        <f t="shared" si="126"/>
        <v>147819.75039759689</v>
      </c>
      <c r="BD117" s="16">
        <f t="shared" si="126"/>
        <v>130699.4614748154</v>
      </c>
      <c r="BE117" s="16">
        <f t="shared" si="150"/>
        <v>113579.17255203392</v>
      </c>
      <c r="BF117" s="16">
        <f t="shared" si="150"/>
        <v>96458.88362925245</v>
      </c>
      <c r="BG117" s="16">
        <f t="shared" si="150"/>
        <v>85768.437734775973</v>
      </c>
      <c r="BH117" s="16">
        <f t="shared" si="150"/>
        <v>72443.710990904685</v>
      </c>
      <c r="BI117" s="16">
        <f t="shared" si="150"/>
        <v>62914.546570195649</v>
      </c>
      <c r="BJ117" s="16">
        <f t="shared" si="150"/>
        <v>53385.382149486621</v>
      </c>
      <c r="BK117" s="16">
        <f t="shared" si="150"/>
        <v>43856.217728777585</v>
      </c>
      <c r="BL117" s="16">
        <f t="shared" si="150"/>
        <v>34327.053308068556</v>
      </c>
      <c r="BM117" s="16">
        <f t="shared" si="150"/>
        <v>24797.888887359524</v>
      </c>
      <c r="BN117" s="16">
        <f t="shared" si="150"/>
        <v>15268.724466650441</v>
      </c>
      <c r="BO117" s="16">
        <f t="shared" si="150"/>
        <v>8801.6739018479129</v>
      </c>
      <c r="BP117" s="16">
        <f t="shared" si="150"/>
        <v>2334.6233370451578</v>
      </c>
      <c r="BQ117" s="16">
        <f t="shared" si="150"/>
        <v>3.6243322504742534E-3</v>
      </c>
      <c r="BR117" s="16">
        <f t="shared" si="150"/>
        <v>3.6243322504742534E-3</v>
      </c>
      <c r="BS117" s="16">
        <f t="shared" si="150"/>
        <v>3.6243322504742534E-3</v>
      </c>
      <c r="BT117" s="16">
        <f t="shared" si="150"/>
        <v>3.6243322504742534E-3</v>
      </c>
      <c r="BU117" s="16">
        <f t="shared" si="147"/>
        <v>3.6243322504742534E-3</v>
      </c>
      <c r="BV117" s="16">
        <f t="shared" si="147"/>
        <v>3.6243322504742534E-3</v>
      </c>
      <c r="BW117" s="16">
        <f t="shared" si="88"/>
        <v>3.6243322504742534E-3</v>
      </c>
    </row>
    <row r="118" spans="1:75" x14ac:dyDescent="0.35">
      <c r="A118" s="14">
        <v>28</v>
      </c>
      <c r="B118" s="15" t="s">
        <v>25</v>
      </c>
      <c r="C118" s="15" t="s">
        <v>40</v>
      </c>
      <c r="D118" s="14" t="s">
        <v>27</v>
      </c>
      <c r="E118" s="50" t="s">
        <v>63</v>
      </c>
      <c r="F118" s="50" t="s">
        <v>77</v>
      </c>
      <c r="G118" s="50">
        <f>VLOOKUP(F118,'Represenative Instruments_FX'!$E$5:$F$14,2,FALSE)</f>
        <v>4</v>
      </c>
      <c r="H118" s="14" t="s">
        <v>32</v>
      </c>
      <c r="I118" s="76">
        <f>VLOOKUP(H118,'Represenative Instruments_FX'!$H$5:$J$15,3,FALSE)</f>
        <v>1.2020999999999999</v>
      </c>
      <c r="J118" s="35">
        <f t="shared" ref="J118:K118" si="153">+J75</f>
        <v>154694910.227355</v>
      </c>
      <c r="K118" s="35">
        <f t="shared" si="153"/>
        <v>45029564.299031369</v>
      </c>
      <c r="L118" s="18">
        <v>0</v>
      </c>
      <c r="M118" s="18">
        <v>0</v>
      </c>
      <c r="N118" s="121">
        <v>41198</v>
      </c>
      <c r="O118" s="121">
        <v>46462</v>
      </c>
      <c r="P118" s="14">
        <v>5</v>
      </c>
      <c r="Q118" s="17">
        <v>20</v>
      </c>
      <c r="R118" s="50">
        <v>0</v>
      </c>
      <c r="S118" s="50">
        <v>10</v>
      </c>
      <c r="T118" s="14" t="s">
        <v>38</v>
      </c>
      <c r="U118" s="46">
        <v>6.4199999999999993E-2</v>
      </c>
      <c r="V118" s="14" t="s">
        <v>39</v>
      </c>
      <c r="W118" s="46">
        <v>5.0000000000000001E-3</v>
      </c>
      <c r="X118" s="16">
        <v>128687222.55</v>
      </c>
      <c r="Y118" s="19"/>
      <c r="Z118" s="16">
        <f t="shared" ref="Z118:AN118" si="154">IF($T118="Fixed",$U118,$W118)*Y75</f>
        <v>225147.82149515685</v>
      </c>
      <c r="AA118" s="16">
        <f t="shared" si="154"/>
        <v>178851.37249619715</v>
      </c>
      <c r="AB118" s="16">
        <f t="shared" si="154"/>
        <v>132554.92349723744</v>
      </c>
      <c r="AC118" s="16">
        <f t="shared" si="154"/>
        <v>86258.474498277748</v>
      </c>
      <c r="AD118" s="16">
        <f t="shared" si="154"/>
        <v>54094.500000000007</v>
      </c>
      <c r="AE118" s="16">
        <f t="shared" si="154"/>
        <v>45078.750000000007</v>
      </c>
      <c r="AF118" s="16">
        <f t="shared" si="154"/>
        <v>36063.000000000007</v>
      </c>
      <c r="AG118" s="16">
        <f t="shared" si="154"/>
        <v>27047.250000000011</v>
      </c>
      <c r="AH118" s="16">
        <f t="shared" si="154"/>
        <v>18031.500000000011</v>
      </c>
      <c r="AI118" s="16">
        <f t="shared" si="154"/>
        <v>9015.7500000000091</v>
      </c>
      <c r="AJ118" s="16">
        <f t="shared" si="154"/>
        <v>9.3132257461547854E-12</v>
      </c>
      <c r="AK118" s="16">
        <f t="shared" si="154"/>
        <v>9.3132257461547854E-12</v>
      </c>
      <c r="AL118" s="16">
        <f t="shared" si="154"/>
        <v>9.3132257461547854E-12</v>
      </c>
      <c r="AM118" s="16">
        <f t="shared" si="154"/>
        <v>9.3132257461547854E-12</v>
      </c>
      <c r="AN118" s="16">
        <f t="shared" si="154"/>
        <v>9.3132257461547854E-12</v>
      </c>
      <c r="AO118" s="16">
        <f t="shared" si="130"/>
        <v>9.3132257461547854E-12</v>
      </c>
      <c r="AP118" s="16">
        <f t="shared" si="126"/>
        <v>9.3132257461547854E-12</v>
      </c>
      <c r="AQ118" s="16">
        <f t="shared" si="126"/>
        <v>9.3132257461547854E-12</v>
      </c>
      <c r="AR118" s="16">
        <f t="shared" si="126"/>
        <v>9.3132257461547854E-12</v>
      </c>
      <c r="AS118" s="16">
        <f t="shared" si="126"/>
        <v>9.3132257461547854E-12</v>
      </c>
      <c r="AT118" s="16">
        <f t="shared" si="126"/>
        <v>9.3132257461547854E-12</v>
      </c>
      <c r="AU118" s="16">
        <f t="shared" si="126"/>
        <v>9.3132257461547854E-12</v>
      </c>
      <c r="AV118" s="16">
        <f t="shared" si="126"/>
        <v>9.3132257461547854E-12</v>
      </c>
      <c r="AW118" s="16">
        <f t="shared" si="126"/>
        <v>9.3132257461547854E-12</v>
      </c>
      <c r="AX118" s="16">
        <f t="shared" si="126"/>
        <v>9.3132257461547854E-12</v>
      </c>
      <c r="AY118" s="16">
        <f t="shared" si="126"/>
        <v>9.3132257461547854E-12</v>
      </c>
      <c r="AZ118" s="16">
        <f t="shared" si="126"/>
        <v>9.3132257461547854E-12</v>
      </c>
      <c r="BA118" s="16">
        <f t="shared" si="126"/>
        <v>9.3132257461547854E-12</v>
      </c>
      <c r="BB118" s="16">
        <f t="shared" si="126"/>
        <v>9.3132257461547854E-12</v>
      </c>
      <c r="BC118" s="16">
        <f t="shared" si="126"/>
        <v>9.3132257461547854E-12</v>
      </c>
      <c r="BD118" s="16">
        <f t="shared" si="126"/>
        <v>9.3132257461547854E-12</v>
      </c>
      <c r="BE118" s="16">
        <f t="shared" si="150"/>
        <v>9.3132257461547854E-12</v>
      </c>
      <c r="BF118" s="16">
        <f t="shared" si="150"/>
        <v>9.3132257461547854E-12</v>
      </c>
      <c r="BG118" s="16">
        <f t="shared" si="150"/>
        <v>9.3132257461547854E-12</v>
      </c>
      <c r="BH118" s="16">
        <f t="shared" si="150"/>
        <v>9.3132257461547854E-12</v>
      </c>
      <c r="BI118" s="16">
        <f t="shared" si="150"/>
        <v>9.3132257461547854E-12</v>
      </c>
      <c r="BJ118" s="16">
        <f t="shared" si="150"/>
        <v>9.3132257461547854E-12</v>
      </c>
      <c r="BK118" s="16">
        <f t="shared" si="150"/>
        <v>9.3132257461547854E-12</v>
      </c>
      <c r="BL118" s="16">
        <f t="shared" si="150"/>
        <v>9.3132257461547854E-12</v>
      </c>
      <c r="BM118" s="16">
        <f t="shared" si="150"/>
        <v>9.3132257461547854E-12</v>
      </c>
      <c r="BN118" s="16">
        <f t="shared" si="150"/>
        <v>9.3132257461547854E-12</v>
      </c>
      <c r="BO118" s="16">
        <f t="shared" si="150"/>
        <v>9.3132257461547854E-12</v>
      </c>
      <c r="BP118" s="16">
        <f t="shared" si="150"/>
        <v>9.3132257461547854E-12</v>
      </c>
      <c r="BQ118" s="16">
        <f t="shared" si="150"/>
        <v>9.3132257461547854E-12</v>
      </c>
      <c r="BR118" s="16">
        <f t="shared" si="150"/>
        <v>9.3132257461547854E-12</v>
      </c>
      <c r="BS118" s="16">
        <f t="shared" si="150"/>
        <v>9.3132257461547854E-12</v>
      </c>
      <c r="BT118" s="16">
        <f t="shared" si="150"/>
        <v>9.3132257461547854E-12</v>
      </c>
      <c r="BU118" s="16">
        <f t="shared" si="147"/>
        <v>9.3132257461547854E-12</v>
      </c>
      <c r="BV118" s="16">
        <f t="shared" si="147"/>
        <v>9.3132257461547854E-12</v>
      </c>
      <c r="BW118" s="16">
        <f t="shared" si="88"/>
        <v>9.3132257461547854E-12</v>
      </c>
    </row>
    <row r="119" spans="1:75" x14ac:dyDescent="0.35">
      <c r="A119" s="14">
        <v>29</v>
      </c>
      <c r="B119" s="15" t="s">
        <v>34</v>
      </c>
      <c r="C119" s="17" t="s">
        <v>35</v>
      </c>
      <c r="D119" s="14" t="s">
        <v>27</v>
      </c>
      <c r="E119" s="50" t="s">
        <v>35</v>
      </c>
      <c r="F119" s="50" t="s">
        <v>76</v>
      </c>
      <c r="G119" s="50">
        <f>VLOOKUP(F119,'Represenative Instruments_FX'!$E$5:$F$14,2,FALSE)</f>
        <v>1</v>
      </c>
      <c r="H119" s="14" t="s">
        <v>32</v>
      </c>
      <c r="I119" s="76">
        <f>VLOOKUP(H119,'Represenative Instruments_FX'!$H$5:$J$15,3,FALSE)</f>
        <v>1.2020999999999999</v>
      </c>
      <c r="J119" s="35">
        <f t="shared" ref="J119:K119" si="155">+J76</f>
        <v>13510035.2534895</v>
      </c>
      <c r="K119" s="35">
        <f t="shared" si="155"/>
        <v>10847964.633453602</v>
      </c>
      <c r="L119" s="16">
        <v>0</v>
      </c>
      <c r="M119" s="16">
        <v>0</v>
      </c>
      <c r="N119" s="121">
        <v>43326</v>
      </c>
      <c r="O119" s="122">
        <v>57569</v>
      </c>
      <c r="P119" s="14">
        <v>10</v>
      </c>
      <c r="Q119" s="17">
        <v>50</v>
      </c>
      <c r="R119" s="50">
        <v>1</v>
      </c>
      <c r="S119" s="50">
        <v>40</v>
      </c>
      <c r="T119" s="14" t="s">
        <v>29</v>
      </c>
      <c r="U119" s="46">
        <v>7.4999999999999997E-3</v>
      </c>
      <c r="V119" s="14"/>
      <c r="W119" s="24"/>
      <c r="X119" s="16">
        <v>11238694.995000001</v>
      </c>
      <c r="Y119" s="19"/>
      <c r="Z119" s="16">
        <f t="shared" ref="Z119:AN119" si="156">IF($T119="Fixed",$U119,$W119)*Y76</f>
        <v>81359.734750902018</v>
      </c>
      <c r="AA119" s="16">
        <f t="shared" si="156"/>
        <v>79732.540055883961</v>
      </c>
      <c r="AB119" s="16">
        <f t="shared" si="156"/>
        <v>78105.345360865918</v>
      </c>
      <c r="AC119" s="16">
        <f t="shared" si="156"/>
        <v>76478.150665847876</v>
      </c>
      <c r="AD119" s="16">
        <f t="shared" si="156"/>
        <v>74850.955970829833</v>
      </c>
      <c r="AE119" s="16">
        <f t="shared" si="156"/>
        <v>73223.76127581179</v>
      </c>
      <c r="AF119" s="16">
        <f t="shared" si="156"/>
        <v>71596.566580793733</v>
      </c>
      <c r="AG119" s="16">
        <f t="shared" si="156"/>
        <v>69969.37188577569</v>
      </c>
      <c r="AH119" s="16">
        <f t="shared" si="156"/>
        <v>68342.177190757648</v>
      </c>
      <c r="AI119" s="16">
        <f t="shared" si="156"/>
        <v>66714.982495739605</v>
      </c>
      <c r="AJ119" s="16">
        <f t="shared" si="156"/>
        <v>65087.787800721555</v>
      </c>
      <c r="AK119" s="16">
        <f t="shared" si="156"/>
        <v>63460.593105703512</v>
      </c>
      <c r="AL119" s="16">
        <f t="shared" si="156"/>
        <v>61833.39841068547</v>
      </c>
      <c r="AM119" s="16">
        <f t="shared" si="156"/>
        <v>60206.203715667434</v>
      </c>
      <c r="AN119" s="16">
        <f t="shared" si="156"/>
        <v>58579.009020649399</v>
      </c>
      <c r="AO119" s="16">
        <f t="shared" si="130"/>
        <v>56951.814325631356</v>
      </c>
      <c r="AP119" s="16">
        <f t="shared" si="126"/>
        <v>55324.619630613321</v>
      </c>
      <c r="AQ119" s="16">
        <f t="shared" si="126"/>
        <v>53697.424935595278</v>
      </c>
      <c r="AR119" s="16">
        <f t="shared" si="126"/>
        <v>52070.230240577243</v>
      </c>
      <c r="AS119" s="16">
        <f t="shared" si="126"/>
        <v>50443.0355455592</v>
      </c>
      <c r="AT119" s="16">
        <f t="shared" si="126"/>
        <v>48815.840850541164</v>
      </c>
      <c r="AU119" s="16">
        <f t="shared" si="126"/>
        <v>47188.646155523122</v>
      </c>
      <c r="AV119" s="16">
        <f t="shared" si="126"/>
        <v>45561.451460505086</v>
      </c>
      <c r="AW119" s="16">
        <f t="shared" si="126"/>
        <v>43934.256765487051</v>
      </c>
      <c r="AX119" s="16">
        <f t="shared" si="126"/>
        <v>42307.062070469008</v>
      </c>
      <c r="AY119" s="16">
        <f t="shared" si="126"/>
        <v>40679.867375450973</v>
      </c>
      <c r="AZ119" s="16">
        <f t="shared" si="126"/>
        <v>39052.67268043293</v>
      </c>
      <c r="BA119" s="16">
        <f t="shared" si="126"/>
        <v>37425.477985414895</v>
      </c>
      <c r="BB119" s="16">
        <f t="shared" si="126"/>
        <v>35798.283290396852</v>
      </c>
      <c r="BC119" s="16">
        <f t="shared" si="126"/>
        <v>34171.088595378817</v>
      </c>
      <c r="BD119" s="16">
        <f t="shared" si="126"/>
        <v>32543.893900360777</v>
      </c>
      <c r="BE119" s="16">
        <f t="shared" si="150"/>
        <v>29289.504510324699</v>
      </c>
      <c r="BF119" s="16">
        <f t="shared" si="150"/>
        <v>26035.115120288618</v>
      </c>
      <c r="BG119" s="16">
        <f t="shared" si="150"/>
        <v>22780.725730252536</v>
      </c>
      <c r="BH119" s="16">
        <f t="shared" si="150"/>
        <v>19526.336340216454</v>
      </c>
      <c r="BI119" s="16">
        <f t="shared" si="150"/>
        <v>16271.946950180376</v>
      </c>
      <c r="BJ119" s="16">
        <f t="shared" si="150"/>
        <v>13017.557560144294</v>
      </c>
      <c r="BK119" s="16">
        <f t="shared" si="150"/>
        <v>9763.1681701082143</v>
      </c>
      <c r="BL119" s="16">
        <f t="shared" si="150"/>
        <v>6508.7787800721335</v>
      </c>
      <c r="BM119" s="16">
        <f t="shared" si="150"/>
        <v>3254.3893900360531</v>
      </c>
      <c r="BN119" s="16">
        <f t="shared" si="150"/>
        <v>-2.7066562324762343E-11</v>
      </c>
      <c r="BO119" s="16">
        <f t="shared" si="150"/>
        <v>-2.7066562324762343E-11</v>
      </c>
      <c r="BP119" s="16">
        <f t="shared" si="150"/>
        <v>-2.7066562324762343E-11</v>
      </c>
      <c r="BQ119" s="16">
        <f t="shared" si="150"/>
        <v>-2.7066562324762343E-11</v>
      </c>
      <c r="BR119" s="16">
        <f t="shared" si="150"/>
        <v>-2.7066562324762343E-11</v>
      </c>
      <c r="BS119" s="16">
        <f t="shared" si="150"/>
        <v>-2.7066562324762343E-11</v>
      </c>
      <c r="BT119" s="16">
        <f t="shared" si="150"/>
        <v>-2.7066562324762343E-11</v>
      </c>
      <c r="BU119" s="16">
        <f t="shared" si="147"/>
        <v>-2.7066562324762343E-11</v>
      </c>
      <c r="BV119" s="16">
        <f t="shared" si="147"/>
        <v>-2.7066562324762343E-11</v>
      </c>
      <c r="BW119" s="16">
        <f t="shared" si="88"/>
        <v>-2.7066562324762343E-11</v>
      </c>
    </row>
    <row r="120" spans="1:75" x14ac:dyDescent="0.35">
      <c r="A120" s="14">
        <v>30</v>
      </c>
      <c r="B120" s="15" t="s">
        <v>45</v>
      </c>
      <c r="C120" s="17" t="s">
        <v>37</v>
      </c>
      <c r="D120" s="14" t="s">
        <v>27</v>
      </c>
      <c r="E120" s="50" t="s">
        <v>63</v>
      </c>
      <c r="F120" s="50" t="s">
        <v>77</v>
      </c>
      <c r="G120" s="50">
        <f>VLOOKUP(F120,'Represenative Instruments_FX'!$E$5:$F$14,2,FALSE)</f>
        <v>4</v>
      </c>
      <c r="H120" s="14" t="s">
        <v>32</v>
      </c>
      <c r="I120" s="76">
        <f>VLOOKUP(H120,'Represenative Instruments_FX'!$H$5:$J$15,3,FALSE)</f>
        <v>1.2020999999999999</v>
      </c>
      <c r="J120" s="35">
        <f t="shared" ref="J120:K120" si="157">+J77</f>
        <v>31720970.514635999</v>
      </c>
      <c r="K120" s="35">
        <f t="shared" si="157"/>
        <v>5160466.5521459999</v>
      </c>
      <c r="L120" s="16">
        <v>0</v>
      </c>
      <c r="M120" s="16">
        <v>0</v>
      </c>
      <c r="N120" s="122">
        <v>38818</v>
      </c>
      <c r="O120" s="122">
        <v>44256</v>
      </c>
      <c r="P120" s="14">
        <v>5</v>
      </c>
      <c r="Q120" s="17">
        <v>20</v>
      </c>
      <c r="R120" s="50">
        <v>0</v>
      </c>
      <c r="S120" s="50">
        <v>4</v>
      </c>
      <c r="T120" s="14" t="s">
        <v>38</v>
      </c>
      <c r="U120" s="46">
        <v>6.4199999999999993E-2</v>
      </c>
      <c r="V120" s="14" t="s">
        <v>39</v>
      </c>
      <c r="W120" s="46">
        <v>5.0000000000000001E-3</v>
      </c>
      <c r="X120" s="16">
        <v>11824772.42</v>
      </c>
      <c r="Y120" s="19"/>
      <c r="Z120" s="16">
        <f t="shared" ref="Z120:AN120" si="158">IF($T120="Fixed",$U120,$W120)*Y77</f>
        <v>25802.332760730002</v>
      </c>
      <c r="AA120" s="16">
        <f t="shared" si="158"/>
        <v>12630.404534894999</v>
      </c>
      <c r="AB120" s="16">
        <f t="shared" si="158"/>
        <v>7578.2428171049987</v>
      </c>
      <c r="AC120" s="16">
        <f t="shared" si="158"/>
        <v>2526.0810993149994</v>
      </c>
      <c r="AD120" s="16">
        <f t="shared" si="158"/>
        <v>0</v>
      </c>
      <c r="AE120" s="16">
        <f t="shared" si="158"/>
        <v>0</v>
      </c>
      <c r="AF120" s="16">
        <f t="shared" si="158"/>
        <v>0</v>
      </c>
      <c r="AG120" s="16">
        <f t="shared" si="158"/>
        <v>0</v>
      </c>
      <c r="AH120" s="16">
        <f t="shared" si="158"/>
        <v>0</v>
      </c>
      <c r="AI120" s="16">
        <f t="shared" si="158"/>
        <v>0</v>
      </c>
      <c r="AJ120" s="16">
        <f t="shared" si="158"/>
        <v>0</v>
      </c>
      <c r="AK120" s="16">
        <f t="shared" si="158"/>
        <v>0</v>
      </c>
      <c r="AL120" s="16">
        <f t="shared" si="158"/>
        <v>0</v>
      </c>
      <c r="AM120" s="16">
        <f t="shared" si="158"/>
        <v>0</v>
      </c>
      <c r="AN120" s="16">
        <f t="shared" si="158"/>
        <v>0</v>
      </c>
      <c r="AO120" s="16">
        <f t="shared" si="130"/>
        <v>0</v>
      </c>
      <c r="AP120" s="16">
        <f t="shared" si="126"/>
        <v>0</v>
      </c>
      <c r="AQ120" s="16">
        <f t="shared" si="126"/>
        <v>0</v>
      </c>
      <c r="AR120" s="16">
        <f t="shared" si="126"/>
        <v>0</v>
      </c>
      <c r="AS120" s="16">
        <f t="shared" si="126"/>
        <v>0</v>
      </c>
      <c r="AT120" s="16">
        <f t="shared" si="126"/>
        <v>0</v>
      </c>
      <c r="AU120" s="16">
        <f t="shared" si="126"/>
        <v>0</v>
      </c>
      <c r="AV120" s="16">
        <f t="shared" si="126"/>
        <v>0</v>
      </c>
      <c r="AW120" s="16">
        <f t="shared" si="126"/>
        <v>0</v>
      </c>
      <c r="AX120" s="16">
        <f t="shared" si="126"/>
        <v>0</v>
      </c>
      <c r="AY120" s="16">
        <f t="shared" si="126"/>
        <v>0</v>
      </c>
      <c r="AZ120" s="16">
        <f t="shared" si="126"/>
        <v>0</v>
      </c>
      <c r="BA120" s="16">
        <f t="shared" si="126"/>
        <v>0</v>
      </c>
      <c r="BB120" s="16">
        <f t="shared" si="126"/>
        <v>0</v>
      </c>
      <c r="BC120" s="16">
        <f t="shared" si="126"/>
        <v>0</v>
      </c>
      <c r="BD120" s="16">
        <f t="shared" si="126"/>
        <v>0</v>
      </c>
      <c r="BE120" s="16">
        <f t="shared" si="150"/>
        <v>0</v>
      </c>
      <c r="BF120" s="16">
        <f t="shared" si="150"/>
        <v>0</v>
      </c>
      <c r="BG120" s="16">
        <f t="shared" si="150"/>
        <v>0</v>
      </c>
      <c r="BH120" s="16">
        <f t="shared" si="150"/>
        <v>0</v>
      </c>
      <c r="BI120" s="16">
        <f t="shared" si="150"/>
        <v>0</v>
      </c>
      <c r="BJ120" s="16">
        <f t="shared" si="150"/>
        <v>0</v>
      </c>
      <c r="BK120" s="16">
        <f t="shared" si="150"/>
        <v>0</v>
      </c>
      <c r="BL120" s="16">
        <f t="shared" si="150"/>
        <v>0</v>
      </c>
      <c r="BM120" s="16">
        <f t="shared" si="150"/>
        <v>0</v>
      </c>
      <c r="BN120" s="16">
        <f t="shared" si="150"/>
        <v>0</v>
      </c>
      <c r="BO120" s="16">
        <f t="shared" si="150"/>
        <v>0</v>
      </c>
      <c r="BP120" s="16">
        <f t="shared" si="150"/>
        <v>0</v>
      </c>
      <c r="BQ120" s="16">
        <f t="shared" si="150"/>
        <v>0</v>
      </c>
      <c r="BR120" s="16">
        <f t="shared" si="150"/>
        <v>0</v>
      </c>
      <c r="BS120" s="16">
        <f t="shared" si="150"/>
        <v>0</v>
      </c>
      <c r="BT120" s="16">
        <f t="shared" si="150"/>
        <v>0</v>
      </c>
      <c r="BU120" s="16">
        <f t="shared" si="147"/>
        <v>0</v>
      </c>
      <c r="BV120" s="16">
        <f t="shared" si="147"/>
        <v>0</v>
      </c>
      <c r="BW120" s="16">
        <f t="shared" si="88"/>
        <v>0</v>
      </c>
    </row>
    <row r="121" spans="1:75" x14ac:dyDescent="0.35">
      <c r="A121" s="14">
        <v>31</v>
      </c>
      <c r="B121" s="15" t="s">
        <v>25</v>
      </c>
      <c r="C121" s="15" t="s">
        <v>46</v>
      </c>
      <c r="D121" s="14" t="s">
        <v>27</v>
      </c>
      <c r="E121" s="50" t="s">
        <v>62</v>
      </c>
      <c r="F121" s="50" t="s">
        <v>74</v>
      </c>
      <c r="G121" s="50">
        <f>VLOOKUP(F121,'Represenative Instruments_FX'!$E$5:$F$14,2,FALSE)</f>
        <v>2</v>
      </c>
      <c r="H121" s="14" t="s">
        <v>30</v>
      </c>
      <c r="I121" s="76">
        <f>VLOOKUP(H121,'Represenative Instruments_FX'!$H$5:$J$15,3,FALSE)</f>
        <v>1.4247700000000001</v>
      </c>
      <c r="J121" s="35">
        <f t="shared" ref="J121:K121" si="159">+J78</f>
        <v>39516484.372554161</v>
      </c>
      <c r="K121" s="35">
        <f t="shared" si="159"/>
        <v>5502813.4146269681</v>
      </c>
      <c r="L121" s="16">
        <v>0</v>
      </c>
      <c r="M121" s="16">
        <v>0</v>
      </c>
      <c r="N121" s="121">
        <v>41356</v>
      </c>
      <c r="O121" s="121">
        <v>52495</v>
      </c>
      <c r="P121" s="14">
        <v>10</v>
      </c>
      <c r="Q121" s="17">
        <v>40</v>
      </c>
      <c r="R121" s="50">
        <v>0</v>
      </c>
      <c r="S121" s="50">
        <v>26</v>
      </c>
      <c r="T121" s="14" t="s">
        <v>29</v>
      </c>
      <c r="U121" s="46">
        <v>7.4999999999999997E-3</v>
      </c>
      <c r="V121" s="14"/>
      <c r="W121" s="24"/>
      <c r="X121" s="16">
        <v>5060606.0606060605</v>
      </c>
      <c r="Y121" s="19"/>
      <c r="Z121" s="16">
        <f t="shared" ref="Z121:AN121" si="160">IF($T121="Fixed",$U121,$W121)*Y78</f>
        <v>41271.100609702262</v>
      </c>
      <c r="AA121" s="16">
        <f t="shared" si="160"/>
        <v>40812.155464203621</v>
      </c>
      <c r="AB121" s="16">
        <f t="shared" si="160"/>
        <v>39603.73152643341</v>
      </c>
      <c r="AC121" s="16">
        <f t="shared" si="160"/>
        <v>38215.404364647038</v>
      </c>
      <c r="AD121" s="16">
        <f t="shared" si="160"/>
        <v>36827.077202860659</v>
      </c>
      <c r="AE121" s="16">
        <f t="shared" si="160"/>
        <v>35438.75004107428</v>
      </c>
      <c r="AF121" s="16">
        <f t="shared" si="160"/>
        <v>34050.422879287908</v>
      </c>
      <c r="AG121" s="16">
        <f t="shared" si="160"/>
        <v>32347.901735323507</v>
      </c>
      <c r="AH121" s="16">
        <f t="shared" si="160"/>
        <v>30645.380591359113</v>
      </c>
      <c r="AI121" s="16">
        <f t="shared" si="160"/>
        <v>28942.859447394716</v>
      </c>
      <c r="AJ121" s="16">
        <f t="shared" si="160"/>
        <v>27240.338303430319</v>
      </c>
      <c r="AK121" s="16">
        <f t="shared" si="160"/>
        <v>25537.817159465922</v>
      </c>
      <c r="AL121" s="16">
        <f t="shared" si="160"/>
        <v>23835.296015501528</v>
      </c>
      <c r="AM121" s="16">
        <f t="shared" si="160"/>
        <v>22132.774871537131</v>
      </c>
      <c r="AN121" s="16">
        <f t="shared" si="160"/>
        <v>20430.253727572734</v>
      </c>
      <c r="AO121" s="16">
        <f t="shared" si="130"/>
        <v>18727.732583608336</v>
      </c>
      <c r="AP121" s="16">
        <f t="shared" si="126"/>
        <v>17025.211439643943</v>
      </c>
      <c r="AQ121" s="16">
        <f t="shared" si="126"/>
        <v>15322.690295679546</v>
      </c>
      <c r="AR121" s="16">
        <f t="shared" si="126"/>
        <v>13620.169151715148</v>
      </c>
      <c r="AS121" s="16">
        <f t="shared" si="126"/>
        <v>11917.648007750753</v>
      </c>
      <c r="AT121" s="16">
        <f t="shared" si="126"/>
        <v>10215.126863786356</v>
      </c>
      <c r="AU121" s="16">
        <f t="shared" si="126"/>
        <v>8512.6057198219605</v>
      </c>
      <c r="AV121" s="16">
        <f t="shared" si="126"/>
        <v>6810.0845758575651</v>
      </c>
      <c r="AW121" s="16">
        <f t="shared" si="126"/>
        <v>5107.5634318931698</v>
      </c>
      <c r="AX121" s="16">
        <f t="shared" si="126"/>
        <v>3405.0422879287744</v>
      </c>
      <c r="AY121" s="16">
        <f t="shared" si="126"/>
        <v>1702.5211439643786</v>
      </c>
      <c r="AZ121" s="16">
        <f t="shared" si="126"/>
        <v>-1.7025740817189216E-11</v>
      </c>
      <c r="BA121" s="16">
        <f t="shared" si="126"/>
        <v>-1.7025740817189216E-11</v>
      </c>
      <c r="BB121" s="16">
        <f t="shared" si="126"/>
        <v>-1.7025740817189216E-11</v>
      </c>
      <c r="BC121" s="16">
        <f t="shared" si="126"/>
        <v>-1.7025740817189216E-11</v>
      </c>
      <c r="BD121" s="16">
        <f t="shared" si="126"/>
        <v>-1.7025740817189216E-11</v>
      </c>
      <c r="BE121" s="16">
        <f t="shared" si="150"/>
        <v>-1.7025740817189216E-11</v>
      </c>
      <c r="BF121" s="16">
        <f t="shared" si="150"/>
        <v>-1.7025740817189216E-11</v>
      </c>
      <c r="BG121" s="16">
        <f t="shared" si="150"/>
        <v>-1.7025740817189216E-11</v>
      </c>
      <c r="BH121" s="16">
        <f t="shared" si="150"/>
        <v>-1.7025740817189216E-11</v>
      </c>
      <c r="BI121" s="16">
        <f t="shared" si="150"/>
        <v>-1.7025740817189216E-11</v>
      </c>
      <c r="BJ121" s="16">
        <f t="shared" si="150"/>
        <v>-1.7025740817189216E-11</v>
      </c>
      <c r="BK121" s="16">
        <f t="shared" si="150"/>
        <v>-1.7025740817189216E-11</v>
      </c>
      <c r="BL121" s="16">
        <f t="shared" si="150"/>
        <v>-1.7025740817189216E-11</v>
      </c>
      <c r="BM121" s="16">
        <f t="shared" si="150"/>
        <v>-1.7025740817189216E-11</v>
      </c>
      <c r="BN121" s="16">
        <f t="shared" si="150"/>
        <v>-1.7025740817189216E-11</v>
      </c>
      <c r="BO121" s="16">
        <f t="shared" si="150"/>
        <v>-1.7025740817189216E-11</v>
      </c>
      <c r="BP121" s="16">
        <f t="shared" si="150"/>
        <v>-1.7025740817189216E-11</v>
      </c>
      <c r="BQ121" s="16">
        <f t="shared" si="150"/>
        <v>-1.7025740817189216E-11</v>
      </c>
      <c r="BR121" s="16">
        <f t="shared" si="150"/>
        <v>-1.7025740817189216E-11</v>
      </c>
      <c r="BS121" s="16">
        <f t="shared" si="150"/>
        <v>-1.7025740817189216E-11</v>
      </c>
      <c r="BT121" s="16">
        <f t="shared" si="150"/>
        <v>-1.7025740817189216E-11</v>
      </c>
      <c r="BU121" s="16">
        <f t="shared" si="147"/>
        <v>-1.7025740817189216E-11</v>
      </c>
      <c r="BV121" s="16">
        <f t="shared" si="147"/>
        <v>-1.7025740817189216E-11</v>
      </c>
      <c r="BW121" s="16">
        <f t="shared" si="88"/>
        <v>-1.7025740817189216E-11</v>
      </c>
    </row>
    <row r="122" spans="1:75" x14ac:dyDescent="0.35">
      <c r="A122" s="14">
        <v>32</v>
      </c>
      <c r="B122" s="15" t="s">
        <v>25</v>
      </c>
      <c r="C122" s="17" t="s">
        <v>47</v>
      </c>
      <c r="D122" s="14" t="s">
        <v>48</v>
      </c>
      <c r="E122" s="50" t="s">
        <v>48</v>
      </c>
      <c r="F122" s="50" t="s">
        <v>79</v>
      </c>
      <c r="G122" s="50">
        <f>VLOOKUP(F122,'Represenative Instruments_FX'!$E$5:$F$14,2,FALSE)</f>
        <v>6</v>
      </c>
      <c r="H122" s="14" t="s">
        <v>28</v>
      </c>
      <c r="I122" s="76">
        <f>VLOOKUP(H122,'Represenative Instruments_FX'!$H$5:$J$15,3,FALSE)</f>
        <v>1</v>
      </c>
      <c r="J122" s="35">
        <f t="shared" ref="J122:K122" si="161">+J79</f>
        <v>82251950</v>
      </c>
      <c r="K122" s="35">
        <f t="shared" si="161"/>
        <v>47001114.259999998</v>
      </c>
      <c r="L122" s="16">
        <v>0</v>
      </c>
      <c r="M122" s="16">
        <v>0</v>
      </c>
      <c r="N122" s="122">
        <v>43646</v>
      </c>
      <c r="O122" s="122">
        <v>44561</v>
      </c>
      <c r="P122" s="14">
        <v>5</v>
      </c>
      <c r="Q122" s="17">
        <v>7</v>
      </c>
      <c r="R122" s="50">
        <v>2</v>
      </c>
      <c r="S122" s="50">
        <v>4</v>
      </c>
      <c r="T122" s="14" t="s">
        <v>29</v>
      </c>
      <c r="U122" s="46">
        <v>3.5000000000000003E-2</v>
      </c>
      <c r="V122" s="14"/>
      <c r="W122" s="24"/>
      <c r="X122" s="16">
        <v>76626905</v>
      </c>
      <c r="Y122" s="19"/>
      <c r="Z122" s="16">
        <f t="shared" ref="Z122:AN122" si="162">IF($T122="Fixed",$U122,$W122)*Y79</f>
        <v>1645038.9991000001</v>
      </c>
      <c r="AA122" s="16">
        <f t="shared" si="162"/>
        <v>1645038.9991000001</v>
      </c>
      <c r="AB122" s="16">
        <f t="shared" si="162"/>
        <v>822519.49955000007</v>
      </c>
      <c r="AC122" s="16">
        <f t="shared" si="162"/>
        <v>411259.74977500003</v>
      </c>
      <c r="AD122" s="16">
        <f t="shared" si="162"/>
        <v>0</v>
      </c>
      <c r="AE122" s="16">
        <f t="shared" si="162"/>
        <v>0</v>
      </c>
      <c r="AF122" s="16">
        <f t="shared" si="162"/>
        <v>0</v>
      </c>
      <c r="AG122" s="16">
        <f t="shared" si="162"/>
        <v>0</v>
      </c>
      <c r="AH122" s="16">
        <f t="shared" si="162"/>
        <v>0</v>
      </c>
      <c r="AI122" s="16">
        <f t="shared" si="162"/>
        <v>0</v>
      </c>
      <c r="AJ122" s="16">
        <f t="shared" si="162"/>
        <v>0</v>
      </c>
      <c r="AK122" s="16">
        <f t="shared" si="162"/>
        <v>0</v>
      </c>
      <c r="AL122" s="16">
        <f t="shared" si="162"/>
        <v>0</v>
      </c>
      <c r="AM122" s="16">
        <f t="shared" si="162"/>
        <v>0</v>
      </c>
      <c r="AN122" s="16">
        <f t="shared" si="162"/>
        <v>0</v>
      </c>
      <c r="AO122" s="16">
        <f t="shared" ref="AO122:BD131" si="163">IF($T122="Fixed",$U122,$W122)*AN79</f>
        <v>0</v>
      </c>
      <c r="AP122" s="16">
        <f t="shared" si="163"/>
        <v>0</v>
      </c>
      <c r="AQ122" s="16">
        <f t="shared" si="163"/>
        <v>0</v>
      </c>
      <c r="AR122" s="16">
        <f t="shared" si="163"/>
        <v>0</v>
      </c>
      <c r="AS122" s="16">
        <f t="shared" si="163"/>
        <v>0</v>
      </c>
      <c r="AT122" s="16">
        <f t="shared" si="163"/>
        <v>0</v>
      </c>
      <c r="AU122" s="16">
        <f t="shared" si="163"/>
        <v>0</v>
      </c>
      <c r="AV122" s="16">
        <f t="shared" si="163"/>
        <v>0</v>
      </c>
      <c r="AW122" s="16">
        <f t="shared" si="163"/>
        <v>0</v>
      </c>
      <c r="AX122" s="16">
        <f t="shared" si="163"/>
        <v>0</v>
      </c>
      <c r="AY122" s="16">
        <f t="shared" si="163"/>
        <v>0</v>
      </c>
      <c r="AZ122" s="16">
        <f t="shared" si="163"/>
        <v>0</v>
      </c>
      <c r="BA122" s="16">
        <f t="shared" si="163"/>
        <v>0</v>
      </c>
      <c r="BB122" s="16">
        <f t="shared" si="163"/>
        <v>0</v>
      </c>
      <c r="BC122" s="16">
        <f t="shared" si="163"/>
        <v>0</v>
      </c>
      <c r="BD122" s="16">
        <f t="shared" si="163"/>
        <v>0</v>
      </c>
      <c r="BE122" s="16">
        <f t="shared" si="150"/>
        <v>0</v>
      </c>
      <c r="BF122" s="16">
        <f t="shared" si="150"/>
        <v>0</v>
      </c>
      <c r="BG122" s="16">
        <f t="shared" si="150"/>
        <v>0</v>
      </c>
      <c r="BH122" s="16">
        <f t="shared" si="150"/>
        <v>0</v>
      </c>
      <c r="BI122" s="16">
        <f t="shared" si="150"/>
        <v>0</v>
      </c>
      <c r="BJ122" s="16">
        <f t="shared" si="150"/>
        <v>0</v>
      </c>
      <c r="BK122" s="16">
        <f t="shared" si="150"/>
        <v>0</v>
      </c>
      <c r="BL122" s="16">
        <f t="shared" si="150"/>
        <v>0</v>
      </c>
      <c r="BM122" s="16">
        <f t="shared" si="150"/>
        <v>0</v>
      </c>
      <c r="BN122" s="16">
        <f t="shared" si="150"/>
        <v>0</v>
      </c>
      <c r="BO122" s="16">
        <f t="shared" si="150"/>
        <v>0</v>
      </c>
      <c r="BP122" s="16">
        <f t="shared" si="150"/>
        <v>0</v>
      </c>
      <c r="BQ122" s="16">
        <f t="shared" si="150"/>
        <v>0</v>
      </c>
      <c r="BR122" s="16">
        <f t="shared" si="150"/>
        <v>0</v>
      </c>
      <c r="BS122" s="16">
        <f t="shared" si="150"/>
        <v>0</v>
      </c>
      <c r="BT122" s="16">
        <f t="shared" si="150"/>
        <v>0</v>
      </c>
      <c r="BU122" s="16">
        <f t="shared" si="147"/>
        <v>0</v>
      </c>
      <c r="BV122" s="16">
        <f t="shared" si="147"/>
        <v>0</v>
      </c>
      <c r="BW122" s="16">
        <f t="shared" si="88"/>
        <v>0</v>
      </c>
    </row>
    <row r="123" spans="1:75" x14ac:dyDescent="0.35">
      <c r="A123" s="14">
        <v>33</v>
      </c>
      <c r="B123" s="15" t="s">
        <v>25</v>
      </c>
      <c r="C123" s="15" t="s">
        <v>49</v>
      </c>
      <c r="D123" s="14" t="s">
        <v>48</v>
      </c>
      <c r="E123" s="50" t="s">
        <v>48</v>
      </c>
      <c r="F123" s="50" t="s">
        <v>79</v>
      </c>
      <c r="G123" s="50">
        <f>VLOOKUP(F123,'Represenative Instruments_FX'!$E$5:$F$14,2,FALSE)</f>
        <v>6</v>
      </c>
      <c r="H123" s="14" t="s">
        <v>28</v>
      </c>
      <c r="I123" s="76">
        <f>VLOOKUP(H123,'Represenative Instruments_FX'!$H$5:$J$15,3,FALSE)</f>
        <v>1</v>
      </c>
      <c r="J123" s="35">
        <f t="shared" ref="J123:K123" si="164">+J80</f>
        <v>307357582.72000003</v>
      </c>
      <c r="K123" s="35">
        <f t="shared" si="164"/>
        <v>156433440.61660001</v>
      </c>
      <c r="L123" s="16">
        <v>0</v>
      </c>
      <c r="M123" s="16">
        <v>0</v>
      </c>
      <c r="N123" s="121">
        <v>43465</v>
      </c>
      <c r="O123" s="122">
        <v>45453</v>
      </c>
      <c r="P123" s="14">
        <v>6</v>
      </c>
      <c r="Q123" s="17">
        <v>12</v>
      </c>
      <c r="R123" s="50">
        <v>1</v>
      </c>
      <c r="S123" s="50">
        <v>7</v>
      </c>
      <c r="T123" s="14" t="s">
        <v>29</v>
      </c>
      <c r="U123" s="46">
        <v>0.06</v>
      </c>
      <c r="V123" s="14"/>
      <c r="W123" s="24"/>
      <c r="X123" s="16">
        <v>229778548.31999999</v>
      </c>
      <c r="Y123" s="19"/>
      <c r="Z123" s="16">
        <f t="shared" ref="Z123:AN123" si="165">IF($T123="Fixed",$U123,$W123)*Y80</f>
        <v>9386006.4369959999</v>
      </c>
      <c r="AA123" s="16">
        <f t="shared" si="165"/>
        <v>7114300.9165679999</v>
      </c>
      <c r="AB123" s="16">
        <f t="shared" si="165"/>
        <v>5442595.3679999998</v>
      </c>
      <c r="AC123" s="16">
        <f t="shared" si="165"/>
        <v>4279223.9783999994</v>
      </c>
      <c r="AD123" s="16">
        <f t="shared" si="165"/>
        <v>3145852.5888</v>
      </c>
      <c r="AE123" s="16">
        <f t="shared" si="165"/>
        <v>2122742.7792000002</v>
      </c>
      <c r="AF123" s="16">
        <f t="shared" si="165"/>
        <v>1019371.3896000005</v>
      </c>
      <c r="AG123" s="16">
        <f t="shared" si="165"/>
        <v>0</v>
      </c>
      <c r="AH123" s="16">
        <f t="shared" si="165"/>
        <v>0</v>
      </c>
      <c r="AI123" s="16">
        <f t="shared" si="165"/>
        <v>0</v>
      </c>
      <c r="AJ123" s="16">
        <f t="shared" si="165"/>
        <v>0</v>
      </c>
      <c r="AK123" s="16">
        <f t="shared" si="165"/>
        <v>0</v>
      </c>
      <c r="AL123" s="16">
        <f t="shared" si="165"/>
        <v>0</v>
      </c>
      <c r="AM123" s="16">
        <f t="shared" si="165"/>
        <v>0</v>
      </c>
      <c r="AN123" s="16">
        <f t="shared" si="165"/>
        <v>0</v>
      </c>
      <c r="AO123" s="16">
        <f t="shared" ref="AO123:AO131" si="166">IF($T123="Fixed",$U123,$W123)*AN80</f>
        <v>0</v>
      </c>
      <c r="AP123" s="16">
        <f t="shared" si="163"/>
        <v>0</v>
      </c>
      <c r="AQ123" s="16">
        <f t="shared" si="163"/>
        <v>0</v>
      </c>
      <c r="AR123" s="16">
        <f t="shared" si="163"/>
        <v>0</v>
      </c>
      <c r="AS123" s="16">
        <f t="shared" si="163"/>
        <v>0</v>
      </c>
      <c r="AT123" s="16">
        <f t="shared" si="163"/>
        <v>0</v>
      </c>
      <c r="AU123" s="16">
        <f t="shared" si="163"/>
        <v>0</v>
      </c>
      <c r="AV123" s="16">
        <f t="shared" si="163"/>
        <v>0</v>
      </c>
      <c r="AW123" s="16">
        <f t="shared" si="163"/>
        <v>0</v>
      </c>
      <c r="AX123" s="16">
        <f t="shared" si="163"/>
        <v>0</v>
      </c>
      <c r="AY123" s="16">
        <f t="shared" si="163"/>
        <v>0</v>
      </c>
      <c r="AZ123" s="16">
        <f t="shared" si="163"/>
        <v>0</v>
      </c>
      <c r="BA123" s="16">
        <f t="shared" si="163"/>
        <v>0</v>
      </c>
      <c r="BB123" s="16">
        <f t="shared" si="163"/>
        <v>0</v>
      </c>
      <c r="BC123" s="16">
        <f t="shared" si="163"/>
        <v>0</v>
      </c>
      <c r="BD123" s="16">
        <f t="shared" si="163"/>
        <v>0</v>
      </c>
      <c r="BE123" s="16">
        <f t="shared" si="150"/>
        <v>0</v>
      </c>
      <c r="BF123" s="16">
        <f t="shared" si="150"/>
        <v>0</v>
      </c>
      <c r="BG123" s="16">
        <f t="shared" si="150"/>
        <v>0</v>
      </c>
      <c r="BH123" s="16">
        <f t="shared" si="150"/>
        <v>0</v>
      </c>
      <c r="BI123" s="16">
        <f t="shared" si="150"/>
        <v>0</v>
      </c>
      <c r="BJ123" s="16">
        <f t="shared" si="150"/>
        <v>0</v>
      </c>
      <c r="BK123" s="16">
        <f t="shared" si="150"/>
        <v>0</v>
      </c>
      <c r="BL123" s="16">
        <f t="shared" si="150"/>
        <v>0</v>
      </c>
      <c r="BM123" s="16">
        <f t="shared" si="150"/>
        <v>0</v>
      </c>
      <c r="BN123" s="16">
        <f t="shared" si="150"/>
        <v>0</v>
      </c>
      <c r="BO123" s="16">
        <f t="shared" si="150"/>
        <v>0</v>
      </c>
      <c r="BP123" s="16">
        <f t="shared" si="150"/>
        <v>0</v>
      </c>
      <c r="BQ123" s="16">
        <f t="shared" si="150"/>
        <v>0</v>
      </c>
      <c r="BR123" s="16">
        <f t="shared" si="150"/>
        <v>0</v>
      </c>
      <c r="BS123" s="16">
        <f t="shared" si="150"/>
        <v>0</v>
      </c>
      <c r="BT123" s="16">
        <f t="shared" si="150"/>
        <v>0</v>
      </c>
      <c r="BU123" s="16">
        <f t="shared" si="147"/>
        <v>0</v>
      </c>
      <c r="BV123" s="16">
        <f t="shared" si="147"/>
        <v>0</v>
      </c>
      <c r="BW123" s="16">
        <f t="shared" si="88"/>
        <v>0</v>
      </c>
    </row>
    <row r="124" spans="1:75" x14ac:dyDescent="0.35">
      <c r="A124" s="14">
        <v>34</v>
      </c>
      <c r="B124" s="15" t="s">
        <v>25</v>
      </c>
      <c r="C124" s="15" t="s">
        <v>50</v>
      </c>
      <c r="D124" s="14" t="s">
        <v>43</v>
      </c>
      <c r="E124" s="50" t="s">
        <v>43</v>
      </c>
      <c r="F124" s="50" t="s">
        <v>78</v>
      </c>
      <c r="G124" s="50">
        <f>VLOOKUP(F124,'Represenative Instruments_FX'!$E$5:$F$14,2,FALSE)</f>
        <v>5</v>
      </c>
      <c r="H124" s="14" t="s">
        <v>28</v>
      </c>
      <c r="I124" s="76">
        <f>VLOOKUP(H124,'Represenative Instruments_FX'!$H$5:$J$15,3,FALSE)</f>
        <v>1</v>
      </c>
      <c r="J124" s="35">
        <f t="shared" ref="J124:K124" si="167">+J81</f>
        <v>200000000</v>
      </c>
      <c r="K124" s="35">
        <f t="shared" si="167"/>
        <v>182010912.84999999</v>
      </c>
      <c r="L124" s="18">
        <v>0</v>
      </c>
      <c r="M124" s="18">
        <v>0</v>
      </c>
      <c r="N124" s="121">
        <v>42999</v>
      </c>
      <c r="O124" s="121">
        <v>44641</v>
      </c>
      <c r="P124" s="14">
        <v>4</v>
      </c>
      <c r="Q124" s="17">
        <v>9</v>
      </c>
      <c r="R124" s="50">
        <v>0</v>
      </c>
      <c r="S124" s="50">
        <v>5</v>
      </c>
      <c r="T124" s="14" t="s">
        <v>29</v>
      </c>
      <c r="U124" s="46">
        <v>0.03</v>
      </c>
      <c r="V124" s="14"/>
      <c r="W124" s="24"/>
      <c r="X124" s="16">
        <v>200000000</v>
      </c>
      <c r="Y124" s="19"/>
      <c r="Z124" s="16">
        <f t="shared" ref="Z124:AN124" si="168">IF($T124="Fixed",$U124,$W124)*Y81</f>
        <v>5460327.3854999999</v>
      </c>
      <c r="AA124" s="16">
        <f t="shared" si="168"/>
        <v>4200000</v>
      </c>
      <c r="AB124" s="16">
        <f t="shared" si="168"/>
        <v>3000000</v>
      </c>
      <c r="AC124" s="16">
        <f t="shared" si="168"/>
        <v>1800000</v>
      </c>
      <c r="AD124" s="16">
        <f t="shared" si="168"/>
        <v>600000</v>
      </c>
      <c r="AE124" s="16">
        <f t="shared" si="168"/>
        <v>0</v>
      </c>
      <c r="AF124" s="16">
        <f t="shared" si="168"/>
        <v>0</v>
      </c>
      <c r="AG124" s="16">
        <f t="shared" si="168"/>
        <v>0</v>
      </c>
      <c r="AH124" s="16">
        <f t="shared" si="168"/>
        <v>0</v>
      </c>
      <c r="AI124" s="16">
        <f t="shared" si="168"/>
        <v>0</v>
      </c>
      <c r="AJ124" s="16">
        <f t="shared" si="168"/>
        <v>0</v>
      </c>
      <c r="AK124" s="16">
        <f t="shared" si="168"/>
        <v>0</v>
      </c>
      <c r="AL124" s="16">
        <f t="shared" si="168"/>
        <v>0</v>
      </c>
      <c r="AM124" s="16">
        <f t="shared" si="168"/>
        <v>0</v>
      </c>
      <c r="AN124" s="16">
        <f t="shared" si="168"/>
        <v>0</v>
      </c>
      <c r="AO124" s="16">
        <f t="shared" si="166"/>
        <v>0</v>
      </c>
      <c r="AP124" s="16">
        <f t="shared" si="163"/>
        <v>0</v>
      </c>
      <c r="AQ124" s="16">
        <f t="shared" si="163"/>
        <v>0</v>
      </c>
      <c r="AR124" s="16">
        <f t="shared" si="163"/>
        <v>0</v>
      </c>
      <c r="AS124" s="16">
        <f t="shared" si="163"/>
        <v>0</v>
      </c>
      <c r="AT124" s="16">
        <f t="shared" si="163"/>
        <v>0</v>
      </c>
      <c r="AU124" s="16">
        <f t="shared" si="163"/>
        <v>0</v>
      </c>
      <c r="AV124" s="16">
        <f t="shared" si="163"/>
        <v>0</v>
      </c>
      <c r="AW124" s="16">
        <f t="shared" si="163"/>
        <v>0</v>
      </c>
      <c r="AX124" s="16">
        <f t="shared" si="163"/>
        <v>0</v>
      </c>
      <c r="AY124" s="16">
        <f t="shared" si="163"/>
        <v>0</v>
      </c>
      <c r="AZ124" s="16">
        <f t="shared" si="163"/>
        <v>0</v>
      </c>
      <c r="BA124" s="16">
        <f t="shared" si="163"/>
        <v>0</v>
      </c>
      <c r="BB124" s="16">
        <f t="shared" si="163"/>
        <v>0</v>
      </c>
      <c r="BC124" s="16">
        <f t="shared" si="163"/>
        <v>0</v>
      </c>
      <c r="BD124" s="16">
        <f t="shared" si="163"/>
        <v>0</v>
      </c>
      <c r="BE124" s="16">
        <f t="shared" si="150"/>
        <v>0</v>
      </c>
      <c r="BF124" s="16">
        <f t="shared" si="150"/>
        <v>0</v>
      </c>
      <c r="BG124" s="16">
        <f t="shared" si="150"/>
        <v>0</v>
      </c>
      <c r="BH124" s="16">
        <f t="shared" si="150"/>
        <v>0</v>
      </c>
      <c r="BI124" s="16">
        <f t="shared" si="150"/>
        <v>0</v>
      </c>
      <c r="BJ124" s="16">
        <f t="shared" si="150"/>
        <v>0</v>
      </c>
      <c r="BK124" s="16">
        <f t="shared" si="150"/>
        <v>0</v>
      </c>
      <c r="BL124" s="16">
        <f t="shared" si="150"/>
        <v>0</v>
      </c>
      <c r="BM124" s="16">
        <f t="shared" si="150"/>
        <v>0</v>
      </c>
      <c r="BN124" s="16">
        <f t="shared" si="150"/>
        <v>0</v>
      </c>
      <c r="BO124" s="16">
        <f t="shared" si="150"/>
        <v>0</v>
      </c>
      <c r="BP124" s="16">
        <f t="shared" si="150"/>
        <v>0</v>
      </c>
      <c r="BQ124" s="16">
        <f t="shared" si="150"/>
        <v>0</v>
      </c>
      <c r="BR124" s="16">
        <f t="shared" si="150"/>
        <v>0</v>
      </c>
      <c r="BS124" s="16">
        <f t="shared" si="150"/>
        <v>0</v>
      </c>
      <c r="BT124" s="16">
        <f t="shared" si="150"/>
        <v>0</v>
      </c>
      <c r="BU124" s="16">
        <f t="shared" si="147"/>
        <v>0</v>
      </c>
      <c r="BV124" s="16">
        <f t="shared" si="147"/>
        <v>0</v>
      </c>
      <c r="BW124" s="16">
        <f t="shared" si="88"/>
        <v>0</v>
      </c>
    </row>
    <row r="125" spans="1:75" x14ac:dyDescent="0.35">
      <c r="A125" s="14">
        <v>35</v>
      </c>
      <c r="B125" s="15" t="s">
        <v>25</v>
      </c>
      <c r="C125" s="15" t="s">
        <v>51</v>
      </c>
      <c r="D125" s="14" t="s">
        <v>27</v>
      </c>
      <c r="E125" s="50" t="s">
        <v>63</v>
      </c>
      <c r="F125" s="50" t="s">
        <v>75</v>
      </c>
      <c r="G125" s="50">
        <f>VLOOKUP(F125,'Represenative Instruments_FX'!$E$5:$F$14,2,FALSE)</f>
        <v>3</v>
      </c>
      <c r="H125" s="14" t="s">
        <v>52</v>
      </c>
      <c r="I125" s="76">
        <f>VLOOKUP(H125,'Represenative Instruments_FX'!$H$5:$J$15,3,FALSE)</f>
        <v>1.4247700000000001</v>
      </c>
      <c r="J125" s="35">
        <f t="shared" ref="J125:K125" si="169">+J82</f>
        <v>29492739.000000004</v>
      </c>
      <c r="K125" s="35">
        <f t="shared" si="169"/>
        <v>3654473.101000377</v>
      </c>
      <c r="L125" s="18">
        <v>0</v>
      </c>
      <c r="M125" s="18">
        <v>0</v>
      </c>
      <c r="N125" s="121">
        <v>44377</v>
      </c>
      <c r="O125" s="121">
        <v>50770</v>
      </c>
      <c r="P125" s="14">
        <v>7</v>
      </c>
      <c r="Q125" s="17">
        <v>21</v>
      </c>
      <c r="R125" s="50">
        <v>4</v>
      </c>
      <c r="S125" s="50">
        <v>21</v>
      </c>
      <c r="T125" s="14" t="s">
        <v>29</v>
      </c>
      <c r="U125" s="46">
        <v>7.4900000000000008E-2</v>
      </c>
      <c r="V125" s="14"/>
      <c r="W125" s="24"/>
      <c r="X125" s="16">
        <v>20700000</v>
      </c>
      <c r="Y125" s="19"/>
      <c r="Z125" s="16">
        <f t="shared" ref="Z125:AN125" si="170">IF($T125="Fixed",$U125,$W125)*Y82</f>
        <v>273720.03526492824</v>
      </c>
      <c r="AA125" s="16">
        <f t="shared" si="170"/>
        <v>273720.03526492824</v>
      </c>
      <c r="AB125" s="16">
        <f t="shared" si="170"/>
        <v>273720.03526492824</v>
      </c>
      <c r="AC125" s="16">
        <f t="shared" si="170"/>
        <v>273720.03526492824</v>
      </c>
      <c r="AD125" s="16">
        <f t="shared" si="170"/>
        <v>258513.36663909888</v>
      </c>
      <c r="AE125" s="16">
        <f t="shared" si="170"/>
        <v>243306.69801326949</v>
      </c>
      <c r="AF125" s="16">
        <f t="shared" si="170"/>
        <v>228100.0293874401</v>
      </c>
      <c r="AG125" s="16">
        <f t="shared" si="170"/>
        <v>212893.3607616107</v>
      </c>
      <c r="AH125" s="16">
        <f t="shared" si="170"/>
        <v>197686.69213578134</v>
      </c>
      <c r="AI125" s="16">
        <f t="shared" si="170"/>
        <v>182480.02350995195</v>
      </c>
      <c r="AJ125" s="16">
        <f t="shared" si="170"/>
        <v>167273.35488412256</v>
      </c>
      <c r="AK125" s="16">
        <f t="shared" si="170"/>
        <v>152066.68625829316</v>
      </c>
      <c r="AL125" s="16">
        <f t="shared" si="170"/>
        <v>136860.01763246377</v>
      </c>
      <c r="AM125" s="16">
        <f t="shared" si="170"/>
        <v>121653.34900663439</v>
      </c>
      <c r="AN125" s="16">
        <f t="shared" si="170"/>
        <v>106446.68038080502</v>
      </c>
      <c r="AO125" s="16">
        <f t="shared" si="166"/>
        <v>91240.011754975625</v>
      </c>
      <c r="AP125" s="16">
        <f t="shared" si="163"/>
        <v>76033.343129146233</v>
      </c>
      <c r="AQ125" s="16">
        <f t="shared" si="163"/>
        <v>60826.674503316834</v>
      </c>
      <c r="AR125" s="16">
        <f t="shared" si="163"/>
        <v>45620.005877487434</v>
      </c>
      <c r="AS125" s="16">
        <f t="shared" si="163"/>
        <v>30413.337251658042</v>
      </c>
      <c r="AT125" s="16">
        <f t="shared" si="163"/>
        <v>15206.668625828646</v>
      </c>
      <c r="AU125" s="16">
        <f t="shared" si="163"/>
        <v>1.0027433745563031E-10</v>
      </c>
      <c r="AV125" s="16">
        <f t="shared" si="163"/>
        <v>1.0027433745563031E-10</v>
      </c>
      <c r="AW125" s="16">
        <f t="shared" si="163"/>
        <v>1.0027433745563031E-10</v>
      </c>
      <c r="AX125" s="16">
        <f t="shared" si="163"/>
        <v>1.0027433745563031E-10</v>
      </c>
      <c r="AY125" s="16">
        <f t="shared" si="163"/>
        <v>1.0027433745563031E-10</v>
      </c>
      <c r="AZ125" s="16">
        <f t="shared" si="163"/>
        <v>1.0027433745563031E-10</v>
      </c>
      <c r="BA125" s="16">
        <f t="shared" si="163"/>
        <v>1.0027433745563031E-10</v>
      </c>
      <c r="BB125" s="16">
        <f t="shared" si="163"/>
        <v>1.0027433745563031E-10</v>
      </c>
      <c r="BC125" s="16">
        <f t="shared" si="163"/>
        <v>1.0027433745563031E-10</v>
      </c>
      <c r="BD125" s="16">
        <f t="shared" si="163"/>
        <v>1.0027433745563031E-10</v>
      </c>
      <c r="BE125" s="16">
        <f t="shared" si="150"/>
        <v>1.0027433745563031E-10</v>
      </c>
      <c r="BF125" s="16">
        <f t="shared" si="150"/>
        <v>1.0027433745563031E-10</v>
      </c>
      <c r="BG125" s="16">
        <f t="shared" si="150"/>
        <v>1.0027433745563031E-10</v>
      </c>
      <c r="BH125" s="16">
        <f t="shared" si="150"/>
        <v>1.0027433745563031E-10</v>
      </c>
      <c r="BI125" s="16">
        <f t="shared" si="150"/>
        <v>1.0027433745563031E-10</v>
      </c>
      <c r="BJ125" s="16">
        <f t="shared" si="150"/>
        <v>1.0027433745563031E-10</v>
      </c>
      <c r="BK125" s="16">
        <f t="shared" si="150"/>
        <v>1.0027433745563031E-10</v>
      </c>
      <c r="BL125" s="16">
        <f t="shared" si="150"/>
        <v>1.0027433745563031E-10</v>
      </c>
      <c r="BM125" s="16">
        <f t="shared" si="150"/>
        <v>1.0027433745563031E-10</v>
      </c>
      <c r="BN125" s="16">
        <f t="shared" si="150"/>
        <v>1.0027433745563031E-10</v>
      </c>
      <c r="BO125" s="16">
        <f t="shared" si="150"/>
        <v>1.0027433745563031E-10</v>
      </c>
      <c r="BP125" s="16">
        <f t="shared" si="150"/>
        <v>1.0027433745563031E-10</v>
      </c>
      <c r="BQ125" s="16">
        <f t="shared" si="150"/>
        <v>1.0027433745563031E-10</v>
      </c>
      <c r="BR125" s="16">
        <f t="shared" si="150"/>
        <v>1.0027433745563031E-10</v>
      </c>
      <c r="BS125" s="16">
        <f t="shared" si="150"/>
        <v>1.0027433745563031E-10</v>
      </c>
      <c r="BT125" s="16">
        <f t="shared" si="150"/>
        <v>1.0027433745563031E-10</v>
      </c>
      <c r="BU125" s="16">
        <f t="shared" si="147"/>
        <v>1.0027433745563031E-10</v>
      </c>
      <c r="BV125" s="16">
        <f t="shared" si="147"/>
        <v>1.0027433745563031E-10</v>
      </c>
      <c r="BW125" s="16">
        <f t="shared" si="88"/>
        <v>1.0027433745563031E-10</v>
      </c>
    </row>
    <row r="126" spans="1:75" x14ac:dyDescent="0.35">
      <c r="A126" s="14">
        <v>36</v>
      </c>
      <c r="B126" s="27" t="s">
        <v>53</v>
      </c>
      <c r="C126" s="28" t="s">
        <v>53</v>
      </c>
      <c r="D126" s="29" t="s">
        <v>54</v>
      </c>
      <c r="E126" s="50" t="s">
        <v>102</v>
      </c>
      <c r="F126" s="50" t="s">
        <v>105</v>
      </c>
      <c r="G126" s="50">
        <f>VLOOKUP(F126,'Represenative Instruments_FX'!$E$5:$F$14,2,FALSE)</f>
        <v>14</v>
      </c>
      <c r="H126" s="29" t="s">
        <v>55</v>
      </c>
      <c r="I126" s="76">
        <f>VLOOKUP(H126,'Represenative Instruments_FX'!$H$5:$J$15,3,FALSE)</f>
        <v>6.6666666666666666E-2</v>
      </c>
      <c r="J126" s="35">
        <f>+J83</f>
        <v>0</v>
      </c>
      <c r="K126" s="35">
        <f>+K83</f>
        <v>39446666.666666664</v>
      </c>
      <c r="L126" s="31"/>
      <c r="M126" s="31"/>
      <c r="N126" s="121"/>
      <c r="O126" s="123">
        <v>46752</v>
      </c>
      <c r="P126" s="29">
        <v>9</v>
      </c>
      <c r="Q126" s="31">
        <v>10</v>
      </c>
      <c r="R126" s="50">
        <v>0</v>
      </c>
      <c r="S126" s="50">
        <v>10</v>
      </c>
      <c r="T126" s="29" t="s">
        <v>29</v>
      </c>
      <c r="U126" s="47">
        <v>0.16500000000000001</v>
      </c>
      <c r="V126" s="29"/>
      <c r="W126" s="44"/>
      <c r="X126" s="31"/>
      <c r="Y126" s="19"/>
      <c r="Z126" s="16">
        <f t="shared" ref="Z126:AN126" si="171">IF($T126="Fixed",$U126,$W126)*Y83</f>
        <v>6508700</v>
      </c>
      <c r="AA126" s="16">
        <f t="shared" si="171"/>
        <v>6508700</v>
      </c>
      <c r="AB126" s="16">
        <f t="shared" si="171"/>
        <v>6508700</v>
      </c>
      <c r="AC126" s="16">
        <f t="shared" si="171"/>
        <v>6508700</v>
      </c>
      <c r="AD126" s="16">
        <f t="shared" si="171"/>
        <v>6508700</v>
      </c>
      <c r="AE126" s="16">
        <f t="shared" si="171"/>
        <v>6508700</v>
      </c>
      <c r="AF126" s="16">
        <f t="shared" si="171"/>
        <v>6508700</v>
      </c>
      <c r="AG126" s="16">
        <f t="shared" si="171"/>
        <v>6508700</v>
      </c>
      <c r="AH126" s="16">
        <f t="shared" si="171"/>
        <v>6508700</v>
      </c>
      <c r="AI126" s="16">
        <f t="shared" si="171"/>
        <v>6508700</v>
      </c>
      <c r="AJ126" s="16">
        <f t="shared" si="171"/>
        <v>0</v>
      </c>
      <c r="AK126" s="16">
        <f t="shared" si="171"/>
        <v>0</v>
      </c>
      <c r="AL126" s="16">
        <f t="shared" si="171"/>
        <v>0</v>
      </c>
      <c r="AM126" s="16">
        <f t="shared" si="171"/>
        <v>0</v>
      </c>
      <c r="AN126" s="16">
        <f t="shared" si="171"/>
        <v>0</v>
      </c>
      <c r="AO126" s="16">
        <f t="shared" si="166"/>
        <v>0</v>
      </c>
      <c r="AP126" s="16">
        <f t="shared" si="163"/>
        <v>0</v>
      </c>
      <c r="AQ126" s="16">
        <f t="shared" si="163"/>
        <v>0</v>
      </c>
      <c r="AR126" s="16">
        <f t="shared" si="163"/>
        <v>0</v>
      </c>
      <c r="AS126" s="16">
        <f t="shared" si="163"/>
        <v>0</v>
      </c>
      <c r="AT126" s="16">
        <f t="shared" si="163"/>
        <v>0</v>
      </c>
      <c r="AU126" s="16">
        <f t="shared" si="163"/>
        <v>0</v>
      </c>
      <c r="AV126" s="16">
        <f t="shared" si="163"/>
        <v>0</v>
      </c>
      <c r="AW126" s="16">
        <f t="shared" si="163"/>
        <v>0</v>
      </c>
      <c r="AX126" s="16">
        <f t="shared" si="163"/>
        <v>0</v>
      </c>
      <c r="AY126" s="16">
        <f t="shared" si="163"/>
        <v>0</v>
      </c>
      <c r="AZ126" s="16">
        <f t="shared" si="163"/>
        <v>0</v>
      </c>
      <c r="BA126" s="16">
        <f t="shared" si="163"/>
        <v>0</v>
      </c>
      <c r="BB126" s="16">
        <f t="shared" si="163"/>
        <v>0</v>
      </c>
      <c r="BC126" s="16">
        <f t="shared" si="163"/>
        <v>0</v>
      </c>
      <c r="BD126" s="16">
        <f t="shared" si="163"/>
        <v>0</v>
      </c>
      <c r="BE126" s="16">
        <f t="shared" si="150"/>
        <v>0</v>
      </c>
      <c r="BF126" s="16">
        <f t="shared" si="150"/>
        <v>0</v>
      </c>
      <c r="BG126" s="16">
        <f t="shared" si="150"/>
        <v>0</v>
      </c>
      <c r="BH126" s="16">
        <f t="shared" si="150"/>
        <v>0</v>
      </c>
      <c r="BI126" s="16">
        <f t="shared" si="150"/>
        <v>0</v>
      </c>
      <c r="BJ126" s="16">
        <f t="shared" si="150"/>
        <v>0</v>
      </c>
      <c r="BK126" s="16">
        <f t="shared" si="150"/>
        <v>0</v>
      </c>
      <c r="BL126" s="16">
        <f t="shared" si="150"/>
        <v>0</v>
      </c>
      <c r="BM126" s="16">
        <f t="shared" si="150"/>
        <v>0</v>
      </c>
      <c r="BN126" s="16">
        <f t="shared" si="150"/>
        <v>0</v>
      </c>
      <c r="BO126" s="16">
        <f t="shared" si="150"/>
        <v>0</v>
      </c>
      <c r="BP126" s="16">
        <f t="shared" si="150"/>
        <v>0</v>
      </c>
      <c r="BQ126" s="16">
        <f t="shared" si="150"/>
        <v>0</v>
      </c>
      <c r="BR126" s="16">
        <f t="shared" si="150"/>
        <v>0</v>
      </c>
      <c r="BS126" s="16">
        <f t="shared" si="150"/>
        <v>0</v>
      </c>
      <c r="BT126" s="16">
        <f t="shared" si="150"/>
        <v>0</v>
      </c>
      <c r="BU126" s="16">
        <f t="shared" si="147"/>
        <v>0</v>
      </c>
      <c r="BV126" s="16">
        <f t="shared" si="147"/>
        <v>0</v>
      </c>
      <c r="BW126" s="16">
        <f t="shared" si="88"/>
        <v>0</v>
      </c>
    </row>
    <row r="127" spans="1:75" x14ac:dyDescent="0.35">
      <c r="A127" s="14">
        <v>37</v>
      </c>
      <c r="B127" s="27" t="s">
        <v>56</v>
      </c>
      <c r="C127" s="28" t="s">
        <v>56</v>
      </c>
      <c r="D127" s="29" t="s">
        <v>54</v>
      </c>
      <c r="E127" s="50" t="s">
        <v>103</v>
      </c>
      <c r="F127" s="50" t="s">
        <v>106</v>
      </c>
      <c r="G127" s="50">
        <f>VLOOKUP(F127,'Represenative Instruments_FX'!$E$5:$F$14,2,FALSE)</f>
        <v>12</v>
      </c>
      <c r="H127" s="29" t="s">
        <v>55</v>
      </c>
      <c r="I127" s="76">
        <f>VLOOKUP(H127,'Represenative Instruments_FX'!$H$5:$J$15,3,FALSE)</f>
        <v>6.6666666666666666E-2</v>
      </c>
      <c r="J127" s="35">
        <f t="shared" ref="J127:K127" si="172">+J84</f>
        <v>0</v>
      </c>
      <c r="K127" s="35">
        <f t="shared" si="172"/>
        <v>6691376.666666667</v>
      </c>
      <c r="L127" s="31"/>
      <c r="M127" s="31"/>
      <c r="N127" s="121"/>
      <c r="O127" s="123">
        <v>43830</v>
      </c>
      <c r="P127" s="29">
        <v>1</v>
      </c>
      <c r="Q127" s="31">
        <v>2</v>
      </c>
      <c r="R127" s="50">
        <v>0</v>
      </c>
      <c r="S127" s="50">
        <v>2</v>
      </c>
      <c r="T127" s="29" t="s">
        <v>29</v>
      </c>
      <c r="U127" s="47">
        <v>0.13600000000000001</v>
      </c>
      <c r="V127" s="29"/>
      <c r="W127" s="44"/>
      <c r="X127" s="31"/>
      <c r="Y127" s="19"/>
      <c r="Z127" s="16">
        <f t="shared" ref="Z127:AN127" si="173">IF($T127="Fixed",$U127,$W127)*Y84</f>
        <v>910027.2266666668</v>
      </c>
      <c r="AA127" s="16">
        <f t="shared" si="173"/>
        <v>910027.2266666668</v>
      </c>
      <c r="AB127" s="16">
        <f t="shared" si="173"/>
        <v>0</v>
      </c>
      <c r="AC127" s="16">
        <f t="shared" si="173"/>
        <v>0</v>
      </c>
      <c r="AD127" s="16">
        <f t="shared" si="173"/>
        <v>0</v>
      </c>
      <c r="AE127" s="16">
        <f t="shared" si="173"/>
        <v>0</v>
      </c>
      <c r="AF127" s="16">
        <f t="shared" si="173"/>
        <v>0</v>
      </c>
      <c r="AG127" s="16">
        <f t="shared" si="173"/>
        <v>0</v>
      </c>
      <c r="AH127" s="16">
        <f t="shared" si="173"/>
        <v>0</v>
      </c>
      <c r="AI127" s="16">
        <f t="shared" si="173"/>
        <v>0</v>
      </c>
      <c r="AJ127" s="16">
        <f t="shared" si="173"/>
        <v>0</v>
      </c>
      <c r="AK127" s="16">
        <f t="shared" si="173"/>
        <v>0</v>
      </c>
      <c r="AL127" s="16">
        <f t="shared" si="173"/>
        <v>0</v>
      </c>
      <c r="AM127" s="16">
        <f t="shared" si="173"/>
        <v>0</v>
      </c>
      <c r="AN127" s="16">
        <f t="shared" si="173"/>
        <v>0</v>
      </c>
      <c r="AO127" s="16">
        <f t="shared" si="166"/>
        <v>0</v>
      </c>
      <c r="AP127" s="16">
        <f t="shared" si="163"/>
        <v>0</v>
      </c>
      <c r="AQ127" s="16">
        <f t="shared" si="163"/>
        <v>0</v>
      </c>
      <c r="AR127" s="16">
        <f t="shared" si="163"/>
        <v>0</v>
      </c>
      <c r="AS127" s="16">
        <f t="shared" si="163"/>
        <v>0</v>
      </c>
      <c r="AT127" s="16">
        <f t="shared" si="163"/>
        <v>0</v>
      </c>
      <c r="AU127" s="16">
        <f t="shared" si="163"/>
        <v>0</v>
      </c>
      <c r="AV127" s="16">
        <f t="shared" si="163"/>
        <v>0</v>
      </c>
      <c r="AW127" s="16">
        <f t="shared" si="163"/>
        <v>0</v>
      </c>
      <c r="AX127" s="16">
        <f t="shared" si="163"/>
        <v>0</v>
      </c>
      <c r="AY127" s="16">
        <f t="shared" si="163"/>
        <v>0</v>
      </c>
      <c r="AZ127" s="16">
        <f t="shared" si="163"/>
        <v>0</v>
      </c>
      <c r="BA127" s="16">
        <f t="shared" si="163"/>
        <v>0</v>
      </c>
      <c r="BB127" s="16">
        <f t="shared" si="163"/>
        <v>0</v>
      </c>
      <c r="BC127" s="16">
        <f t="shared" si="163"/>
        <v>0</v>
      </c>
      <c r="BD127" s="16">
        <f t="shared" si="163"/>
        <v>0</v>
      </c>
      <c r="BE127" s="16">
        <f t="shared" si="150"/>
        <v>0</v>
      </c>
      <c r="BF127" s="16">
        <f t="shared" si="150"/>
        <v>0</v>
      </c>
      <c r="BG127" s="16">
        <f t="shared" si="150"/>
        <v>0</v>
      </c>
      <c r="BH127" s="16">
        <f t="shared" si="150"/>
        <v>0</v>
      </c>
      <c r="BI127" s="16">
        <f t="shared" si="150"/>
        <v>0</v>
      </c>
      <c r="BJ127" s="16">
        <f t="shared" si="150"/>
        <v>0</v>
      </c>
      <c r="BK127" s="16">
        <f t="shared" si="150"/>
        <v>0</v>
      </c>
      <c r="BL127" s="16">
        <f t="shared" si="150"/>
        <v>0</v>
      </c>
      <c r="BM127" s="16">
        <f t="shared" si="150"/>
        <v>0</v>
      </c>
      <c r="BN127" s="16">
        <f t="shared" si="150"/>
        <v>0</v>
      </c>
      <c r="BO127" s="16">
        <f t="shared" si="150"/>
        <v>0</v>
      </c>
      <c r="BP127" s="16">
        <f t="shared" si="150"/>
        <v>0</v>
      </c>
      <c r="BQ127" s="16">
        <f t="shared" si="150"/>
        <v>0</v>
      </c>
      <c r="BR127" s="16">
        <f t="shared" si="150"/>
        <v>0</v>
      </c>
      <c r="BS127" s="16">
        <f t="shared" si="150"/>
        <v>0</v>
      </c>
      <c r="BT127" s="16">
        <f t="shared" si="150"/>
        <v>0</v>
      </c>
      <c r="BU127" s="16">
        <f t="shared" si="147"/>
        <v>0</v>
      </c>
      <c r="BV127" s="16">
        <f t="shared" si="147"/>
        <v>0</v>
      </c>
      <c r="BW127" s="16">
        <f t="shared" si="88"/>
        <v>0</v>
      </c>
    </row>
    <row r="128" spans="1:75" x14ac:dyDescent="0.35">
      <c r="A128" s="14">
        <v>38</v>
      </c>
      <c r="B128" s="27" t="s">
        <v>57</v>
      </c>
      <c r="C128" s="28" t="s">
        <v>57</v>
      </c>
      <c r="D128" s="29" t="s">
        <v>54</v>
      </c>
      <c r="E128" s="50" t="s">
        <v>103</v>
      </c>
      <c r="F128" s="50" t="s">
        <v>106</v>
      </c>
      <c r="G128" s="50">
        <f>VLOOKUP(F128,'Represenative Instruments_FX'!$E$5:$F$14,2,FALSE)</f>
        <v>12</v>
      </c>
      <c r="H128" s="29" t="s">
        <v>55</v>
      </c>
      <c r="I128" s="76">
        <f>VLOOKUP(H128,'Represenative Instruments_FX'!$H$5:$J$15,3,FALSE)</f>
        <v>6.6666666666666666E-2</v>
      </c>
      <c r="J128" s="35">
        <f t="shared" ref="J128:K128" si="174">+J85</f>
        <v>0</v>
      </c>
      <c r="K128" s="35">
        <f t="shared" si="174"/>
        <v>8354508.666666667</v>
      </c>
      <c r="L128" s="31"/>
      <c r="M128" s="31"/>
      <c r="N128" s="121"/>
      <c r="O128" s="123">
        <v>44196</v>
      </c>
      <c r="P128" s="29">
        <v>2</v>
      </c>
      <c r="Q128" s="31">
        <v>3</v>
      </c>
      <c r="R128" s="50">
        <v>0</v>
      </c>
      <c r="S128" s="50">
        <v>3</v>
      </c>
      <c r="T128" s="29" t="s">
        <v>29</v>
      </c>
      <c r="U128" s="47">
        <v>0.14199999999999999</v>
      </c>
      <c r="V128" s="29"/>
      <c r="W128" s="44"/>
      <c r="X128" s="31"/>
      <c r="Y128" s="19"/>
      <c r="Z128" s="16">
        <f t="shared" ref="Z128:AN128" si="175">IF($T128="Fixed",$U128,$W128)*Y85</f>
        <v>1186340.2306666665</v>
      </c>
      <c r="AA128" s="16">
        <f t="shared" si="175"/>
        <v>1186340.2306666665</v>
      </c>
      <c r="AB128" s="16">
        <f t="shared" si="175"/>
        <v>1186340.2306666665</v>
      </c>
      <c r="AC128" s="16">
        <f t="shared" si="175"/>
        <v>0</v>
      </c>
      <c r="AD128" s="16">
        <f t="shared" si="175"/>
        <v>0</v>
      </c>
      <c r="AE128" s="16">
        <f t="shared" si="175"/>
        <v>0</v>
      </c>
      <c r="AF128" s="16">
        <f t="shared" si="175"/>
        <v>0</v>
      </c>
      <c r="AG128" s="16">
        <f t="shared" si="175"/>
        <v>0</v>
      </c>
      <c r="AH128" s="16">
        <f t="shared" si="175"/>
        <v>0</v>
      </c>
      <c r="AI128" s="16">
        <f t="shared" si="175"/>
        <v>0</v>
      </c>
      <c r="AJ128" s="16">
        <f t="shared" si="175"/>
        <v>0</v>
      </c>
      <c r="AK128" s="16">
        <f t="shared" si="175"/>
        <v>0</v>
      </c>
      <c r="AL128" s="16">
        <f t="shared" si="175"/>
        <v>0</v>
      </c>
      <c r="AM128" s="16">
        <f t="shared" si="175"/>
        <v>0</v>
      </c>
      <c r="AN128" s="16">
        <f t="shared" si="175"/>
        <v>0</v>
      </c>
      <c r="AO128" s="16">
        <f t="shared" si="166"/>
        <v>0</v>
      </c>
      <c r="AP128" s="16">
        <f t="shared" si="163"/>
        <v>0</v>
      </c>
      <c r="AQ128" s="16">
        <f t="shared" si="163"/>
        <v>0</v>
      </c>
      <c r="AR128" s="16">
        <f t="shared" si="163"/>
        <v>0</v>
      </c>
      <c r="AS128" s="16">
        <f t="shared" si="163"/>
        <v>0</v>
      </c>
      <c r="AT128" s="16">
        <f t="shared" si="163"/>
        <v>0</v>
      </c>
      <c r="AU128" s="16">
        <f t="shared" si="163"/>
        <v>0</v>
      </c>
      <c r="AV128" s="16">
        <f t="shared" si="163"/>
        <v>0</v>
      </c>
      <c r="AW128" s="16">
        <f t="shared" si="163"/>
        <v>0</v>
      </c>
      <c r="AX128" s="16">
        <f t="shared" si="163"/>
        <v>0</v>
      </c>
      <c r="AY128" s="16">
        <f t="shared" si="163"/>
        <v>0</v>
      </c>
      <c r="AZ128" s="16">
        <f t="shared" si="163"/>
        <v>0</v>
      </c>
      <c r="BA128" s="16">
        <f t="shared" si="163"/>
        <v>0</v>
      </c>
      <c r="BB128" s="16">
        <f t="shared" si="163"/>
        <v>0</v>
      </c>
      <c r="BC128" s="16">
        <f t="shared" si="163"/>
        <v>0</v>
      </c>
      <c r="BD128" s="16">
        <f t="shared" si="163"/>
        <v>0</v>
      </c>
      <c r="BE128" s="16">
        <f t="shared" si="150"/>
        <v>0</v>
      </c>
      <c r="BF128" s="16">
        <f t="shared" si="150"/>
        <v>0</v>
      </c>
      <c r="BG128" s="16">
        <f t="shared" si="150"/>
        <v>0</v>
      </c>
      <c r="BH128" s="16">
        <f t="shared" si="150"/>
        <v>0</v>
      </c>
      <c r="BI128" s="16">
        <f t="shared" si="150"/>
        <v>0</v>
      </c>
      <c r="BJ128" s="16">
        <f t="shared" si="150"/>
        <v>0</v>
      </c>
      <c r="BK128" s="16">
        <f t="shared" si="150"/>
        <v>0</v>
      </c>
      <c r="BL128" s="16">
        <f t="shared" si="150"/>
        <v>0</v>
      </c>
      <c r="BM128" s="16">
        <f t="shared" si="150"/>
        <v>0</v>
      </c>
      <c r="BN128" s="16">
        <f t="shared" si="150"/>
        <v>0</v>
      </c>
      <c r="BO128" s="16">
        <f t="shared" si="150"/>
        <v>0</v>
      </c>
      <c r="BP128" s="16">
        <f t="shared" si="150"/>
        <v>0</v>
      </c>
      <c r="BQ128" s="16">
        <f t="shared" si="150"/>
        <v>0</v>
      </c>
      <c r="BR128" s="16">
        <f t="shared" si="150"/>
        <v>0</v>
      </c>
      <c r="BS128" s="16">
        <f t="shared" si="150"/>
        <v>0</v>
      </c>
      <c r="BT128" s="16">
        <f t="shared" si="150"/>
        <v>0</v>
      </c>
      <c r="BU128" s="16">
        <f t="shared" si="147"/>
        <v>0</v>
      </c>
      <c r="BV128" s="16">
        <f t="shared" si="147"/>
        <v>0</v>
      </c>
      <c r="BW128" s="16">
        <f t="shared" si="88"/>
        <v>0</v>
      </c>
    </row>
    <row r="129" spans="1:75" x14ac:dyDescent="0.35">
      <c r="A129" s="14">
        <v>39</v>
      </c>
      <c r="B129" s="27" t="s">
        <v>58</v>
      </c>
      <c r="C129" s="28" t="s">
        <v>58</v>
      </c>
      <c r="D129" s="29" t="s">
        <v>54</v>
      </c>
      <c r="E129" s="50" t="s">
        <v>104</v>
      </c>
      <c r="F129" s="50" t="s">
        <v>107</v>
      </c>
      <c r="G129" s="50">
        <f>VLOOKUP(F129,'Represenative Instruments_FX'!$E$5:$F$14,2,FALSE)</f>
        <v>13</v>
      </c>
      <c r="H129" s="29" t="s">
        <v>55</v>
      </c>
      <c r="I129" s="76">
        <f>VLOOKUP(H129,'Represenative Instruments_FX'!$H$5:$J$15,3,FALSE)</f>
        <v>6.6666666666666666E-2</v>
      </c>
      <c r="J129" s="35">
        <f t="shared" ref="J129:K129" si="176">+J86</f>
        <v>0</v>
      </c>
      <c r="K129" s="35">
        <f t="shared" si="176"/>
        <v>169435120.13333333</v>
      </c>
      <c r="L129" s="31"/>
      <c r="M129" s="31"/>
      <c r="N129" s="121"/>
      <c r="O129" s="123">
        <v>44926</v>
      </c>
      <c r="P129" s="29">
        <v>4</v>
      </c>
      <c r="Q129" s="31">
        <v>5</v>
      </c>
      <c r="R129" s="50">
        <v>0</v>
      </c>
      <c r="S129" s="50">
        <v>5</v>
      </c>
      <c r="T129" s="29" t="s">
        <v>29</v>
      </c>
      <c r="U129" s="47">
        <v>0.14799999999999999</v>
      </c>
      <c r="V129" s="29"/>
      <c r="W129" s="44"/>
      <c r="X129" s="31"/>
      <c r="Y129" s="19"/>
      <c r="Z129" s="16">
        <f t="shared" ref="Z129:AN129" si="177">IF($T129="Fixed",$U129,$W129)*Y86</f>
        <v>25076397.77973333</v>
      </c>
      <c r="AA129" s="16">
        <f t="shared" si="177"/>
        <v>25076397.77973333</v>
      </c>
      <c r="AB129" s="16">
        <f t="shared" si="177"/>
        <v>25076397.77973333</v>
      </c>
      <c r="AC129" s="16">
        <f t="shared" si="177"/>
        <v>25076397.77973333</v>
      </c>
      <c r="AD129" s="16">
        <f t="shared" si="177"/>
        <v>25076397.77973333</v>
      </c>
      <c r="AE129" s="16">
        <f t="shared" si="177"/>
        <v>0</v>
      </c>
      <c r="AF129" s="16">
        <f t="shared" si="177"/>
        <v>0</v>
      </c>
      <c r="AG129" s="16">
        <f t="shared" si="177"/>
        <v>0</v>
      </c>
      <c r="AH129" s="16">
        <f t="shared" si="177"/>
        <v>0</v>
      </c>
      <c r="AI129" s="16">
        <f t="shared" si="177"/>
        <v>0</v>
      </c>
      <c r="AJ129" s="16">
        <f t="shared" si="177"/>
        <v>0</v>
      </c>
      <c r="AK129" s="16">
        <f t="shared" si="177"/>
        <v>0</v>
      </c>
      <c r="AL129" s="16">
        <f t="shared" si="177"/>
        <v>0</v>
      </c>
      <c r="AM129" s="16">
        <f t="shared" si="177"/>
        <v>0</v>
      </c>
      <c r="AN129" s="16">
        <f t="shared" si="177"/>
        <v>0</v>
      </c>
      <c r="AO129" s="16">
        <f t="shared" si="166"/>
        <v>0</v>
      </c>
      <c r="AP129" s="16">
        <f t="shared" si="163"/>
        <v>0</v>
      </c>
      <c r="AQ129" s="16">
        <f t="shared" si="163"/>
        <v>0</v>
      </c>
      <c r="AR129" s="16">
        <f t="shared" si="163"/>
        <v>0</v>
      </c>
      <c r="AS129" s="16">
        <f t="shared" si="163"/>
        <v>0</v>
      </c>
      <c r="AT129" s="16">
        <f t="shared" si="163"/>
        <v>0</v>
      </c>
      <c r="AU129" s="16">
        <f t="shared" si="163"/>
        <v>0</v>
      </c>
      <c r="AV129" s="16">
        <f t="shared" si="163"/>
        <v>0</v>
      </c>
      <c r="AW129" s="16">
        <f t="shared" si="163"/>
        <v>0</v>
      </c>
      <c r="AX129" s="16">
        <f t="shared" si="163"/>
        <v>0</v>
      </c>
      <c r="AY129" s="16">
        <f t="shared" si="163"/>
        <v>0</v>
      </c>
      <c r="AZ129" s="16">
        <f t="shared" si="163"/>
        <v>0</v>
      </c>
      <c r="BA129" s="16">
        <f t="shared" si="163"/>
        <v>0</v>
      </c>
      <c r="BB129" s="16">
        <f t="shared" si="163"/>
        <v>0</v>
      </c>
      <c r="BC129" s="16">
        <f t="shared" si="163"/>
        <v>0</v>
      </c>
      <c r="BD129" s="16">
        <f t="shared" si="163"/>
        <v>0</v>
      </c>
      <c r="BE129" s="16">
        <f t="shared" si="150"/>
        <v>0</v>
      </c>
      <c r="BF129" s="16">
        <f t="shared" si="150"/>
        <v>0</v>
      </c>
      <c r="BG129" s="16">
        <f t="shared" si="150"/>
        <v>0</v>
      </c>
      <c r="BH129" s="16">
        <f t="shared" si="150"/>
        <v>0</v>
      </c>
      <c r="BI129" s="16">
        <f t="shared" si="150"/>
        <v>0</v>
      </c>
      <c r="BJ129" s="16">
        <f t="shared" si="150"/>
        <v>0</v>
      </c>
      <c r="BK129" s="16">
        <f t="shared" si="150"/>
        <v>0</v>
      </c>
      <c r="BL129" s="16">
        <f t="shared" si="150"/>
        <v>0</v>
      </c>
      <c r="BM129" s="16">
        <f t="shared" si="150"/>
        <v>0</v>
      </c>
      <c r="BN129" s="16">
        <f t="shared" si="150"/>
        <v>0</v>
      </c>
      <c r="BO129" s="16">
        <f t="shared" si="150"/>
        <v>0</v>
      </c>
      <c r="BP129" s="16">
        <f t="shared" si="150"/>
        <v>0</v>
      </c>
      <c r="BQ129" s="16">
        <f t="shared" si="150"/>
        <v>0</v>
      </c>
      <c r="BR129" s="16">
        <f t="shared" si="150"/>
        <v>0</v>
      </c>
      <c r="BS129" s="16">
        <f t="shared" si="150"/>
        <v>0</v>
      </c>
      <c r="BT129" s="16">
        <f t="shared" si="150"/>
        <v>0</v>
      </c>
      <c r="BU129" s="16">
        <f t="shared" si="147"/>
        <v>0</v>
      </c>
      <c r="BV129" s="16">
        <f t="shared" si="147"/>
        <v>0</v>
      </c>
      <c r="BW129" s="16">
        <f t="shared" si="88"/>
        <v>0</v>
      </c>
    </row>
    <row r="130" spans="1:75" x14ac:dyDescent="0.35">
      <c r="A130" s="14">
        <v>40</v>
      </c>
      <c r="B130" s="27" t="s">
        <v>59</v>
      </c>
      <c r="C130" s="28" t="s">
        <v>59</v>
      </c>
      <c r="D130" s="29" t="s">
        <v>54</v>
      </c>
      <c r="E130" s="50" t="s">
        <v>104</v>
      </c>
      <c r="F130" s="50" t="s">
        <v>107</v>
      </c>
      <c r="G130" s="50">
        <f>VLOOKUP(F130,'Represenative Instruments_FX'!$E$5:$F$14,2,FALSE)</f>
        <v>13</v>
      </c>
      <c r="H130" s="29" t="s">
        <v>55</v>
      </c>
      <c r="I130" s="76">
        <f>VLOOKUP(H130,'Represenative Instruments_FX'!$H$5:$J$15,3,FALSE)</f>
        <v>6.6666666666666666E-2</v>
      </c>
      <c r="J130" s="35">
        <f t="shared" ref="J130:K130" si="178">+J87</f>
        <v>0</v>
      </c>
      <c r="K130" s="35">
        <f t="shared" si="178"/>
        <v>169908658.26666665</v>
      </c>
      <c r="L130" s="36"/>
      <c r="M130" s="36"/>
      <c r="N130" s="121"/>
      <c r="O130" s="123">
        <v>45657</v>
      </c>
      <c r="P130" s="29">
        <v>6</v>
      </c>
      <c r="Q130" s="31">
        <v>7</v>
      </c>
      <c r="R130" s="50">
        <v>0</v>
      </c>
      <c r="S130" s="50">
        <v>7</v>
      </c>
      <c r="T130" s="29" t="s">
        <v>29</v>
      </c>
      <c r="U130" s="47">
        <v>0.1535</v>
      </c>
      <c r="V130" s="29"/>
      <c r="W130" s="44"/>
      <c r="X130" s="36"/>
      <c r="Y130" s="19"/>
      <c r="Z130" s="16">
        <f t="shared" ref="Z130:AN130" si="179">IF($T130="Fixed",$U130,$W130)*Y87</f>
        <v>26080979.043933332</v>
      </c>
      <c r="AA130" s="16">
        <f t="shared" si="179"/>
        <v>26080979.043933332</v>
      </c>
      <c r="AB130" s="16">
        <f t="shared" si="179"/>
        <v>26080979.043933332</v>
      </c>
      <c r="AC130" s="16">
        <f t="shared" si="179"/>
        <v>26080979.043933332</v>
      </c>
      <c r="AD130" s="16">
        <f t="shared" si="179"/>
        <v>26080979.043933332</v>
      </c>
      <c r="AE130" s="16">
        <f t="shared" si="179"/>
        <v>26080979.043933332</v>
      </c>
      <c r="AF130" s="16">
        <f t="shared" si="179"/>
        <v>26080979.043933332</v>
      </c>
      <c r="AG130" s="16">
        <f t="shared" si="179"/>
        <v>0</v>
      </c>
      <c r="AH130" s="16">
        <f t="shared" si="179"/>
        <v>0</v>
      </c>
      <c r="AI130" s="16">
        <f t="shared" si="179"/>
        <v>0</v>
      </c>
      <c r="AJ130" s="16">
        <f t="shared" si="179"/>
        <v>0</v>
      </c>
      <c r="AK130" s="16">
        <f t="shared" si="179"/>
        <v>0</v>
      </c>
      <c r="AL130" s="16">
        <f t="shared" si="179"/>
        <v>0</v>
      </c>
      <c r="AM130" s="16">
        <f t="shared" si="179"/>
        <v>0</v>
      </c>
      <c r="AN130" s="16">
        <f t="shared" si="179"/>
        <v>0</v>
      </c>
      <c r="AO130" s="16">
        <f t="shared" si="166"/>
        <v>0</v>
      </c>
      <c r="AP130" s="16">
        <f t="shared" si="163"/>
        <v>0</v>
      </c>
      <c r="AQ130" s="16">
        <f t="shared" si="163"/>
        <v>0</v>
      </c>
      <c r="AR130" s="16">
        <f t="shared" si="163"/>
        <v>0</v>
      </c>
      <c r="AS130" s="16">
        <f t="shared" si="163"/>
        <v>0</v>
      </c>
      <c r="AT130" s="16">
        <f t="shared" si="163"/>
        <v>0</v>
      </c>
      <c r="AU130" s="16">
        <f t="shared" si="163"/>
        <v>0</v>
      </c>
      <c r="AV130" s="16">
        <f t="shared" si="163"/>
        <v>0</v>
      </c>
      <c r="AW130" s="16">
        <f t="shared" si="163"/>
        <v>0</v>
      </c>
      <c r="AX130" s="16">
        <f t="shared" si="163"/>
        <v>0</v>
      </c>
      <c r="AY130" s="16">
        <f t="shared" si="163"/>
        <v>0</v>
      </c>
      <c r="AZ130" s="16">
        <f t="shared" si="163"/>
        <v>0</v>
      </c>
      <c r="BA130" s="16">
        <f t="shared" si="163"/>
        <v>0</v>
      </c>
      <c r="BB130" s="16">
        <f t="shared" si="163"/>
        <v>0</v>
      </c>
      <c r="BC130" s="16">
        <f t="shared" si="163"/>
        <v>0</v>
      </c>
      <c r="BD130" s="16">
        <f t="shared" si="163"/>
        <v>0</v>
      </c>
      <c r="BE130" s="16">
        <f t="shared" si="150"/>
        <v>0</v>
      </c>
      <c r="BF130" s="16">
        <f t="shared" si="150"/>
        <v>0</v>
      </c>
      <c r="BG130" s="16">
        <f t="shared" si="150"/>
        <v>0</v>
      </c>
      <c r="BH130" s="16">
        <f t="shared" si="150"/>
        <v>0</v>
      </c>
      <c r="BI130" s="16">
        <f t="shared" si="150"/>
        <v>0</v>
      </c>
      <c r="BJ130" s="16">
        <f t="shared" si="150"/>
        <v>0</v>
      </c>
      <c r="BK130" s="16">
        <f t="shared" si="150"/>
        <v>0</v>
      </c>
      <c r="BL130" s="16">
        <f t="shared" si="150"/>
        <v>0</v>
      </c>
      <c r="BM130" s="16">
        <f t="shared" si="150"/>
        <v>0</v>
      </c>
      <c r="BN130" s="16">
        <f t="shared" si="150"/>
        <v>0</v>
      </c>
      <c r="BO130" s="16">
        <f t="shared" si="150"/>
        <v>0</v>
      </c>
      <c r="BP130" s="16">
        <f t="shared" si="150"/>
        <v>0</v>
      </c>
      <c r="BQ130" s="16">
        <f t="shared" si="150"/>
        <v>0</v>
      </c>
      <c r="BR130" s="16">
        <f t="shared" si="150"/>
        <v>0</v>
      </c>
      <c r="BS130" s="16">
        <f t="shared" si="150"/>
        <v>0</v>
      </c>
      <c r="BT130" s="16">
        <f t="shared" si="150"/>
        <v>0</v>
      </c>
      <c r="BU130" s="16">
        <f t="shared" si="147"/>
        <v>0</v>
      </c>
      <c r="BV130" s="16">
        <f t="shared" si="147"/>
        <v>0</v>
      </c>
      <c r="BW130" s="16">
        <f t="shared" si="88"/>
        <v>0</v>
      </c>
    </row>
    <row r="131" spans="1:75" x14ac:dyDescent="0.35">
      <c r="A131" s="14">
        <v>41</v>
      </c>
      <c r="B131" s="39" t="s">
        <v>64</v>
      </c>
      <c r="C131" s="39" t="s">
        <v>64</v>
      </c>
      <c r="D131" s="29" t="s">
        <v>54</v>
      </c>
      <c r="E131" s="50" t="s">
        <v>101</v>
      </c>
      <c r="F131" s="50" t="s">
        <v>108</v>
      </c>
      <c r="G131" s="50">
        <f>VLOOKUP(F131,'Represenative Instruments_FX'!$E$5:$F$14,2,FALSE)</f>
        <v>11</v>
      </c>
      <c r="H131" s="29" t="s">
        <v>55</v>
      </c>
      <c r="I131" s="76">
        <f>VLOOKUP(H131,'Represenative Instruments_FX'!$H$5:$J$15,3,FALSE)</f>
        <v>6.6666666666666666E-2</v>
      </c>
      <c r="J131" s="35">
        <f t="shared" ref="J131:K131" si="180">+J88</f>
        <v>0</v>
      </c>
      <c r="K131" s="35">
        <f t="shared" si="180"/>
        <v>255420311.79999998</v>
      </c>
      <c r="L131" s="36"/>
      <c r="M131" s="36"/>
      <c r="N131" s="121"/>
      <c r="O131" s="123">
        <v>43465</v>
      </c>
      <c r="P131" s="29">
        <v>0</v>
      </c>
      <c r="Q131" s="31">
        <v>1</v>
      </c>
      <c r="R131" s="50">
        <v>0</v>
      </c>
      <c r="S131" s="50">
        <v>1</v>
      </c>
      <c r="T131" s="29" t="s">
        <v>29</v>
      </c>
      <c r="U131" s="47">
        <v>0.13</v>
      </c>
      <c r="V131" s="29"/>
      <c r="W131" s="29"/>
      <c r="X131" s="29"/>
      <c r="Y131" s="19"/>
      <c r="Z131" s="16">
        <f t="shared" ref="Z131:AN131" si="181">IF($T131="Fixed",$U131,$W131)*Y88</f>
        <v>33204640.533999998</v>
      </c>
      <c r="AA131" s="16">
        <f t="shared" si="181"/>
        <v>0</v>
      </c>
      <c r="AB131" s="16">
        <f t="shared" si="181"/>
        <v>0</v>
      </c>
      <c r="AC131" s="16">
        <f t="shared" si="181"/>
        <v>0</v>
      </c>
      <c r="AD131" s="16">
        <f t="shared" si="181"/>
        <v>0</v>
      </c>
      <c r="AE131" s="16">
        <f t="shared" si="181"/>
        <v>0</v>
      </c>
      <c r="AF131" s="16">
        <f t="shared" si="181"/>
        <v>0</v>
      </c>
      <c r="AG131" s="16">
        <f t="shared" si="181"/>
        <v>0</v>
      </c>
      <c r="AH131" s="16">
        <f t="shared" si="181"/>
        <v>0</v>
      </c>
      <c r="AI131" s="16">
        <f t="shared" si="181"/>
        <v>0</v>
      </c>
      <c r="AJ131" s="16">
        <f t="shared" si="181"/>
        <v>0</v>
      </c>
      <c r="AK131" s="16">
        <f t="shared" si="181"/>
        <v>0</v>
      </c>
      <c r="AL131" s="16">
        <f t="shared" si="181"/>
        <v>0</v>
      </c>
      <c r="AM131" s="16">
        <f t="shared" si="181"/>
        <v>0</v>
      </c>
      <c r="AN131" s="16">
        <f t="shared" si="181"/>
        <v>0</v>
      </c>
      <c r="AO131" s="16">
        <f t="shared" si="166"/>
        <v>0</v>
      </c>
      <c r="AP131" s="16">
        <f t="shared" si="163"/>
        <v>0</v>
      </c>
      <c r="AQ131" s="16">
        <f t="shared" si="163"/>
        <v>0</v>
      </c>
      <c r="AR131" s="16">
        <f t="shared" si="163"/>
        <v>0</v>
      </c>
      <c r="AS131" s="16">
        <f t="shared" si="163"/>
        <v>0</v>
      </c>
      <c r="AT131" s="16">
        <f t="shared" si="163"/>
        <v>0</v>
      </c>
      <c r="AU131" s="16">
        <f t="shared" si="163"/>
        <v>0</v>
      </c>
      <c r="AV131" s="16">
        <f t="shared" si="163"/>
        <v>0</v>
      </c>
      <c r="AW131" s="16">
        <f t="shared" si="163"/>
        <v>0</v>
      </c>
      <c r="AX131" s="16">
        <f t="shared" si="163"/>
        <v>0</v>
      </c>
      <c r="AY131" s="16">
        <f t="shared" si="163"/>
        <v>0</v>
      </c>
      <c r="AZ131" s="16">
        <f t="shared" si="163"/>
        <v>0</v>
      </c>
      <c r="BA131" s="16">
        <f t="shared" si="163"/>
        <v>0</v>
      </c>
      <c r="BB131" s="16">
        <f t="shared" si="163"/>
        <v>0</v>
      </c>
      <c r="BC131" s="16">
        <f t="shared" si="163"/>
        <v>0</v>
      </c>
      <c r="BD131" s="16">
        <f t="shared" si="163"/>
        <v>0</v>
      </c>
      <c r="BE131" s="16">
        <f t="shared" si="150"/>
        <v>0</v>
      </c>
      <c r="BF131" s="16">
        <f t="shared" si="150"/>
        <v>0</v>
      </c>
      <c r="BG131" s="16">
        <f t="shared" si="150"/>
        <v>0</v>
      </c>
      <c r="BH131" s="16">
        <f t="shared" si="150"/>
        <v>0</v>
      </c>
      <c r="BI131" s="16">
        <f t="shared" si="150"/>
        <v>0</v>
      </c>
      <c r="BJ131" s="16">
        <f t="shared" si="150"/>
        <v>0</v>
      </c>
      <c r="BK131" s="16">
        <f t="shared" si="150"/>
        <v>0</v>
      </c>
      <c r="BL131" s="16">
        <f t="shared" si="150"/>
        <v>0</v>
      </c>
      <c r="BM131" s="16">
        <f t="shared" si="150"/>
        <v>0</v>
      </c>
      <c r="BN131" s="16">
        <f t="shared" si="150"/>
        <v>0</v>
      </c>
      <c r="BO131" s="16">
        <f t="shared" si="150"/>
        <v>0</v>
      </c>
      <c r="BP131" s="16">
        <f t="shared" si="150"/>
        <v>0</v>
      </c>
      <c r="BQ131" s="16">
        <f t="shared" si="150"/>
        <v>0</v>
      </c>
      <c r="BR131" s="16">
        <f t="shared" si="150"/>
        <v>0</v>
      </c>
      <c r="BS131" s="16">
        <f t="shared" si="150"/>
        <v>0</v>
      </c>
      <c r="BT131" s="16">
        <f>IF($T131="Fixed",$U131,$W131)*BS88</f>
        <v>0</v>
      </c>
      <c r="BU131" s="16">
        <f>IF($T131="Fixed",$U131,$W131)*BT88</f>
        <v>0</v>
      </c>
      <c r="BV131" s="16">
        <f>IF($T131="Fixed",$U131,$W131)*BU88</f>
        <v>0</v>
      </c>
      <c r="BW131" s="16">
        <f t="shared" si="88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K43"/>
  <sheetViews>
    <sheetView workbookViewId="0">
      <selection activeCell="E16" sqref="E16"/>
    </sheetView>
  </sheetViews>
  <sheetFormatPr defaultColWidth="9.1796875" defaultRowHeight="13" x14ac:dyDescent="0.3"/>
  <cols>
    <col min="1" max="1" width="9.1796875" style="41"/>
    <col min="2" max="2" width="45" style="41" customWidth="1"/>
    <col min="3" max="3" width="26" style="41" customWidth="1"/>
    <col min="4" max="4" width="9.1796875" style="41"/>
    <col min="5" max="5" width="29.453125" style="41" customWidth="1"/>
    <col min="6" max="6" width="18.81640625" style="41" customWidth="1"/>
    <col min="7" max="7" width="9.1796875" style="41"/>
    <col min="8" max="8" width="14" style="41" customWidth="1"/>
    <col min="9" max="9" width="32" style="41" customWidth="1"/>
    <col min="10" max="10" width="25.1796875" style="41" customWidth="1"/>
    <col min="11" max="11" width="15" style="41" customWidth="1"/>
    <col min="12" max="16384" width="9.1796875" style="41"/>
  </cols>
  <sheetData>
    <row r="2" spans="2:11" x14ac:dyDescent="0.3">
      <c r="B2" s="153" t="s">
        <v>68</v>
      </c>
      <c r="C2" s="153"/>
      <c r="E2" s="153" t="s">
        <v>69</v>
      </c>
      <c r="F2" s="153"/>
      <c r="H2" s="153" t="s">
        <v>124</v>
      </c>
      <c r="I2" s="153"/>
      <c r="J2" s="153"/>
      <c r="K2" s="153"/>
    </row>
    <row r="4" spans="2:11" ht="27.75" customHeight="1" x14ac:dyDescent="0.3">
      <c r="B4" s="53" t="s">
        <v>71</v>
      </c>
      <c r="C4" s="52" t="s">
        <v>70</v>
      </c>
      <c r="E4" s="52" t="s">
        <v>70</v>
      </c>
      <c r="F4" s="73" t="s">
        <v>67</v>
      </c>
      <c r="H4" s="54" t="s">
        <v>72</v>
      </c>
      <c r="I4" s="55" t="s">
        <v>73</v>
      </c>
      <c r="J4" s="56" t="s">
        <v>119</v>
      </c>
      <c r="K4" s="117" t="s">
        <v>120</v>
      </c>
    </row>
    <row r="5" spans="2:11" x14ac:dyDescent="0.3">
      <c r="B5" s="15" t="s">
        <v>26</v>
      </c>
      <c r="C5" s="15" t="s">
        <v>62</v>
      </c>
      <c r="E5" s="15" t="s">
        <v>74</v>
      </c>
      <c r="F5" s="14">
        <v>2</v>
      </c>
      <c r="H5" s="103" t="s">
        <v>28</v>
      </c>
      <c r="I5" s="104">
        <v>15</v>
      </c>
      <c r="J5" s="143">
        <f t="shared" ref="J5:J13" si="0">I5/$I$5</f>
        <v>1</v>
      </c>
      <c r="K5" s="104">
        <f>1/J5</f>
        <v>1</v>
      </c>
    </row>
    <row r="6" spans="2:11" x14ac:dyDescent="0.3">
      <c r="B6" s="15" t="s">
        <v>31</v>
      </c>
      <c r="C6" s="15" t="s">
        <v>62</v>
      </c>
      <c r="E6" s="15" t="s">
        <v>75</v>
      </c>
      <c r="F6" s="14">
        <v>3</v>
      </c>
      <c r="H6" s="103" t="s">
        <v>30</v>
      </c>
      <c r="I6" s="104">
        <f>$K$13/K6</f>
        <v>21.371550000000003</v>
      </c>
      <c r="J6" s="143">
        <v>1.4247700000000001</v>
      </c>
      <c r="K6" s="104">
        <f>1/J6</f>
        <v>0.70186766986952276</v>
      </c>
    </row>
    <row r="7" spans="2:11" x14ac:dyDescent="0.3">
      <c r="B7" s="15" t="s">
        <v>33</v>
      </c>
      <c r="C7" s="15" t="s">
        <v>63</v>
      </c>
      <c r="E7" s="15" t="s">
        <v>76</v>
      </c>
      <c r="F7" s="14">
        <v>1</v>
      </c>
      <c r="H7" s="103" t="s">
        <v>32</v>
      </c>
      <c r="I7" s="104">
        <f>$K$13/K7</f>
        <v>18.031499999999998</v>
      </c>
      <c r="J7" s="143">
        <v>1.2020999999999999</v>
      </c>
      <c r="K7" s="104">
        <f t="shared" ref="K7:K13" si="1">1/J7</f>
        <v>0.83187754762498967</v>
      </c>
    </row>
    <row r="8" spans="2:11" x14ac:dyDescent="0.3">
      <c r="B8" s="17" t="s">
        <v>35</v>
      </c>
      <c r="C8" s="15" t="s">
        <v>35</v>
      </c>
      <c r="E8" s="15" t="s">
        <v>77</v>
      </c>
      <c r="F8" s="14">
        <v>4</v>
      </c>
      <c r="H8" s="103" t="s">
        <v>116</v>
      </c>
      <c r="I8" s="104">
        <f t="shared" ref="I8:I11" si="2">$K$13/K8</f>
        <v>0.13309505886900933</v>
      </c>
      <c r="J8" s="143">
        <v>8.8730039246006209E-3</v>
      </c>
      <c r="K8" s="104">
        <f t="shared" si="1"/>
        <v>112.70140399999998</v>
      </c>
    </row>
    <row r="9" spans="2:11" x14ac:dyDescent="0.3">
      <c r="B9" s="17" t="s">
        <v>37</v>
      </c>
      <c r="C9" s="15" t="s">
        <v>63</v>
      </c>
      <c r="E9" s="15" t="s">
        <v>78</v>
      </c>
      <c r="F9" s="14">
        <v>5</v>
      </c>
      <c r="H9" s="103" t="s">
        <v>117</v>
      </c>
      <c r="I9" s="104">
        <f t="shared" si="2"/>
        <v>2.4213888053061345</v>
      </c>
      <c r="J9" s="143">
        <v>0.16142592035374231</v>
      </c>
      <c r="K9" s="104">
        <f t="shared" si="1"/>
        <v>6.1947919999999996</v>
      </c>
    </row>
    <row r="10" spans="2:11" x14ac:dyDescent="0.3">
      <c r="B10" s="15" t="s">
        <v>40</v>
      </c>
      <c r="C10" s="15" t="s">
        <v>63</v>
      </c>
      <c r="E10" s="15" t="s">
        <v>79</v>
      </c>
      <c r="F10" s="14">
        <v>6</v>
      </c>
      <c r="H10" s="103" t="s">
        <v>36</v>
      </c>
      <c r="I10" s="104">
        <f t="shared" si="2"/>
        <v>15.39495</v>
      </c>
      <c r="J10" s="143">
        <v>1.02633</v>
      </c>
      <c r="K10" s="104">
        <f t="shared" si="1"/>
        <v>0.97434548342151162</v>
      </c>
    </row>
    <row r="11" spans="2:11" x14ac:dyDescent="0.3">
      <c r="B11" s="15" t="s">
        <v>41</v>
      </c>
      <c r="C11" s="15" t="s">
        <v>35</v>
      </c>
      <c r="E11" s="15" t="s">
        <v>105</v>
      </c>
      <c r="F11" s="14">
        <v>14</v>
      </c>
      <c r="H11" s="103" t="s">
        <v>52</v>
      </c>
      <c r="I11" s="104">
        <f t="shared" si="2"/>
        <v>21.371550000000003</v>
      </c>
      <c r="J11" s="143">
        <v>1.4247700000000001</v>
      </c>
      <c r="K11" s="104">
        <f t="shared" si="1"/>
        <v>0.70186766986952276</v>
      </c>
    </row>
    <row r="12" spans="2:11" x14ac:dyDescent="0.3">
      <c r="B12" s="15" t="s">
        <v>42</v>
      </c>
      <c r="C12" s="15" t="s">
        <v>43</v>
      </c>
      <c r="E12" s="15" t="s">
        <v>106</v>
      </c>
      <c r="F12" s="14">
        <v>12</v>
      </c>
      <c r="H12" s="103" t="s">
        <v>118</v>
      </c>
      <c r="I12" s="143">
        <f>$K$13/K12</f>
        <v>1.4040983027194193E-2</v>
      </c>
      <c r="J12" s="143">
        <v>9.3606553514627953E-4</v>
      </c>
      <c r="K12" s="143">
        <f>1/J12</f>
        <v>1068.3012699999999</v>
      </c>
    </row>
    <row r="13" spans="2:11" x14ac:dyDescent="0.3">
      <c r="B13" s="17" t="s">
        <v>44</v>
      </c>
      <c r="C13" s="15" t="s">
        <v>62</v>
      </c>
      <c r="E13" s="15" t="s">
        <v>107</v>
      </c>
      <c r="F13" s="14">
        <v>13</v>
      </c>
      <c r="H13" s="103" t="s">
        <v>55</v>
      </c>
      <c r="I13" s="104">
        <v>1</v>
      </c>
      <c r="J13" s="143">
        <f t="shared" si="0"/>
        <v>6.6666666666666666E-2</v>
      </c>
      <c r="K13" s="104">
        <f t="shared" si="1"/>
        <v>15</v>
      </c>
    </row>
    <row r="14" spans="2:11" ht="14.5" x14ac:dyDescent="0.35">
      <c r="B14" s="15" t="s">
        <v>46</v>
      </c>
      <c r="C14" s="15" t="s">
        <v>62</v>
      </c>
      <c r="E14" s="15" t="s">
        <v>108</v>
      </c>
      <c r="F14" s="14">
        <v>11</v>
      </c>
      <c r="H14"/>
      <c r="I14"/>
      <c r="J14"/>
      <c r="K14"/>
    </row>
    <row r="15" spans="2:11" ht="14.5" x14ac:dyDescent="0.35">
      <c r="B15" s="17" t="s">
        <v>47</v>
      </c>
      <c r="C15" s="15" t="s">
        <v>48</v>
      </c>
      <c r="H15"/>
      <c r="I15"/>
      <c r="J15"/>
      <c r="K15"/>
    </row>
    <row r="16" spans="2:11" ht="14.5" x14ac:dyDescent="0.35">
      <c r="B16" s="15" t="s">
        <v>49</v>
      </c>
      <c r="C16" s="15" t="s">
        <v>48</v>
      </c>
      <c r="E16" s="74" t="s">
        <v>146</v>
      </c>
      <c r="H16" s="74" t="s">
        <v>85</v>
      </c>
      <c r="I16"/>
      <c r="J16"/>
      <c r="K16"/>
    </row>
    <row r="17" spans="2:11" x14ac:dyDescent="0.3">
      <c r="B17" s="15" t="s">
        <v>50</v>
      </c>
      <c r="C17" s="15" t="s">
        <v>43</v>
      </c>
      <c r="E17" s="74" t="s">
        <v>84</v>
      </c>
    </row>
    <row r="18" spans="2:11" x14ac:dyDescent="0.3">
      <c r="B18" s="15" t="s">
        <v>51</v>
      </c>
      <c r="C18" s="15" t="s">
        <v>63</v>
      </c>
    </row>
    <row r="19" spans="2:11" x14ac:dyDescent="0.3">
      <c r="B19" s="28" t="s">
        <v>53</v>
      </c>
      <c r="C19" s="15" t="s">
        <v>102</v>
      </c>
    </row>
    <row r="20" spans="2:11" x14ac:dyDescent="0.3">
      <c r="B20" s="28" t="s">
        <v>56</v>
      </c>
      <c r="C20" s="15" t="s">
        <v>103</v>
      </c>
    </row>
    <row r="21" spans="2:11" x14ac:dyDescent="0.3">
      <c r="B21" s="28" t="s">
        <v>57</v>
      </c>
      <c r="C21" s="15" t="s">
        <v>103</v>
      </c>
    </row>
    <row r="22" spans="2:11" x14ac:dyDescent="0.3">
      <c r="B22" s="28" t="s">
        <v>58</v>
      </c>
      <c r="C22" s="15" t="s">
        <v>104</v>
      </c>
    </row>
    <row r="23" spans="2:11" ht="14.5" x14ac:dyDescent="0.35">
      <c r="B23" s="28" t="s">
        <v>59</v>
      </c>
      <c r="C23" s="15" t="s">
        <v>104</v>
      </c>
      <c r="H23"/>
      <c r="I23"/>
      <c r="J23"/>
      <c r="K23"/>
    </row>
    <row r="24" spans="2:11" ht="14.5" x14ac:dyDescent="0.35">
      <c r="B24" s="28" t="s">
        <v>64</v>
      </c>
      <c r="C24" s="15" t="s">
        <v>101</v>
      </c>
      <c r="H24"/>
      <c r="I24"/>
      <c r="J24"/>
      <c r="K24"/>
    </row>
    <row r="25" spans="2:11" ht="14.5" x14ac:dyDescent="0.35">
      <c r="H25"/>
      <c r="I25"/>
      <c r="J25"/>
      <c r="K25"/>
    </row>
    <row r="26" spans="2:11" ht="14.5" x14ac:dyDescent="0.35">
      <c r="H26"/>
      <c r="I26"/>
      <c r="J26"/>
      <c r="K26"/>
    </row>
    <row r="27" spans="2:11" ht="14.5" x14ac:dyDescent="0.35">
      <c r="H27"/>
      <c r="I27"/>
      <c r="J27"/>
      <c r="K27"/>
    </row>
    <row r="28" spans="2:11" ht="14.5" x14ac:dyDescent="0.35">
      <c r="H28"/>
      <c r="I28"/>
      <c r="J28"/>
      <c r="K28"/>
    </row>
    <row r="29" spans="2:11" ht="14.5" x14ac:dyDescent="0.35">
      <c r="H29"/>
      <c r="I29"/>
      <c r="J29"/>
      <c r="K29"/>
    </row>
    <row r="30" spans="2:11" ht="14.5" x14ac:dyDescent="0.35">
      <c r="H30"/>
      <c r="I30"/>
      <c r="J30"/>
      <c r="K30"/>
    </row>
    <row r="31" spans="2:11" ht="14.5" x14ac:dyDescent="0.35">
      <c r="H31"/>
      <c r="I31"/>
      <c r="J31"/>
      <c r="K31"/>
    </row>
    <row r="32" spans="2:11" ht="14.5" x14ac:dyDescent="0.35">
      <c r="H32"/>
      <c r="I32"/>
      <c r="J32"/>
      <c r="K32"/>
    </row>
    <row r="33" spans="5:11" ht="14.5" x14ac:dyDescent="0.35">
      <c r="H33"/>
      <c r="I33"/>
      <c r="J33"/>
      <c r="K33"/>
    </row>
    <row r="36" spans="5:11" ht="14.5" x14ac:dyDescent="0.35">
      <c r="E36"/>
    </row>
    <row r="37" spans="5:11" ht="14.5" x14ac:dyDescent="0.35">
      <c r="E37"/>
    </row>
    <row r="38" spans="5:11" ht="14.5" x14ac:dyDescent="0.35">
      <c r="E38"/>
    </row>
    <row r="39" spans="5:11" ht="14.5" x14ac:dyDescent="0.35">
      <c r="E39"/>
    </row>
    <row r="40" spans="5:11" ht="14.5" x14ac:dyDescent="0.35">
      <c r="E40"/>
    </row>
    <row r="41" spans="5:11" ht="14.5" x14ac:dyDescent="0.35">
      <c r="E41"/>
    </row>
    <row r="42" spans="5:11" ht="14.5" x14ac:dyDescent="0.35">
      <c r="E42"/>
    </row>
    <row r="43" spans="5:11" ht="14.5" x14ac:dyDescent="0.35">
      <c r="E4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F97"/>
  <sheetViews>
    <sheetView zoomScale="90" zoomScaleNormal="90" workbookViewId="0">
      <selection activeCell="B7" sqref="B7"/>
    </sheetView>
  </sheetViews>
  <sheetFormatPr defaultColWidth="9.1796875" defaultRowHeight="15" customHeight="1" x14ac:dyDescent="0.3"/>
  <cols>
    <col min="1" max="1" width="9.1796875" style="41" customWidth="1"/>
    <col min="2" max="2" width="5" style="41" customWidth="1"/>
    <col min="3" max="3" width="22.1796875" style="41" customWidth="1"/>
    <col min="4" max="4" width="3.1796875" style="41" customWidth="1"/>
    <col min="5" max="5" width="7.7265625" style="41" customWidth="1"/>
    <col min="6" max="6" width="5.26953125" style="41" bestFit="1" customWidth="1"/>
    <col min="7" max="7" width="4.453125" style="41" customWidth="1"/>
    <col min="8" max="8" width="19.453125" style="41" customWidth="1"/>
    <col min="9" max="9" width="13.1796875" style="41" customWidth="1"/>
    <col min="10" max="10" width="11.26953125" style="41" customWidth="1"/>
    <col min="11" max="11" width="12.26953125" style="41" customWidth="1"/>
    <col min="12" max="12" width="10.81640625" style="41" customWidth="1"/>
    <col min="13" max="15" width="9.26953125" style="41" customWidth="1"/>
    <col min="16" max="16" width="7.81640625" style="41" customWidth="1"/>
    <col min="17" max="17" width="8" style="41" customWidth="1"/>
    <col min="18" max="18" width="8.453125" style="41" customWidth="1"/>
    <col min="19" max="19" width="8.7265625" style="41" customWidth="1"/>
    <col min="20" max="20" width="8.54296875" style="41" customWidth="1"/>
    <col min="21" max="21" width="6.7265625" style="41" customWidth="1"/>
    <col min="22" max="26" width="7.453125" style="41" customWidth="1"/>
    <col min="27" max="58" width="6.81640625" style="41" customWidth="1"/>
    <col min="59" max="16384" width="9.1796875" style="41"/>
  </cols>
  <sheetData>
    <row r="2" spans="1:58" ht="15" customHeight="1" x14ac:dyDescent="0.3">
      <c r="C2" s="51" t="s">
        <v>125</v>
      </c>
    </row>
    <row r="3" spans="1:58" ht="15" customHeight="1" thickBot="1" x14ac:dyDescent="0.35">
      <c r="D3" s="82"/>
      <c r="E3" s="82"/>
      <c r="F3" s="82"/>
      <c r="G3" s="82"/>
      <c r="H3" s="161" t="s">
        <v>61</v>
      </c>
      <c r="I3" s="161">
        <v>2018</v>
      </c>
      <c r="J3" s="161">
        <f>I3+1</f>
        <v>2019</v>
      </c>
      <c r="K3" s="161">
        <f t="shared" ref="K3:BF3" si="0">J3+1</f>
        <v>2020</v>
      </c>
      <c r="L3" s="161">
        <f t="shared" si="0"/>
        <v>2021</v>
      </c>
      <c r="M3" s="161">
        <f t="shared" si="0"/>
        <v>2022</v>
      </c>
      <c r="N3" s="161">
        <f t="shared" si="0"/>
        <v>2023</v>
      </c>
      <c r="O3" s="161">
        <f t="shared" si="0"/>
        <v>2024</v>
      </c>
      <c r="P3" s="161">
        <f t="shared" si="0"/>
        <v>2025</v>
      </c>
      <c r="Q3" s="161">
        <f t="shared" si="0"/>
        <v>2026</v>
      </c>
      <c r="R3" s="161">
        <f t="shared" si="0"/>
        <v>2027</v>
      </c>
      <c r="S3" s="161">
        <f t="shared" si="0"/>
        <v>2028</v>
      </c>
      <c r="T3" s="161">
        <f t="shared" si="0"/>
        <v>2029</v>
      </c>
      <c r="U3" s="161">
        <f t="shared" si="0"/>
        <v>2030</v>
      </c>
      <c r="V3" s="161">
        <f t="shared" si="0"/>
        <v>2031</v>
      </c>
      <c r="W3" s="161">
        <f t="shared" si="0"/>
        <v>2032</v>
      </c>
      <c r="X3" s="161">
        <f t="shared" si="0"/>
        <v>2033</v>
      </c>
      <c r="Y3" s="161">
        <f t="shared" si="0"/>
        <v>2034</v>
      </c>
      <c r="Z3" s="161">
        <f t="shared" si="0"/>
        <v>2035</v>
      </c>
      <c r="AA3" s="161">
        <f t="shared" si="0"/>
        <v>2036</v>
      </c>
      <c r="AB3" s="161">
        <f t="shared" si="0"/>
        <v>2037</v>
      </c>
      <c r="AC3" s="161">
        <f t="shared" si="0"/>
        <v>2038</v>
      </c>
      <c r="AD3" s="161">
        <f t="shared" si="0"/>
        <v>2039</v>
      </c>
      <c r="AE3" s="161">
        <f t="shared" si="0"/>
        <v>2040</v>
      </c>
      <c r="AF3" s="161">
        <f t="shared" si="0"/>
        <v>2041</v>
      </c>
      <c r="AG3" s="161">
        <f t="shared" si="0"/>
        <v>2042</v>
      </c>
      <c r="AH3" s="161">
        <f t="shared" si="0"/>
        <v>2043</v>
      </c>
      <c r="AI3" s="161">
        <f t="shared" si="0"/>
        <v>2044</v>
      </c>
      <c r="AJ3" s="161">
        <f t="shared" si="0"/>
        <v>2045</v>
      </c>
      <c r="AK3" s="161">
        <f t="shared" si="0"/>
        <v>2046</v>
      </c>
      <c r="AL3" s="161">
        <f t="shared" si="0"/>
        <v>2047</v>
      </c>
      <c r="AM3" s="161">
        <f t="shared" si="0"/>
        <v>2048</v>
      </c>
      <c r="AN3" s="161">
        <f t="shared" si="0"/>
        <v>2049</v>
      </c>
      <c r="AO3" s="161">
        <f t="shared" si="0"/>
        <v>2050</v>
      </c>
      <c r="AP3" s="161">
        <f t="shared" si="0"/>
        <v>2051</v>
      </c>
      <c r="AQ3" s="161">
        <f t="shared" si="0"/>
        <v>2052</v>
      </c>
      <c r="AR3" s="161">
        <f t="shared" si="0"/>
        <v>2053</v>
      </c>
      <c r="AS3" s="161">
        <f t="shared" si="0"/>
        <v>2054</v>
      </c>
      <c r="AT3" s="161">
        <f t="shared" si="0"/>
        <v>2055</v>
      </c>
      <c r="AU3" s="161">
        <f t="shared" si="0"/>
        <v>2056</v>
      </c>
      <c r="AV3" s="161">
        <f t="shared" si="0"/>
        <v>2057</v>
      </c>
      <c r="AW3" s="161">
        <f t="shared" si="0"/>
        <v>2058</v>
      </c>
      <c r="AX3" s="161">
        <f t="shared" si="0"/>
        <v>2059</v>
      </c>
      <c r="AY3" s="161">
        <f t="shared" si="0"/>
        <v>2060</v>
      </c>
      <c r="AZ3" s="161">
        <f t="shared" si="0"/>
        <v>2061</v>
      </c>
      <c r="BA3" s="161">
        <f t="shared" si="0"/>
        <v>2062</v>
      </c>
      <c r="BB3" s="161">
        <f t="shared" si="0"/>
        <v>2063</v>
      </c>
      <c r="BC3" s="161">
        <f t="shared" si="0"/>
        <v>2064</v>
      </c>
      <c r="BD3" s="161">
        <f t="shared" si="0"/>
        <v>2065</v>
      </c>
      <c r="BE3" s="161">
        <f t="shared" si="0"/>
        <v>2066</v>
      </c>
      <c r="BF3" s="161">
        <f t="shared" si="0"/>
        <v>2067</v>
      </c>
    </row>
    <row r="4" spans="1:58" ht="15" customHeight="1" thickTop="1" x14ac:dyDescent="0.3">
      <c r="C4" s="78"/>
      <c r="D4" s="82"/>
      <c r="E4" s="82"/>
      <c r="F4" s="83" t="s">
        <v>88</v>
      </c>
      <c r="G4" s="82"/>
      <c r="H4" s="82" t="s">
        <v>89</v>
      </c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</row>
    <row r="5" spans="1:58" s="78" customFormat="1" ht="15" customHeight="1" x14ac:dyDescent="0.3">
      <c r="B5" s="79" t="s">
        <v>28</v>
      </c>
      <c r="C5" s="78" t="s">
        <v>76</v>
      </c>
      <c r="D5" s="84">
        <v>1</v>
      </c>
      <c r="E5" s="84" t="str">
        <f>CONCATENATE($B$5,"_",D5)</f>
        <v>USD_1</v>
      </c>
      <c r="F5" s="84">
        <f>COUNTIF('Debt _UTP'!$F$5:$F$45,Aggregated_UTP!C5)</f>
        <v>14</v>
      </c>
      <c r="G5" s="84"/>
      <c r="H5" s="85">
        <f t="shared" ref="H5:H18" si="1">SUM(I5:BF5)</f>
        <v>3133.9241798090593</v>
      </c>
      <c r="I5" s="86">
        <f>SUMIF('Debt _UTP'!$G$5:$G$45,Aggregated_UTP!$D5,'Debt _UTP'!Z$5:Z$45)/(10^6)</f>
        <v>46.060137670401438</v>
      </c>
      <c r="J5" s="86">
        <f>SUMIF('Debt _UTP'!$G$5:$G$45,Aggregated_UTP!$D5,'Debt _UTP'!AA$5:AA$45)/(10^6)</f>
        <v>48.90428444502561</v>
      </c>
      <c r="K5" s="86">
        <f>SUMIF('Debt _UTP'!$G$5:$G$45,Aggregated_UTP!$D5,'Debt _UTP'!AB$5:AB$45)/(10^6)</f>
        <v>72.402146599469305</v>
      </c>
      <c r="L5" s="86">
        <f>SUMIF('Debt _UTP'!$G$5:$G$45,Aggregated_UTP!$D5,'Debt _UTP'!AC$5:AC$45)/(10^6)</f>
        <v>84.198450474618866</v>
      </c>
      <c r="M5" s="86">
        <f>SUMIF('Debt _UTP'!$G$5:$G$45,Aggregated_UTP!$D5,'Debt _UTP'!AD$5:AD$45)/(10^6)</f>
        <v>78.91861617174132</v>
      </c>
      <c r="N5" s="86">
        <f>SUMIF('Debt _UTP'!$G$5:$G$45,Aggregated_UTP!$D5,'Debt _UTP'!AE$5:AE$45)/(10^6)</f>
        <v>78.840560747120122</v>
      </c>
      <c r="O5" s="86">
        <f>SUMIF('Debt _UTP'!$G$5:$G$45,Aggregated_UTP!$D5,'Debt _UTP'!AF$5:AF$45)/(10^6)</f>
        <v>92.115341304064458</v>
      </c>
      <c r="P5" s="86">
        <f>SUMIF('Debt _UTP'!$G$5:$G$45,Aggregated_UTP!$D5,'Debt _UTP'!AG$5:AG$45)/(10^6)</f>
        <v>81.87967420358396</v>
      </c>
      <c r="Q5" s="86">
        <f>SUMIF('Debt _UTP'!$G$5:$G$45,Aggregated_UTP!$D5,'Debt _UTP'!AH$5:AH$45)/(10^6)</f>
        <v>83.319683098583965</v>
      </c>
      <c r="R5" s="86">
        <f>SUMIF('Debt _UTP'!$G$5:$G$45,Aggregated_UTP!$D5,'Debt _UTP'!AI$5:AI$45)/(10^6)</f>
        <v>84.762353894761318</v>
      </c>
      <c r="S5" s="86">
        <f>SUMIF('Debt _UTP'!$G$5:$G$45,Aggregated_UTP!$D5,'Debt _UTP'!AJ$5:AJ$45)/(10^6)</f>
        <v>90.991730169207358</v>
      </c>
      <c r="T5" s="86">
        <f>SUMIF('Debt _UTP'!$G$5:$G$45,Aggregated_UTP!$D5,'Debt _UTP'!AK$5:AK$45)/(10^6)</f>
        <v>90.992284394121896</v>
      </c>
      <c r="U5" s="86">
        <f>SUMIF('Debt _UTP'!$G$5:$G$45,Aggregated_UTP!$D5,'Debt _UTP'!AL$5:AL$45)/(10^6)</f>
        <v>90.992284394121896</v>
      </c>
      <c r="V5" s="86">
        <f>SUMIF('Debt _UTP'!$G$5:$G$45,Aggregated_UTP!$D5,'Debt _UTP'!AM$5:AM$45)/(10^6)</f>
        <v>89.810669326547625</v>
      </c>
      <c r="W5" s="86">
        <f>SUMIF('Debt _UTP'!$G$5:$G$45,Aggregated_UTP!$D5,'Debt _UTP'!AN$5:AN$45)/(10^6)</f>
        <v>89.881444240893558</v>
      </c>
      <c r="X5" s="86">
        <f>SUMIF('Debt _UTP'!$G$5:$G$45,Aggregated_UTP!$D5,'Debt _UTP'!AO$5:AO$45)/(10^6)</f>
        <v>89.881444240893558</v>
      </c>
      <c r="Y5" s="86">
        <f>SUMIF('Debt _UTP'!$G$5:$G$45,Aggregated_UTP!$D5,'Debt _UTP'!AP$5:AP$45)/(10^6)</f>
        <v>93.780399370893562</v>
      </c>
      <c r="Z5" s="86">
        <f>SUMIF('Debt _UTP'!$G$5:$G$45,Aggregated_UTP!$D5,'Debt _UTP'!AQ$5:AQ$45)/(10^6)</f>
        <v>93.777737469716172</v>
      </c>
      <c r="AA5" s="86">
        <f>SUMIF('Debt _UTP'!$G$5:$G$45,Aggregated_UTP!$D5,'Debt _UTP'!AR$5:AR$45)/(10^6)</f>
        <v>93.777737469716172</v>
      </c>
      <c r="AB5" s="86">
        <f>SUMIF('Debt _UTP'!$G$5:$G$45,Aggregated_UTP!$D5,'Debt _UTP'!AS$5:AS$45)/(10^6)</f>
        <v>93.777737469716172</v>
      </c>
      <c r="AC5" s="86">
        <f>SUMIF('Debt _UTP'!$G$5:$G$45,Aggregated_UTP!$D5,'Debt _UTP'!AT$5:AT$45)/(10^6)</f>
        <v>93.867894969716176</v>
      </c>
      <c r="AD5" s="86">
        <f>SUMIF('Debt _UTP'!$G$5:$G$45,Aggregated_UTP!$D5,'Debt _UTP'!AU$5:AU$45)/(10^6)</f>
        <v>89.968939839716185</v>
      </c>
      <c r="AE5" s="86">
        <f>SUMIF('Debt _UTP'!$G$5:$G$45,Aggregated_UTP!$D5,'Debt _UTP'!AV$5:AV$45)/(10^6)</f>
        <v>89.968939839716185</v>
      </c>
      <c r="AF5" s="86">
        <f>SUMIF('Debt _UTP'!$G$5:$G$45,Aggregated_UTP!$D5,'Debt _UTP'!AW$5:AW$45)/(10^6)</f>
        <v>89.968939839716185</v>
      </c>
      <c r="AG5" s="86">
        <f>SUMIF('Debt _UTP'!$G$5:$G$45,Aggregated_UTP!$D5,'Debt _UTP'!AX$5:AX$45)/(10^6)</f>
        <v>89.968939839716185</v>
      </c>
      <c r="AH5" s="86">
        <f>SUMIF('Debt _UTP'!$G$5:$G$45,Aggregated_UTP!$D5,'Debt _UTP'!AY$5:AY$45)/(10^6)</f>
        <v>89.968939839716185</v>
      </c>
      <c r="AI5" s="86">
        <f>SUMIF('Debt _UTP'!$G$5:$G$45,Aggregated_UTP!$D5,'Debt _UTP'!AZ$5:AZ$45)/(10^6)</f>
        <v>89.968939839716185</v>
      </c>
      <c r="AJ5" s="86">
        <f>SUMIF('Debt _UTP'!$G$5:$G$45,Aggregated_UTP!$D5,'Debt _UTP'!BA$5:BA$45)/(10^6)</f>
        <v>84.952609480393363</v>
      </c>
      <c r="AK5" s="86">
        <f>SUMIF('Debt _UTP'!$G$5:$G$45,Aggregated_UTP!$D5,'Debt _UTP'!BB$5:BB$45)/(10^6)</f>
        <v>78.208909027169881</v>
      </c>
      <c r="AL5" s="86">
        <f>SUMIF('Debt _UTP'!$G$5:$G$45,Aggregated_UTP!$D5,'Debt _UTP'!BC$5:BC$45)/(10^6)</f>
        <v>73.548564275502329</v>
      </c>
      <c r="AM5" s="86">
        <f>SUMIF('Debt _UTP'!$G$5:$G$45,Aggregated_UTP!$D5,'Debt _UTP'!BD$5:BD$45)/(10^6)</f>
        <v>74.035745843391723</v>
      </c>
      <c r="AN5" s="86">
        <f>SUMIF('Debt _UTP'!$G$5:$G$45,Aggregated_UTP!$D5,'Debt _UTP'!BE$5:BE$45)/(10^6)</f>
        <v>73.492915587475693</v>
      </c>
      <c r="AO5" s="86">
        <f>SUMIF('Debt _UTP'!$G$5:$G$45,Aggregated_UTP!$D5,'Debt _UTP'!BF$5:BF$45)/(10^6)</f>
        <v>58.370025273978406</v>
      </c>
      <c r="AP5" s="86">
        <f>SUMIF('Debt _UTP'!$G$5:$G$45,Aggregated_UTP!$D5,'Debt _UTP'!BG$5:BG$45)/(10^6)</f>
        <v>61.936298912154278</v>
      </c>
      <c r="AQ5" s="86">
        <f>SUMIF('Debt _UTP'!$G$5:$G$45,Aggregated_UTP!$D5,'Debt _UTP'!BH$5:BH$45)/(10^6)</f>
        <v>53.962702738353848</v>
      </c>
      <c r="AR5" s="86">
        <f>SUMIF('Debt _UTP'!$G$5:$G$45,Aggregated_UTP!$D5,'Debt _UTP'!BI$5:BI$45)/(10^6)</f>
        <v>53.962702738353848</v>
      </c>
      <c r="AS5" s="86">
        <f>SUMIF('Debt _UTP'!$G$5:$G$45,Aggregated_UTP!$D5,'Debt _UTP'!BJ$5:BJ$45)/(10^6)</f>
        <v>53.930571614720847</v>
      </c>
      <c r="AT5" s="86">
        <f>SUMIF('Debt _UTP'!$G$5:$G$45,Aggregated_UTP!$D5,'Debt _UTP'!BK$5:BK$45)/(10^6)</f>
        <v>53.930571614720847</v>
      </c>
      <c r="AU5" s="86">
        <f>SUMIF('Debt _UTP'!$G$5:$G$45,Aggregated_UTP!$D5,'Debt _UTP'!BL$5:BL$45)/(10^6)</f>
        <v>53.930571614720847</v>
      </c>
      <c r="AV5" s="86">
        <f>SUMIF('Debt _UTP'!$G$5:$G$45,Aggregated_UTP!$D5,'Debt _UTP'!BM$5:BM$45)/(10^6)</f>
        <v>26.37829824027434</v>
      </c>
      <c r="AW5" s="86">
        <f>SUMIF('Debt _UTP'!$G$5:$G$45,Aggregated_UTP!$D5,'Debt _UTP'!BN$5:BN$45)/(10^6)</f>
        <v>12.934101129605059</v>
      </c>
      <c r="AX5" s="86">
        <f>SUMIF('Debt _UTP'!$G$5:$G$45,Aggregated_UTP!$D5,'Debt _UTP'!BO$5:BO$45)/(10^6)</f>
        <v>12.934101129605507</v>
      </c>
      <c r="AY5" s="86">
        <f>SUMIF('Debt _UTP'!$G$5:$G$45,Aggregated_UTP!$D5,'Debt _UTP'!BP$5:BP$45)/(10^6)</f>
        <v>4.6692394254258147</v>
      </c>
      <c r="AZ5" s="86">
        <f>SUMIF('Debt _UTP'!$G$5:$G$45,Aggregated_UTP!$D5,'Debt _UTP'!BQ$5:BQ$45)/(10^6)</f>
        <v>0</v>
      </c>
      <c r="BA5" s="86">
        <f>SUMIF('Debt _UTP'!$G$5:$G$45,Aggregated_UTP!$D5,'Debt _UTP'!BR$5:BR$45)/(10^6)</f>
        <v>0</v>
      </c>
      <c r="BB5" s="86">
        <f>SUMIF('Debt _UTP'!$G$5:$G$45,Aggregated_UTP!$D5,'Debt _UTP'!BS$5:BS$45)/(10^6)</f>
        <v>0</v>
      </c>
      <c r="BC5" s="86">
        <f>SUMIF('Debt _UTP'!$G$5:$G$45,Aggregated_UTP!$D5,'Debt _UTP'!BT$5:BT$45)/(10^6)</f>
        <v>0</v>
      </c>
      <c r="BD5" s="86">
        <f>SUMIF('Debt _UTP'!$G$5:$G$45,Aggregated_UTP!$D5,'Debt _UTP'!BU$5:BU$45)/(10^6)</f>
        <v>0</v>
      </c>
      <c r="BE5" s="86">
        <f>SUMIF('Debt _UTP'!$G$5:$G$45,Aggregated_UTP!$D5,'Debt _UTP'!BV$5:BV$45)/(10^6)</f>
        <v>0</v>
      </c>
      <c r="BF5" s="86">
        <f>SUMIF('Debt _UTP'!$G$5:$G$45,Aggregated_UTP!$D5,'Debt _UTP'!BW$5:BW$45)/(10^6)</f>
        <v>0</v>
      </c>
    </row>
    <row r="6" spans="1:58" s="78" customFormat="1" ht="15" customHeight="1" x14ac:dyDescent="0.3">
      <c r="B6" s="79" t="s">
        <v>55</v>
      </c>
      <c r="C6" s="78" t="s">
        <v>74</v>
      </c>
      <c r="D6" s="84">
        <v>2</v>
      </c>
      <c r="E6" s="84" t="str">
        <f t="shared" ref="E6:E12" si="2">CONCATENATE($B$5,"_",D6)</f>
        <v>USD_2</v>
      </c>
      <c r="F6" s="84">
        <f>COUNTIF('Debt _UTP'!$F$5:$F$45,Aggregated_UTP!C6)</f>
        <v>5</v>
      </c>
      <c r="G6" s="84"/>
      <c r="H6" s="85">
        <f t="shared" si="1"/>
        <v>6953.0929317445498</v>
      </c>
      <c r="I6" s="86">
        <f>SUMIF('Debt _UTP'!$G$5:$G$45,Aggregated_UTP!$D6,'Debt _UTP'!Z$5:Z$45)/(10^6)</f>
        <v>377.84253540661291</v>
      </c>
      <c r="J6" s="86">
        <f>SUMIF('Debt _UTP'!$G$5:$G$45,Aggregated_UTP!$D6,'Debt _UTP'!AA$5:AA$45)/(10^6)</f>
        <v>347.40698508399834</v>
      </c>
      <c r="K6" s="86">
        <f>SUMIF('Debt _UTP'!$G$5:$G$45,Aggregated_UTP!$D6,'Debt _UTP'!AB$5:AB$45)/(10^6)</f>
        <v>338.79848512193144</v>
      </c>
      <c r="L6" s="86">
        <f>SUMIF('Debt _UTP'!$G$5:$G$45,Aggregated_UTP!$D6,'Debt _UTP'!AC$5:AC$45)/(10^6)</f>
        <v>338.92130311610816</v>
      </c>
      <c r="M6" s="86">
        <f>SUMIF('Debt _UTP'!$G$5:$G$45,Aggregated_UTP!$D6,'Debt _UTP'!AD$5:AD$45)/(10^6)</f>
        <v>339.01341651334894</v>
      </c>
      <c r="N6" s="86">
        <f>SUMIF('Debt _UTP'!$G$5:$G$45,Aggregated_UTP!$D6,'Debt _UTP'!AE$5:AE$45)/(10^6)</f>
        <v>339.10552995410563</v>
      </c>
      <c r="O6" s="86">
        <f>SUMIF('Debt _UTP'!$G$5:$G$45,Aggregated_UTP!$D6,'Debt _UTP'!AF$5:AF$45)/(10^6)</f>
        <v>339.85673531327143</v>
      </c>
      <c r="P6" s="86">
        <f>SUMIF('Debt _UTP'!$G$5:$G$45,Aggregated_UTP!$D6,'Debt _UTP'!AG$5:AG$45)/(10^6)</f>
        <v>339.97955352406655</v>
      </c>
      <c r="Q6" s="86">
        <f>SUMIF('Debt _UTP'!$G$5:$G$45,Aggregated_UTP!$D6,'Debt _UTP'!AH$5:AH$45)/(10^6)</f>
        <v>340.04096180722786</v>
      </c>
      <c r="R6" s="86">
        <f>SUMIF('Debt _UTP'!$G$5:$G$45,Aggregated_UTP!$D6,'Debt _UTP'!AI$5:AI$45)/(10^6)</f>
        <v>340.16377980837677</v>
      </c>
      <c r="S6" s="86">
        <f>SUMIF('Debt _UTP'!$G$5:$G$45,Aggregated_UTP!$D6,'Debt _UTP'!AJ$5:AJ$45)/(10^6)</f>
        <v>340.50469799482869</v>
      </c>
      <c r="T6" s="86">
        <f>SUMIF('Debt _UTP'!$G$5:$G$45,Aggregated_UTP!$D6,'Debt _UTP'!AK$5:AK$45)/(10^6)</f>
        <v>339.47871139934279</v>
      </c>
      <c r="U6" s="86">
        <f>SUMIF('Debt _UTP'!$G$5:$G$45,Aggregated_UTP!$D6,'Debt _UTP'!AL$5:AL$45)/(10^6)</f>
        <v>339.57082430372247</v>
      </c>
      <c r="V6" s="86">
        <f>SUMIF('Debt _UTP'!$G$5:$G$45,Aggregated_UTP!$D6,'Debt _UTP'!AM$5:AM$45)/(10^6)</f>
        <v>339.69364221952236</v>
      </c>
      <c r="W6" s="86">
        <f>SUMIF('Debt _UTP'!$G$5:$G$45,Aggregated_UTP!$D6,'Debt _UTP'!AN$5:AN$45)/(10^6)</f>
        <v>339.81645909815035</v>
      </c>
      <c r="X6" s="86">
        <f>SUMIF('Debt _UTP'!$G$5:$G$45,Aggregated_UTP!$D6,'Debt _UTP'!AO$5:AO$45)/(10^6)</f>
        <v>339.93927709857809</v>
      </c>
      <c r="Y6" s="86">
        <f>SUMIF('Debt _UTP'!$G$5:$G$45,Aggregated_UTP!$D6,'Debt _UTP'!AP$5:AP$45)/(10^6)</f>
        <v>340.06209550627722</v>
      </c>
      <c r="Z6" s="86">
        <f>SUMIF('Debt _UTP'!$G$5:$G$45,Aggregated_UTP!$D6,'Debt _UTP'!AQ$5:AQ$45)/(10^6)</f>
        <v>340.18491201706269</v>
      </c>
      <c r="AA6" s="86">
        <f>SUMIF('Debt _UTP'!$G$5:$G$45,Aggregated_UTP!$D6,'Debt _UTP'!AR$5:AR$45)/(10^6)</f>
        <v>340.24632170139159</v>
      </c>
      <c r="AB6" s="86">
        <f>SUMIF('Debt _UTP'!$G$5:$G$45,Aggregated_UTP!$D6,'Debt _UTP'!AS$5:AS$45)/(10^6)</f>
        <v>52.314829074951099</v>
      </c>
      <c r="AC6" s="86">
        <f>SUMIF('Debt _UTP'!$G$5:$G$45,Aggregated_UTP!$D6,'Debt _UTP'!AT$5:AT$45)/(10^6)</f>
        <v>46.388871427128791</v>
      </c>
      <c r="AD6" s="86">
        <f>SUMIF('Debt _UTP'!$G$5:$G$45,Aggregated_UTP!$D6,'Debt _UTP'!AU$5:AU$45)/(10^6)</f>
        <v>46.388871427128791</v>
      </c>
      <c r="AE6" s="86">
        <f>SUMIF('Debt _UTP'!$G$5:$G$45,Aggregated_UTP!$D6,'Debt _UTP'!AV$5:AV$45)/(10^6)</f>
        <v>46.388871427128791</v>
      </c>
      <c r="AF6" s="86">
        <f>SUMIF('Debt _UTP'!$G$5:$G$45,Aggregated_UTP!$D6,'Debt _UTP'!AW$5:AW$45)/(10^6)</f>
        <v>46.388871427128791</v>
      </c>
      <c r="AG6" s="86">
        <f>SUMIF('Debt _UTP'!$G$5:$G$45,Aggregated_UTP!$D6,'Debt _UTP'!AX$5:AX$45)/(10^6)</f>
        <v>60.320215496328792</v>
      </c>
      <c r="AH6" s="86">
        <f>SUMIF('Debt _UTP'!$G$5:$G$45,Aggregated_UTP!$D6,'Debt _UTP'!AY$5:AY$45)/(10^6)</f>
        <v>43.753353252678799</v>
      </c>
      <c r="AI6" s="86">
        <f>SUMIF('Debt _UTP'!$G$5:$G$45,Aggregated_UTP!$D6,'Debt _UTP'!AZ$5:AZ$45)/(10^6)</f>
        <v>40.348310964750006</v>
      </c>
      <c r="AJ6" s="86">
        <f>SUMIF('Debt _UTP'!$G$5:$G$45,Aggregated_UTP!$D6,'Debt _UTP'!BA$5:BA$45)/(10^6)</f>
        <v>40.348310964750006</v>
      </c>
      <c r="AK6" s="86">
        <f>SUMIF('Debt _UTP'!$G$5:$G$45,Aggregated_UTP!$D6,'Debt _UTP'!BB$5:BB$45)/(10^6)</f>
        <v>29.826199294650003</v>
      </c>
      <c r="AL6" s="86">
        <f>SUMIF('Debt _UTP'!$G$5:$G$45,Aggregated_UTP!$D6,'Debt _UTP'!BC$5:BC$45)/(10^6)</f>
        <v>0</v>
      </c>
      <c r="AM6" s="86">
        <f>SUMIF('Debt _UTP'!$G$5:$G$45,Aggregated_UTP!$D6,'Debt _UTP'!BD$5:BD$45)/(10^6)</f>
        <v>0</v>
      </c>
      <c r="AN6" s="86">
        <f>SUMIF('Debt _UTP'!$G$5:$G$45,Aggregated_UTP!$D6,'Debt _UTP'!BE$5:BE$45)/(10^6)</f>
        <v>0</v>
      </c>
      <c r="AO6" s="86">
        <f>SUMIF('Debt _UTP'!$G$5:$G$45,Aggregated_UTP!$D6,'Debt _UTP'!BF$5:BF$45)/(10^6)</f>
        <v>0</v>
      </c>
      <c r="AP6" s="86">
        <f>SUMIF('Debt _UTP'!$G$5:$G$45,Aggregated_UTP!$D6,'Debt _UTP'!BG$5:BG$45)/(10^6)</f>
        <v>0</v>
      </c>
      <c r="AQ6" s="86">
        <f>SUMIF('Debt _UTP'!$G$5:$G$45,Aggregated_UTP!$D6,'Debt _UTP'!BH$5:BH$45)/(10^6)</f>
        <v>0</v>
      </c>
      <c r="AR6" s="86">
        <f>SUMIF('Debt _UTP'!$G$5:$G$45,Aggregated_UTP!$D6,'Debt _UTP'!BI$5:BI$45)/(10^6)</f>
        <v>0</v>
      </c>
      <c r="AS6" s="86">
        <f>SUMIF('Debt _UTP'!$G$5:$G$45,Aggregated_UTP!$D6,'Debt _UTP'!BJ$5:BJ$45)/(10^6)</f>
        <v>0</v>
      </c>
      <c r="AT6" s="86">
        <f>SUMIF('Debt _UTP'!$G$5:$G$45,Aggregated_UTP!$D6,'Debt _UTP'!BK$5:BK$45)/(10^6)</f>
        <v>0</v>
      </c>
      <c r="AU6" s="86">
        <f>SUMIF('Debt _UTP'!$G$5:$G$45,Aggregated_UTP!$D6,'Debt _UTP'!BL$5:BL$45)/(10^6)</f>
        <v>0</v>
      </c>
      <c r="AV6" s="86">
        <f>SUMIF('Debt _UTP'!$G$5:$G$45,Aggregated_UTP!$D6,'Debt _UTP'!BM$5:BM$45)/(10^6)</f>
        <v>0</v>
      </c>
      <c r="AW6" s="86">
        <f>SUMIF('Debt _UTP'!$G$5:$G$45,Aggregated_UTP!$D6,'Debt _UTP'!BN$5:BN$45)/(10^6)</f>
        <v>0</v>
      </c>
      <c r="AX6" s="86">
        <f>SUMIF('Debt _UTP'!$G$5:$G$45,Aggregated_UTP!$D6,'Debt _UTP'!BO$5:BO$45)/(10^6)</f>
        <v>0</v>
      </c>
      <c r="AY6" s="86">
        <f>SUMIF('Debt _UTP'!$G$5:$G$45,Aggregated_UTP!$D6,'Debt _UTP'!BP$5:BP$45)/(10^6)</f>
        <v>0</v>
      </c>
      <c r="AZ6" s="86">
        <f>SUMIF('Debt _UTP'!$G$5:$G$45,Aggregated_UTP!$D6,'Debt _UTP'!BQ$5:BQ$45)/(10^6)</f>
        <v>0</v>
      </c>
      <c r="BA6" s="86">
        <f>SUMIF('Debt _UTP'!$G$5:$G$45,Aggregated_UTP!$D6,'Debt _UTP'!BR$5:BR$45)/(10^6)</f>
        <v>0</v>
      </c>
      <c r="BB6" s="86">
        <f>SUMIF('Debt _UTP'!$G$5:$G$45,Aggregated_UTP!$D6,'Debt _UTP'!BS$5:BS$45)/(10^6)</f>
        <v>0</v>
      </c>
      <c r="BC6" s="86">
        <f>SUMIF('Debt _UTP'!$G$5:$G$45,Aggregated_UTP!$D6,'Debt _UTP'!BT$5:BT$45)/(10^6)</f>
        <v>0</v>
      </c>
      <c r="BD6" s="86">
        <f>SUMIF('Debt _UTP'!$G$5:$G$45,Aggregated_UTP!$D6,'Debt _UTP'!BU$5:BU$45)/(10^6)</f>
        <v>0</v>
      </c>
      <c r="BE6" s="86">
        <f>SUMIF('Debt _UTP'!$G$5:$G$45,Aggregated_UTP!$D6,'Debt _UTP'!BV$5:BV$45)/(10^6)</f>
        <v>0</v>
      </c>
      <c r="BF6" s="86">
        <f>SUMIF('Debt _UTP'!$G$5:$G$45,Aggregated_UTP!$D6,'Debt _UTP'!BW$5:BW$45)/(10^6)</f>
        <v>0</v>
      </c>
    </row>
    <row r="7" spans="1:58" s="78" customFormat="1" ht="15" customHeight="1" x14ac:dyDescent="0.3">
      <c r="B7" s="79" t="s">
        <v>148</v>
      </c>
      <c r="C7" s="78" t="s">
        <v>75</v>
      </c>
      <c r="D7" s="84">
        <v>3</v>
      </c>
      <c r="E7" s="84" t="str">
        <f t="shared" si="2"/>
        <v>USD_3</v>
      </c>
      <c r="F7" s="84">
        <f>COUNTIF('Debt _UTP'!$F$5:$F$45,Aggregated_UTP!C7)</f>
        <v>2</v>
      </c>
      <c r="G7" s="84"/>
      <c r="H7" s="85">
        <f t="shared" si="1"/>
        <v>589.19166879900513</v>
      </c>
      <c r="I7" s="86">
        <f>SUMIF('Debt _UTP'!$G$5:$G$45,Aggregated_UTP!$D7,'Debt _UTP'!Z$5:Z$45)/(10^6)</f>
        <v>439.72486262249998</v>
      </c>
      <c r="J7" s="86">
        <f>SUMIF('Debt _UTP'!$G$5:$G$45,Aggregated_UTP!$D7,'Debt _UTP'!AA$5:AA$45)/(10^6)</f>
        <v>94.649709661500012</v>
      </c>
      <c r="K7" s="86">
        <f>SUMIF('Debt _UTP'!$G$5:$G$45,Aggregated_UTP!$D7,'Debt _UTP'!AB$5:AB$45)/(10^6)</f>
        <v>0</v>
      </c>
      <c r="L7" s="86">
        <f>SUMIF('Debt _UTP'!$G$5:$G$45,Aggregated_UTP!$D7,'Debt _UTP'!AC$5:AC$45)/(10^6)</f>
        <v>3.0453942508336569</v>
      </c>
      <c r="M7" s="86">
        <f>SUMIF('Debt _UTP'!$G$5:$G$45,Aggregated_UTP!$D7,'Debt _UTP'!AD$5:AD$45)/(10^6)</f>
        <v>3.0453942508336569</v>
      </c>
      <c r="N7" s="86">
        <f>SUMIF('Debt _UTP'!$G$5:$G$45,Aggregated_UTP!$D7,'Debt _UTP'!AE$5:AE$45)/(10^6)</f>
        <v>3.0453942508336569</v>
      </c>
      <c r="O7" s="86">
        <f>SUMIF('Debt _UTP'!$G$5:$G$45,Aggregated_UTP!$D7,'Debt _UTP'!AF$5:AF$45)/(10^6)</f>
        <v>3.0453942508336569</v>
      </c>
      <c r="P7" s="86">
        <f>SUMIF('Debt _UTP'!$G$5:$G$45,Aggregated_UTP!$D7,'Debt _UTP'!AG$5:AG$45)/(10^6)</f>
        <v>3.0453942508336569</v>
      </c>
      <c r="Q7" s="86">
        <f>SUMIF('Debt _UTP'!$G$5:$G$45,Aggregated_UTP!$D7,'Debt _UTP'!AH$5:AH$45)/(10^6)</f>
        <v>3.0453942508336569</v>
      </c>
      <c r="R7" s="86">
        <f>SUMIF('Debt _UTP'!$G$5:$G$45,Aggregated_UTP!$D7,'Debt _UTP'!AI$5:AI$45)/(10^6)</f>
        <v>3.0453942508336569</v>
      </c>
      <c r="S7" s="86">
        <f>SUMIF('Debt _UTP'!$G$5:$G$45,Aggregated_UTP!$D7,'Debt _UTP'!AJ$5:AJ$45)/(10^6)</f>
        <v>3.0453942508336569</v>
      </c>
      <c r="T7" s="86">
        <f>SUMIF('Debt _UTP'!$G$5:$G$45,Aggregated_UTP!$D7,'Debt _UTP'!AK$5:AK$45)/(10^6)</f>
        <v>3.0453942508336569</v>
      </c>
      <c r="U7" s="86">
        <f>SUMIF('Debt _UTP'!$G$5:$G$45,Aggregated_UTP!$D7,'Debt _UTP'!AL$5:AL$45)/(10^6)</f>
        <v>3.0453942508336569</v>
      </c>
      <c r="V7" s="86">
        <f>SUMIF('Debt _UTP'!$G$5:$G$45,Aggregated_UTP!$D7,'Debt _UTP'!AM$5:AM$45)/(10^6)</f>
        <v>3.0453942508336569</v>
      </c>
      <c r="W7" s="86">
        <f>SUMIF('Debt _UTP'!$G$5:$G$45,Aggregated_UTP!$D7,'Debt _UTP'!AN$5:AN$45)/(10^6)</f>
        <v>3.0453942508336569</v>
      </c>
      <c r="X7" s="86">
        <f>SUMIF('Debt _UTP'!$G$5:$G$45,Aggregated_UTP!$D7,'Debt _UTP'!AO$5:AO$45)/(10^6)</f>
        <v>3.0453942508336569</v>
      </c>
      <c r="Y7" s="86">
        <f>SUMIF('Debt _UTP'!$G$5:$G$45,Aggregated_UTP!$D7,'Debt _UTP'!AP$5:AP$45)/(10^6)</f>
        <v>3.0453942508336569</v>
      </c>
      <c r="Z7" s="86">
        <f>SUMIF('Debt _UTP'!$G$5:$G$45,Aggregated_UTP!$D7,'Debt _UTP'!AQ$5:AQ$45)/(10^6)</f>
        <v>3.0453942508336569</v>
      </c>
      <c r="AA7" s="86">
        <f>SUMIF('Debt _UTP'!$G$5:$G$45,Aggregated_UTP!$D7,'Debt _UTP'!AR$5:AR$45)/(10^6)</f>
        <v>3.0453942508336569</v>
      </c>
      <c r="AB7" s="86">
        <f>SUMIF('Debt _UTP'!$G$5:$G$45,Aggregated_UTP!$D7,'Debt _UTP'!AS$5:AS$45)/(10^6)</f>
        <v>3.0453942508336569</v>
      </c>
      <c r="AC7" s="86">
        <f>SUMIF('Debt _UTP'!$G$5:$G$45,Aggregated_UTP!$D7,'Debt _UTP'!AT$5:AT$45)/(10^6)</f>
        <v>3.0453942508334868</v>
      </c>
      <c r="AD7" s="86">
        <f>SUMIF('Debt _UTP'!$G$5:$G$45,Aggregated_UTP!$D7,'Debt _UTP'!AU$5:AU$45)/(10^6)</f>
        <v>0</v>
      </c>
      <c r="AE7" s="86">
        <f>SUMIF('Debt _UTP'!$G$5:$G$45,Aggregated_UTP!$D7,'Debt _UTP'!AV$5:AV$45)/(10^6)</f>
        <v>0</v>
      </c>
      <c r="AF7" s="86">
        <f>SUMIF('Debt _UTP'!$G$5:$G$45,Aggregated_UTP!$D7,'Debt _UTP'!AW$5:AW$45)/(10^6)</f>
        <v>0</v>
      </c>
      <c r="AG7" s="86">
        <f>SUMIF('Debt _UTP'!$G$5:$G$45,Aggregated_UTP!$D7,'Debt _UTP'!AX$5:AX$45)/(10^6)</f>
        <v>0</v>
      </c>
      <c r="AH7" s="86">
        <f>SUMIF('Debt _UTP'!$G$5:$G$45,Aggregated_UTP!$D7,'Debt _UTP'!AY$5:AY$45)/(10^6)</f>
        <v>0</v>
      </c>
      <c r="AI7" s="86">
        <f>SUMIF('Debt _UTP'!$G$5:$G$45,Aggregated_UTP!$D7,'Debt _UTP'!AZ$5:AZ$45)/(10^6)</f>
        <v>0</v>
      </c>
      <c r="AJ7" s="86">
        <f>SUMIF('Debt _UTP'!$G$5:$G$45,Aggregated_UTP!$D7,'Debt _UTP'!BA$5:BA$45)/(10^6)</f>
        <v>0</v>
      </c>
      <c r="AK7" s="86">
        <f>SUMIF('Debt _UTP'!$G$5:$G$45,Aggregated_UTP!$D7,'Debt _UTP'!BB$5:BB$45)/(10^6)</f>
        <v>0</v>
      </c>
      <c r="AL7" s="86">
        <f>SUMIF('Debt _UTP'!$G$5:$G$45,Aggregated_UTP!$D7,'Debt _UTP'!BC$5:BC$45)/(10^6)</f>
        <v>0</v>
      </c>
      <c r="AM7" s="86">
        <f>SUMIF('Debt _UTP'!$G$5:$G$45,Aggregated_UTP!$D7,'Debt _UTP'!BD$5:BD$45)/(10^6)</f>
        <v>0</v>
      </c>
      <c r="AN7" s="86">
        <f>SUMIF('Debt _UTP'!$G$5:$G$45,Aggregated_UTP!$D7,'Debt _UTP'!BE$5:BE$45)/(10^6)</f>
        <v>0</v>
      </c>
      <c r="AO7" s="86">
        <f>SUMIF('Debt _UTP'!$G$5:$G$45,Aggregated_UTP!$D7,'Debt _UTP'!BF$5:BF$45)/(10^6)</f>
        <v>0</v>
      </c>
      <c r="AP7" s="86">
        <f>SUMIF('Debt _UTP'!$G$5:$G$45,Aggregated_UTP!$D7,'Debt _UTP'!BG$5:BG$45)/(10^6)</f>
        <v>0</v>
      </c>
      <c r="AQ7" s="86">
        <f>SUMIF('Debt _UTP'!$G$5:$G$45,Aggregated_UTP!$D7,'Debt _UTP'!BH$5:BH$45)/(10^6)</f>
        <v>0</v>
      </c>
      <c r="AR7" s="86">
        <f>SUMIF('Debt _UTP'!$G$5:$G$45,Aggregated_UTP!$D7,'Debt _UTP'!BI$5:BI$45)/(10^6)</f>
        <v>0</v>
      </c>
      <c r="AS7" s="86">
        <f>SUMIF('Debt _UTP'!$G$5:$G$45,Aggregated_UTP!$D7,'Debt _UTP'!BJ$5:BJ$45)/(10^6)</f>
        <v>0</v>
      </c>
      <c r="AT7" s="86">
        <f>SUMIF('Debt _UTP'!$G$5:$G$45,Aggregated_UTP!$D7,'Debt _UTP'!BK$5:BK$45)/(10^6)</f>
        <v>0</v>
      </c>
      <c r="AU7" s="86">
        <f>SUMIF('Debt _UTP'!$G$5:$G$45,Aggregated_UTP!$D7,'Debt _UTP'!BL$5:BL$45)/(10^6)</f>
        <v>0</v>
      </c>
      <c r="AV7" s="86">
        <f>SUMIF('Debt _UTP'!$G$5:$G$45,Aggregated_UTP!$D7,'Debt _UTP'!BM$5:BM$45)/(10^6)</f>
        <v>0</v>
      </c>
      <c r="AW7" s="86">
        <f>SUMIF('Debt _UTP'!$G$5:$G$45,Aggregated_UTP!$D7,'Debt _UTP'!BN$5:BN$45)/(10^6)</f>
        <v>0</v>
      </c>
      <c r="AX7" s="86">
        <f>SUMIF('Debt _UTP'!$G$5:$G$45,Aggregated_UTP!$D7,'Debt _UTP'!BO$5:BO$45)/(10^6)</f>
        <v>0</v>
      </c>
      <c r="AY7" s="86">
        <f>SUMIF('Debt _UTP'!$G$5:$G$45,Aggregated_UTP!$D7,'Debt _UTP'!BP$5:BP$45)/(10^6)</f>
        <v>0</v>
      </c>
      <c r="AZ7" s="86">
        <f>SUMIF('Debt _UTP'!$G$5:$G$45,Aggregated_UTP!$D7,'Debt _UTP'!BQ$5:BQ$45)/(10^6)</f>
        <v>0</v>
      </c>
      <c r="BA7" s="86">
        <f>SUMIF('Debt _UTP'!$G$5:$G$45,Aggregated_UTP!$D7,'Debt _UTP'!BR$5:BR$45)/(10^6)</f>
        <v>0</v>
      </c>
      <c r="BB7" s="86">
        <f>SUMIF('Debt _UTP'!$G$5:$G$45,Aggregated_UTP!$D7,'Debt _UTP'!BS$5:BS$45)/(10^6)</f>
        <v>0</v>
      </c>
      <c r="BC7" s="86">
        <f>SUMIF('Debt _UTP'!$G$5:$G$45,Aggregated_UTP!$D7,'Debt _UTP'!BT$5:BT$45)/(10^6)</f>
        <v>0</v>
      </c>
      <c r="BD7" s="86">
        <f>SUMIF('Debt _UTP'!$G$5:$G$45,Aggregated_UTP!$D7,'Debt _UTP'!BU$5:BU$45)/(10^6)</f>
        <v>0</v>
      </c>
      <c r="BE7" s="86">
        <f>SUMIF('Debt _UTP'!$G$5:$G$45,Aggregated_UTP!$D7,'Debt _UTP'!BV$5:BV$45)/(10^6)</f>
        <v>0</v>
      </c>
      <c r="BF7" s="86">
        <f>SUMIF('Debt _UTP'!$G$5:$G$45,Aggregated_UTP!$D7,'Debt _UTP'!BW$5:BW$45)/(10^6)</f>
        <v>0</v>
      </c>
    </row>
    <row r="8" spans="1:58" s="78" customFormat="1" ht="15" customHeight="1" x14ac:dyDescent="0.3">
      <c r="C8" s="78" t="s">
        <v>77</v>
      </c>
      <c r="D8" s="84">
        <v>4</v>
      </c>
      <c r="E8" s="84" t="str">
        <f t="shared" si="2"/>
        <v>USD_4</v>
      </c>
      <c r="F8" s="84">
        <f>COUNTIF('Debt _UTP'!$F$5:$F$45,Aggregated_UTP!C8)</f>
        <v>10</v>
      </c>
      <c r="G8" s="84"/>
      <c r="H8" s="85">
        <f t="shared" si="1"/>
        <v>1149.4740727792198</v>
      </c>
      <c r="I8" s="86">
        <f>SUMIF('Debt _UTP'!$G$5:$G$45,Aggregated_UTP!$D8,'Debt _UTP'!Z$5:Z$45)/(10^6)</f>
        <v>345.3417455563897</v>
      </c>
      <c r="J8" s="86">
        <f>SUMIF('Debt _UTP'!$G$5:$G$45,Aggregated_UTP!$D8,'Debt _UTP'!AA$5:AA$45)/(10^6)</f>
        <v>216.39949507247434</v>
      </c>
      <c r="K8" s="86">
        <f>SUMIF('Debt _UTP'!$G$5:$G$45,Aggregated_UTP!$D8,'Debt _UTP'!AB$5:AB$45)/(10^6)</f>
        <v>207.99004507247432</v>
      </c>
      <c r="L8" s="86">
        <f>SUMIF('Debt _UTP'!$G$5:$G$45,Aggregated_UTP!$D8,'Debt _UTP'!AC$5:AC$45)/(10^6)</f>
        <v>143.98602445487907</v>
      </c>
      <c r="M8" s="86">
        <f>SUMIF('Debt _UTP'!$G$5:$G$45,Aggregated_UTP!$D8,'Debt _UTP'!AD$5:AD$45)/(10^6)</f>
        <v>55.355431723020018</v>
      </c>
      <c r="N8" s="86">
        <f>SUMIF('Debt _UTP'!$G$5:$G$45,Aggregated_UTP!$D8,'Debt _UTP'!AE$5:AE$45)/(10^6)</f>
        <v>43.592142634325995</v>
      </c>
      <c r="O8" s="86">
        <f>SUMIF('Debt _UTP'!$G$5:$G$45,Aggregated_UTP!$D8,'Debt _UTP'!AF$5:AF$45)/(10^6)</f>
        <v>33.785599984325998</v>
      </c>
      <c r="P8" s="86">
        <f>SUMIF('Debt _UTP'!$G$5:$G$45,Aggregated_UTP!$D8,'Debt _UTP'!AG$5:AG$45)/(10^6)</f>
        <v>33.785599984325998</v>
      </c>
      <c r="Q8" s="86">
        <f>SUMIF('Debt _UTP'!$G$5:$G$45,Aggregated_UTP!$D8,'Debt _UTP'!AH$5:AH$45)/(10^6)</f>
        <v>33.785599984325998</v>
      </c>
      <c r="R8" s="86">
        <f>SUMIF('Debt _UTP'!$G$5:$G$45,Aggregated_UTP!$D8,'Debt _UTP'!AI$5:AI$45)/(10^6)</f>
        <v>33.785599984325998</v>
      </c>
      <c r="S8" s="86">
        <f>SUMIF('Debt _UTP'!$G$5:$G$45,Aggregated_UTP!$D8,'Debt _UTP'!AJ$5:AJ$45)/(10^6)</f>
        <v>1.6667883283526999</v>
      </c>
      <c r="T8" s="86">
        <f>SUMIF('Debt _UTP'!$G$5:$G$45,Aggregated_UTP!$D8,'Debt _UTP'!AK$5:AK$45)/(10^6)</f>
        <v>0</v>
      </c>
      <c r="U8" s="86">
        <f>SUMIF('Debt _UTP'!$G$5:$G$45,Aggregated_UTP!$D8,'Debt _UTP'!AL$5:AL$45)/(10^6)</f>
        <v>0</v>
      </c>
      <c r="V8" s="86">
        <f>SUMIF('Debt _UTP'!$G$5:$G$45,Aggregated_UTP!$D8,'Debt _UTP'!AM$5:AM$45)/(10^6)</f>
        <v>0</v>
      </c>
      <c r="W8" s="86">
        <f>SUMIF('Debt _UTP'!$G$5:$G$45,Aggregated_UTP!$D8,'Debt _UTP'!AN$5:AN$45)/(10^6)</f>
        <v>0</v>
      </c>
      <c r="X8" s="86">
        <f>SUMIF('Debt _UTP'!$G$5:$G$45,Aggregated_UTP!$D8,'Debt _UTP'!AO$5:AO$45)/(10^6)</f>
        <v>0</v>
      </c>
      <c r="Y8" s="86">
        <f>SUMIF('Debt _UTP'!$G$5:$G$45,Aggregated_UTP!$D8,'Debt _UTP'!AP$5:AP$45)/(10^6)</f>
        <v>0</v>
      </c>
      <c r="Z8" s="86">
        <f>SUMIF('Debt _UTP'!$G$5:$G$45,Aggregated_UTP!$D8,'Debt _UTP'!AQ$5:AQ$45)/(10^6)</f>
        <v>0</v>
      </c>
      <c r="AA8" s="86">
        <f>SUMIF('Debt _UTP'!$G$5:$G$45,Aggregated_UTP!$D8,'Debt _UTP'!AR$5:AR$45)/(10^6)</f>
        <v>0</v>
      </c>
      <c r="AB8" s="86">
        <f>SUMIF('Debt _UTP'!$G$5:$G$45,Aggregated_UTP!$D8,'Debt _UTP'!AS$5:AS$45)/(10^6)</f>
        <v>0</v>
      </c>
      <c r="AC8" s="86">
        <f>SUMIF('Debt _UTP'!$G$5:$G$45,Aggregated_UTP!$D8,'Debt _UTP'!AT$5:AT$45)/(10^6)</f>
        <v>0</v>
      </c>
      <c r="AD8" s="86">
        <f>SUMIF('Debt _UTP'!$G$5:$G$45,Aggregated_UTP!$D8,'Debt _UTP'!AU$5:AU$45)/(10^6)</f>
        <v>0</v>
      </c>
      <c r="AE8" s="86">
        <f>SUMIF('Debt _UTP'!$G$5:$G$45,Aggregated_UTP!$D8,'Debt _UTP'!AV$5:AV$45)/(10^6)</f>
        <v>0</v>
      </c>
      <c r="AF8" s="86">
        <f>SUMIF('Debt _UTP'!$G$5:$G$45,Aggregated_UTP!$D8,'Debt _UTP'!AW$5:AW$45)/(10^6)</f>
        <v>0</v>
      </c>
      <c r="AG8" s="86">
        <f>SUMIF('Debt _UTP'!$G$5:$G$45,Aggregated_UTP!$D8,'Debt _UTP'!AX$5:AX$45)/(10^6)</f>
        <v>0</v>
      </c>
      <c r="AH8" s="86">
        <f>SUMIF('Debt _UTP'!$G$5:$G$45,Aggregated_UTP!$D8,'Debt _UTP'!AY$5:AY$45)/(10^6)</f>
        <v>0</v>
      </c>
      <c r="AI8" s="86">
        <f>SUMIF('Debt _UTP'!$G$5:$G$45,Aggregated_UTP!$D8,'Debt _UTP'!AZ$5:AZ$45)/(10^6)</f>
        <v>0</v>
      </c>
      <c r="AJ8" s="86">
        <f>SUMIF('Debt _UTP'!$G$5:$G$45,Aggregated_UTP!$D8,'Debt _UTP'!BA$5:BA$45)/(10^6)</f>
        <v>0</v>
      </c>
      <c r="AK8" s="86">
        <f>SUMIF('Debt _UTP'!$G$5:$G$45,Aggregated_UTP!$D8,'Debt _UTP'!BB$5:BB$45)/(10^6)</f>
        <v>0</v>
      </c>
      <c r="AL8" s="86">
        <f>SUMIF('Debt _UTP'!$G$5:$G$45,Aggregated_UTP!$D8,'Debt _UTP'!BC$5:BC$45)/(10^6)</f>
        <v>0</v>
      </c>
      <c r="AM8" s="86">
        <f>SUMIF('Debt _UTP'!$G$5:$G$45,Aggregated_UTP!$D8,'Debt _UTP'!BD$5:BD$45)/(10^6)</f>
        <v>0</v>
      </c>
      <c r="AN8" s="86">
        <f>SUMIF('Debt _UTP'!$G$5:$G$45,Aggregated_UTP!$D8,'Debt _UTP'!BE$5:BE$45)/(10^6)</f>
        <v>0</v>
      </c>
      <c r="AO8" s="86">
        <f>SUMIF('Debt _UTP'!$G$5:$G$45,Aggregated_UTP!$D8,'Debt _UTP'!BF$5:BF$45)/(10^6)</f>
        <v>0</v>
      </c>
      <c r="AP8" s="86">
        <f>SUMIF('Debt _UTP'!$G$5:$G$45,Aggregated_UTP!$D8,'Debt _UTP'!BG$5:BG$45)/(10^6)</f>
        <v>0</v>
      </c>
      <c r="AQ8" s="86">
        <f>SUMIF('Debt _UTP'!$G$5:$G$45,Aggregated_UTP!$D8,'Debt _UTP'!BH$5:BH$45)/(10^6)</f>
        <v>0</v>
      </c>
      <c r="AR8" s="86">
        <f>SUMIF('Debt _UTP'!$G$5:$G$45,Aggregated_UTP!$D8,'Debt _UTP'!BI$5:BI$45)/(10^6)</f>
        <v>0</v>
      </c>
      <c r="AS8" s="86">
        <f>SUMIF('Debt _UTP'!$G$5:$G$45,Aggregated_UTP!$D8,'Debt _UTP'!BJ$5:BJ$45)/(10^6)</f>
        <v>0</v>
      </c>
      <c r="AT8" s="86">
        <f>SUMIF('Debt _UTP'!$G$5:$G$45,Aggregated_UTP!$D8,'Debt _UTP'!BK$5:BK$45)/(10^6)</f>
        <v>0</v>
      </c>
      <c r="AU8" s="86">
        <f>SUMIF('Debt _UTP'!$G$5:$G$45,Aggregated_UTP!$D8,'Debt _UTP'!BL$5:BL$45)/(10^6)</f>
        <v>0</v>
      </c>
      <c r="AV8" s="86">
        <f>SUMIF('Debt _UTP'!$G$5:$G$45,Aggregated_UTP!$D8,'Debt _UTP'!BM$5:BM$45)/(10^6)</f>
        <v>0</v>
      </c>
      <c r="AW8" s="86">
        <f>SUMIF('Debt _UTP'!$G$5:$G$45,Aggregated_UTP!$D8,'Debt _UTP'!BN$5:BN$45)/(10^6)</f>
        <v>0</v>
      </c>
      <c r="AX8" s="86">
        <f>SUMIF('Debt _UTP'!$G$5:$G$45,Aggregated_UTP!$D8,'Debt _UTP'!BO$5:BO$45)/(10^6)</f>
        <v>0</v>
      </c>
      <c r="AY8" s="86">
        <f>SUMIF('Debt _UTP'!$G$5:$G$45,Aggregated_UTP!$D8,'Debt _UTP'!BP$5:BP$45)/(10^6)</f>
        <v>0</v>
      </c>
      <c r="AZ8" s="86">
        <f>SUMIF('Debt _UTP'!$G$5:$G$45,Aggregated_UTP!$D8,'Debt _UTP'!BQ$5:BQ$45)/(10^6)</f>
        <v>0</v>
      </c>
      <c r="BA8" s="86">
        <f>SUMIF('Debt _UTP'!$G$5:$G$45,Aggregated_UTP!$D8,'Debt _UTP'!BR$5:BR$45)/(10^6)</f>
        <v>0</v>
      </c>
      <c r="BB8" s="86">
        <f>SUMIF('Debt _UTP'!$G$5:$G$45,Aggregated_UTP!$D8,'Debt _UTP'!BS$5:BS$45)/(10^6)</f>
        <v>0</v>
      </c>
      <c r="BC8" s="86">
        <f>SUMIF('Debt _UTP'!$G$5:$G$45,Aggregated_UTP!$D8,'Debt _UTP'!BT$5:BT$45)/(10^6)</f>
        <v>0</v>
      </c>
      <c r="BD8" s="86">
        <f>SUMIF('Debt _UTP'!$G$5:$G$45,Aggregated_UTP!$D8,'Debt _UTP'!BU$5:BU$45)/(10^6)</f>
        <v>0</v>
      </c>
      <c r="BE8" s="86">
        <f>SUMIF('Debt _UTP'!$G$5:$G$45,Aggregated_UTP!$D8,'Debt _UTP'!BV$5:BV$45)/(10^6)</f>
        <v>0</v>
      </c>
      <c r="BF8" s="86">
        <f>SUMIF('Debt _UTP'!$G$5:$G$45,Aggregated_UTP!$D8,'Debt _UTP'!BW$5:BW$45)/(10^6)</f>
        <v>0</v>
      </c>
    </row>
    <row r="9" spans="1:58" s="78" customFormat="1" ht="15" customHeight="1" x14ac:dyDescent="0.3">
      <c r="C9" s="78" t="s">
        <v>78</v>
      </c>
      <c r="D9" s="84">
        <v>5</v>
      </c>
      <c r="E9" s="84" t="str">
        <f t="shared" si="2"/>
        <v>USD_5</v>
      </c>
      <c r="F9" s="84">
        <f>COUNTIF('Debt _UTP'!$F$5:$F$45,Aggregated_UTP!C9)</f>
        <v>2</v>
      </c>
      <c r="G9" s="84"/>
      <c r="H9" s="85">
        <f t="shared" si="1"/>
        <v>2730.1841549975088</v>
      </c>
      <c r="I9" s="86">
        <f>SUMIF('Debt _UTP'!$G$5:$G$45,Aggregated_UTP!$D9,'Debt _UTP'!Z$5:Z$45)/(10^6)</f>
        <v>630.16596633305642</v>
      </c>
      <c r="J9" s="86">
        <f>SUMIF('Debt _UTP'!$G$5:$G$45,Aggregated_UTP!$D9,'Debt _UTP'!AA$5:AA$45)/(10^6)</f>
        <v>600.00227358305642</v>
      </c>
      <c r="K9" s="86">
        <f>SUMIF('Debt _UTP'!$G$5:$G$45,Aggregated_UTP!$D9,'Debt _UTP'!AB$5:AB$45)/(10^6)</f>
        <v>600.00227358305642</v>
      </c>
      <c r="L9" s="86">
        <f>SUMIF('Debt _UTP'!$G$5:$G$45,Aggregated_UTP!$D9,'Debt _UTP'!AC$5:AC$45)/(10^6)</f>
        <v>600.00227358305642</v>
      </c>
      <c r="M9" s="86">
        <f>SUMIF('Debt _UTP'!$G$5:$G$45,Aggregated_UTP!$D9,'Debt _UTP'!AD$5:AD$45)/(10^6)</f>
        <v>300.00227358305642</v>
      </c>
      <c r="N9" s="86">
        <f>SUMIF('Debt _UTP'!$G$5:$G$45,Aggregated_UTP!$D9,'Debt _UTP'!AE$5:AE$45)/(10^6)</f>
        <v>2.2735830564599691E-3</v>
      </c>
      <c r="O9" s="86">
        <f>SUMIF('Debt _UTP'!$G$5:$G$45,Aggregated_UTP!$D9,'Debt _UTP'!AF$5:AF$45)/(10^6)</f>
        <v>2.2735830564599691E-3</v>
      </c>
      <c r="P9" s="86">
        <f>SUMIF('Debt _UTP'!$G$5:$G$45,Aggregated_UTP!$D9,'Debt _UTP'!AG$5:AG$45)/(10^6)</f>
        <v>2.2735830564599691E-3</v>
      </c>
      <c r="Q9" s="86">
        <f>SUMIF('Debt _UTP'!$G$5:$G$45,Aggregated_UTP!$D9,'Debt _UTP'!AH$5:AH$45)/(10^6)</f>
        <v>2.2735830564599691E-3</v>
      </c>
      <c r="R9" s="86">
        <f>SUMIF('Debt _UTP'!$G$5:$G$45,Aggregated_UTP!$D9,'Debt _UTP'!AI$5:AI$45)/(10^6)</f>
        <v>0</v>
      </c>
      <c r="S9" s="86">
        <f>SUMIF('Debt _UTP'!$G$5:$G$45,Aggregated_UTP!$D9,'Debt _UTP'!AJ$5:AJ$45)/(10^6)</f>
        <v>0</v>
      </c>
      <c r="T9" s="86">
        <f>SUMIF('Debt _UTP'!$G$5:$G$45,Aggregated_UTP!$D9,'Debt _UTP'!AK$5:AK$45)/(10^6)</f>
        <v>0</v>
      </c>
      <c r="U9" s="86">
        <f>SUMIF('Debt _UTP'!$G$5:$G$45,Aggregated_UTP!$D9,'Debt _UTP'!AL$5:AL$45)/(10^6)</f>
        <v>0</v>
      </c>
      <c r="V9" s="86">
        <f>SUMIF('Debt _UTP'!$G$5:$G$45,Aggregated_UTP!$D9,'Debt _UTP'!AM$5:AM$45)/(10^6)</f>
        <v>0</v>
      </c>
      <c r="W9" s="86">
        <f>SUMIF('Debt _UTP'!$G$5:$G$45,Aggregated_UTP!$D9,'Debt _UTP'!AN$5:AN$45)/(10^6)</f>
        <v>0</v>
      </c>
      <c r="X9" s="86">
        <f>SUMIF('Debt _UTP'!$G$5:$G$45,Aggregated_UTP!$D9,'Debt _UTP'!AO$5:AO$45)/(10^6)</f>
        <v>0</v>
      </c>
      <c r="Y9" s="86">
        <f>SUMIF('Debt _UTP'!$G$5:$G$45,Aggregated_UTP!$D9,'Debt _UTP'!AP$5:AP$45)/(10^6)</f>
        <v>0</v>
      </c>
      <c r="Z9" s="86">
        <f>SUMIF('Debt _UTP'!$G$5:$G$45,Aggregated_UTP!$D9,'Debt _UTP'!AQ$5:AQ$45)/(10^6)</f>
        <v>0</v>
      </c>
      <c r="AA9" s="86">
        <f>SUMIF('Debt _UTP'!$G$5:$G$45,Aggregated_UTP!$D9,'Debt _UTP'!AR$5:AR$45)/(10^6)</f>
        <v>0</v>
      </c>
      <c r="AB9" s="86">
        <f>SUMIF('Debt _UTP'!$G$5:$G$45,Aggregated_UTP!$D9,'Debt _UTP'!AS$5:AS$45)/(10^6)</f>
        <v>0</v>
      </c>
      <c r="AC9" s="86">
        <f>SUMIF('Debt _UTP'!$G$5:$G$45,Aggregated_UTP!$D9,'Debt _UTP'!AT$5:AT$45)/(10^6)</f>
        <v>0</v>
      </c>
      <c r="AD9" s="86">
        <f>SUMIF('Debt _UTP'!$G$5:$G$45,Aggregated_UTP!$D9,'Debt _UTP'!AU$5:AU$45)/(10^6)</f>
        <v>0</v>
      </c>
      <c r="AE9" s="86">
        <f>SUMIF('Debt _UTP'!$G$5:$G$45,Aggregated_UTP!$D9,'Debt _UTP'!AV$5:AV$45)/(10^6)</f>
        <v>0</v>
      </c>
      <c r="AF9" s="86">
        <f>SUMIF('Debt _UTP'!$G$5:$G$45,Aggregated_UTP!$D9,'Debt _UTP'!AW$5:AW$45)/(10^6)</f>
        <v>0</v>
      </c>
      <c r="AG9" s="86">
        <f>SUMIF('Debt _UTP'!$G$5:$G$45,Aggregated_UTP!$D9,'Debt _UTP'!AX$5:AX$45)/(10^6)</f>
        <v>0</v>
      </c>
      <c r="AH9" s="86">
        <f>SUMIF('Debt _UTP'!$G$5:$G$45,Aggregated_UTP!$D9,'Debt _UTP'!AY$5:AY$45)/(10^6)</f>
        <v>0</v>
      </c>
      <c r="AI9" s="86">
        <f>SUMIF('Debt _UTP'!$G$5:$G$45,Aggregated_UTP!$D9,'Debt _UTP'!AZ$5:AZ$45)/(10^6)</f>
        <v>0</v>
      </c>
      <c r="AJ9" s="86">
        <f>SUMIF('Debt _UTP'!$G$5:$G$45,Aggregated_UTP!$D9,'Debt _UTP'!BA$5:BA$45)/(10^6)</f>
        <v>0</v>
      </c>
      <c r="AK9" s="86">
        <f>SUMIF('Debt _UTP'!$G$5:$G$45,Aggregated_UTP!$D9,'Debt _UTP'!BB$5:BB$45)/(10^6)</f>
        <v>0</v>
      </c>
      <c r="AL9" s="86">
        <f>SUMIF('Debt _UTP'!$G$5:$G$45,Aggregated_UTP!$D9,'Debt _UTP'!BC$5:BC$45)/(10^6)</f>
        <v>0</v>
      </c>
      <c r="AM9" s="86">
        <f>SUMIF('Debt _UTP'!$G$5:$G$45,Aggregated_UTP!$D9,'Debt _UTP'!BD$5:BD$45)/(10^6)</f>
        <v>0</v>
      </c>
      <c r="AN9" s="86">
        <f>SUMIF('Debt _UTP'!$G$5:$G$45,Aggregated_UTP!$D9,'Debt _UTP'!BE$5:BE$45)/(10^6)</f>
        <v>0</v>
      </c>
      <c r="AO9" s="86">
        <f>SUMIF('Debt _UTP'!$G$5:$G$45,Aggregated_UTP!$D9,'Debt _UTP'!BF$5:BF$45)/(10^6)</f>
        <v>0</v>
      </c>
      <c r="AP9" s="86">
        <f>SUMIF('Debt _UTP'!$G$5:$G$45,Aggregated_UTP!$D9,'Debt _UTP'!BG$5:BG$45)/(10^6)</f>
        <v>0</v>
      </c>
      <c r="AQ9" s="86">
        <f>SUMIF('Debt _UTP'!$G$5:$G$45,Aggregated_UTP!$D9,'Debt _UTP'!BH$5:BH$45)/(10^6)</f>
        <v>0</v>
      </c>
      <c r="AR9" s="86">
        <f>SUMIF('Debt _UTP'!$G$5:$G$45,Aggregated_UTP!$D9,'Debt _UTP'!BI$5:BI$45)/(10^6)</f>
        <v>0</v>
      </c>
      <c r="AS9" s="86">
        <f>SUMIF('Debt _UTP'!$G$5:$G$45,Aggregated_UTP!$D9,'Debt _UTP'!BJ$5:BJ$45)/(10^6)</f>
        <v>0</v>
      </c>
      <c r="AT9" s="86">
        <f>SUMIF('Debt _UTP'!$G$5:$G$45,Aggregated_UTP!$D9,'Debt _UTP'!BK$5:BK$45)/(10^6)</f>
        <v>0</v>
      </c>
      <c r="AU9" s="86">
        <f>SUMIF('Debt _UTP'!$G$5:$G$45,Aggregated_UTP!$D9,'Debt _UTP'!BL$5:BL$45)/(10^6)</f>
        <v>0</v>
      </c>
      <c r="AV9" s="86">
        <f>SUMIF('Debt _UTP'!$G$5:$G$45,Aggregated_UTP!$D9,'Debt _UTP'!BM$5:BM$45)/(10^6)</f>
        <v>0</v>
      </c>
      <c r="AW9" s="86">
        <f>SUMIF('Debt _UTP'!$G$5:$G$45,Aggregated_UTP!$D9,'Debt _UTP'!BN$5:BN$45)/(10^6)</f>
        <v>0</v>
      </c>
      <c r="AX9" s="86">
        <f>SUMIF('Debt _UTP'!$G$5:$G$45,Aggregated_UTP!$D9,'Debt _UTP'!BO$5:BO$45)/(10^6)</f>
        <v>0</v>
      </c>
      <c r="AY9" s="86">
        <f>SUMIF('Debt _UTP'!$G$5:$G$45,Aggregated_UTP!$D9,'Debt _UTP'!BP$5:BP$45)/(10^6)</f>
        <v>0</v>
      </c>
      <c r="AZ9" s="86">
        <f>SUMIF('Debt _UTP'!$G$5:$G$45,Aggregated_UTP!$D9,'Debt _UTP'!BQ$5:BQ$45)/(10^6)</f>
        <v>0</v>
      </c>
      <c r="BA9" s="86">
        <f>SUMIF('Debt _UTP'!$G$5:$G$45,Aggregated_UTP!$D9,'Debt _UTP'!BR$5:BR$45)/(10^6)</f>
        <v>0</v>
      </c>
      <c r="BB9" s="86">
        <f>SUMIF('Debt _UTP'!$G$5:$G$45,Aggregated_UTP!$D9,'Debt _UTP'!BS$5:BS$45)/(10^6)</f>
        <v>0</v>
      </c>
      <c r="BC9" s="86">
        <f>SUMIF('Debt _UTP'!$G$5:$G$45,Aggregated_UTP!$D9,'Debt _UTP'!BT$5:BT$45)/(10^6)</f>
        <v>0</v>
      </c>
      <c r="BD9" s="86">
        <f>SUMIF('Debt _UTP'!$G$5:$G$45,Aggregated_UTP!$D9,'Debt _UTP'!BU$5:BU$45)/(10^6)</f>
        <v>0</v>
      </c>
      <c r="BE9" s="86">
        <f>SUMIF('Debt _UTP'!$G$5:$G$45,Aggregated_UTP!$D9,'Debt _UTP'!BV$5:BV$45)/(10^6)</f>
        <v>0</v>
      </c>
      <c r="BF9" s="86">
        <f>SUMIF('Debt _UTP'!$G$5:$G$45,Aggregated_UTP!$D9,'Debt _UTP'!BW$5:BW$45)/(10^6)</f>
        <v>0</v>
      </c>
    </row>
    <row r="10" spans="1:58" s="78" customFormat="1" ht="15" customHeight="1" x14ac:dyDescent="0.3">
      <c r="C10" s="78" t="s">
        <v>79</v>
      </c>
      <c r="D10" s="84">
        <v>6</v>
      </c>
      <c r="E10" s="84" t="str">
        <f t="shared" si="2"/>
        <v>USD_6</v>
      </c>
      <c r="F10" s="84">
        <f>COUNTIF('Debt _UTP'!$F$5:$F$45,Aggregated_UTP!C10)</f>
        <v>2</v>
      </c>
      <c r="G10" s="84"/>
      <c r="H10" s="85">
        <f t="shared" si="1"/>
        <v>3051.518323149</v>
      </c>
      <c r="I10" s="86">
        <f>SUMIF('Debt _UTP'!$G$5:$G$45,Aggregated_UTP!$D10,'Debt _UTP'!Z$5:Z$45)/(10^6)</f>
        <v>567.92638010700011</v>
      </c>
      <c r="J10" s="86">
        <f>SUMIF('Debt _UTP'!$G$5:$G$45,Aggregated_UTP!$D10,'Debt _UTP'!AA$5:AA$45)/(10^6)</f>
        <v>770.43474409199996</v>
      </c>
      <c r="K10" s="86">
        <f>SUMIF('Debt _UTP'!$G$5:$G$45,Aggregated_UTP!$D10,'Debt _UTP'!AB$5:AB$45)/(10^6)</f>
        <v>467.09702587499999</v>
      </c>
      <c r="L10" s="86">
        <f>SUMIF('Debt _UTP'!$G$5:$G$45,Aggregated_UTP!$D10,'Debt _UTP'!AC$5:AC$45)/(10^6)</f>
        <v>459.59702587499999</v>
      </c>
      <c r="M10" s="86">
        <f>SUMIF('Debt _UTP'!$G$5:$G$45,Aggregated_UTP!$D10,'Debt _UTP'!AD$5:AD$45)/(10^6)</f>
        <v>255.77745240000002</v>
      </c>
      <c r="N10" s="86">
        <f>SUMIF('Debt _UTP'!$G$5:$G$45,Aggregated_UTP!$D10,'Debt _UTP'!AE$5:AE$45)/(10^6)</f>
        <v>275.84284739999998</v>
      </c>
      <c r="O10" s="86">
        <f>SUMIF('Debt _UTP'!$G$5:$G$45,Aggregated_UTP!$D10,'Debt _UTP'!AF$5:AF$45)/(10^6)</f>
        <v>254.84284740000001</v>
      </c>
      <c r="P10" s="86">
        <f>SUMIF('Debt _UTP'!$G$5:$G$45,Aggregated_UTP!$D10,'Debt _UTP'!AG$5:AG$45)/(10^6)</f>
        <v>0</v>
      </c>
      <c r="Q10" s="86">
        <f>SUMIF('Debt _UTP'!$G$5:$G$45,Aggregated_UTP!$D10,'Debt _UTP'!AH$5:AH$45)/(10^6)</f>
        <v>0</v>
      </c>
      <c r="R10" s="86">
        <f>SUMIF('Debt _UTP'!$G$5:$G$45,Aggregated_UTP!$D10,'Debt _UTP'!AI$5:AI$45)/(10^6)</f>
        <v>0</v>
      </c>
      <c r="S10" s="86">
        <f>SUMIF('Debt _UTP'!$G$5:$G$45,Aggregated_UTP!$D10,'Debt _UTP'!AJ$5:AJ$45)/(10^6)</f>
        <v>0</v>
      </c>
      <c r="T10" s="86">
        <f>SUMIF('Debt _UTP'!$G$5:$G$45,Aggregated_UTP!$D10,'Debt _UTP'!AK$5:AK$45)/(10^6)</f>
        <v>0</v>
      </c>
      <c r="U10" s="86">
        <f>SUMIF('Debt _UTP'!$G$5:$G$45,Aggregated_UTP!$D10,'Debt _UTP'!AL$5:AL$45)/(10^6)</f>
        <v>0</v>
      </c>
      <c r="V10" s="86">
        <f>SUMIF('Debt _UTP'!$G$5:$G$45,Aggregated_UTP!$D10,'Debt _UTP'!AM$5:AM$45)/(10^6)</f>
        <v>0</v>
      </c>
      <c r="W10" s="86">
        <f>SUMIF('Debt _UTP'!$G$5:$G$45,Aggregated_UTP!$D10,'Debt _UTP'!AN$5:AN$45)/(10^6)</f>
        <v>0</v>
      </c>
      <c r="X10" s="86">
        <f>SUMIF('Debt _UTP'!$G$5:$G$45,Aggregated_UTP!$D10,'Debt _UTP'!AO$5:AO$45)/(10^6)</f>
        <v>0</v>
      </c>
      <c r="Y10" s="86">
        <f>SUMIF('Debt _UTP'!$G$5:$G$45,Aggregated_UTP!$D10,'Debt _UTP'!AP$5:AP$45)/(10^6)</f>
        <v>0</v>
      </c>
      <c r="Z10" s="86">
        <f>SUMIF('Debt _UTP'!$G$5:$G$45,Aggregated_UTP!$D10,'Debt _UTP'!AQ$5:AQ$45)/(10^6)</f>
        <v>0</v>
      </c>
      <c r="AA10" s="86">
        <f>SUMIF('Debt _UTP'!$G$5:$G$45,Aggregated_UTP!$D10,'Debt _UTP'!AR$5:AR$45)/(10^6)</f>
        <v>0</v>
      </c>
      <c r="AB10" s="86">
        <f>SUMIF('Debt _UTP'!$G$5:$G$45,Aggregated_UTP!$D10,'Debt _UTP'!AS$5:AS$45)/(10^6)</f>
        <v>0</v>
      </c>
      <c r="AC10" s="86">
        <f>SUMIF('Debt _UTP'!$G$5:$G$45,Aggregated_UTP!$D10,'Debt _UTP'!AT$5:AT$45)/(10^6)</f>
        <v>0</v>
      </c>
      <c r="AD10" s="86">
        <f>SUMIF('Debt _UTP'!$G$5:$G$45,Aggregated_UTP!$D10,'Debt _UTP'!AU$5:AU$45)/(10^6)</f>
        <v>0</v>
      </c>
      <c r="AE10" s="86">
        <f>SUMIF('Debt _UTP'!$G$5:$G$45,Aggregated_UTP!$D10,'Debt _UTP'!AV$5:AV$45)/(10^6)</f>
        <v>0</v>
      </c>
      <c r="AF10" s="86">
        <f>SUMIF('Debt _UTP'!$G$5:$G$45,Aggregated_UTP!$D10,'Debt _UTP'!AW$5:AW$45)/(10^6)</f>
        <v>0</v>
      </c>
      <c r="AG10" s="86">
        <f>SUMIF('Debt _UTP'!$G$5:$G$45,Aggregated_UTP!$D10,'Debt _UTP'!AX$5:AX$45)/(10^6)</f>
        <v>0</v>
      </c>
      <c r="AH10" s="86">
        <f>SUMIF('Debt _UTP'!$G$5:$G$45,Aggregated_UTP!$D10,'Debt _UTP'!AY$5:AY$45)/(10^6)</f>
        <v>0</v>
      </c>
      <c r="AI10" s="86">
        <f>SUMIF('Debt _UTP'!$G$5:$G$45,Aggregated_UTP!$D10,'Debt _UTP'!AZ$5:AZ$45)/(10^6)</f>
        <v>0</v>
      </c>
      <c r="AJ10" s="86">
        <f>SUMIF('Debt _UTP'!$G$5:$G$45,Aggregated_UTP!$D10,'Debt _UTP'!BA$5:BA$45)/(10^6)</f>
        <v>0</v>
      </c>
      <c r="AK10" s="86">
        <f>SUMIF('Debt _UTP'!$G$5:$G$45,Aggregated_UTP!$D10,'Debt _UTP'!BB$5:BB$45)/(10^6)</f>
        <v>0</v>
      </c>
      <c r="AL10" s="86">
        <f>SUMIF('Debt _UTP'!$G$5:$G$45,Aggregated_UTP!$D10,'Debt _UTP'!BC$5:BC$45)/(10^6)</f>
        <v>0</v>
      </c>
      <c r="AM10" s="86">
        <f>SUMIF('Debt _UTP'!$G$5:$G$45,Aggregated_UTP!$D10,'Debt _UTP'!BD$5:BD$45)/(10^6)</f>
        <v>0</v>
      </c>
      <c r="AN10" s="86">
        <f>SUMIF('Debt _UTP'!$G$5:$G$45,Aggregated_UTP!$D10,'Debt _UTP'!BE$5:BE$45)/(10^6)</f>
        <v>0</v>
      </c>
      <c r="AO10" s="86">
        <f>SUMIF('Debt _UTP'!$G$5:$G$45,Aggregated_UTP!$D10,'Debt _UTP'!BF$5:BF$45)/(10^6)</f>
        <v>0</v>
      </c>
      <c r="AP10" s="86">
        <f>SUMIF('Debt _UTP'!$G$5:$G$45,Aggregated_UTP!$D10,'Debt _UTP'!BG$5:BG$45)/(10^6)</f>
        <v>0</v>
      </c>
      <c r="AQ10" s="86">
        <f>SUMIF('Debt _UTP'!$G$5:$G$45,Aggregated_UTP!$D10,'Debt _UTP'!BH$5:BH$45)/(10^6)</f>
        <v>0</v>
      </c>
      <c r="AR10" s="86">
        <f>SUMIF('Debt _UTP'!$G$5:$G$45,Aggregated_UTP!$D10,'Debt _UTP'!BI$5:BI$45)/(10^6)</f>
        <v>0</v>
      </c>
      <c r="AS10" s="86">
        <f>SUMIF('Debt _UTP'!$G$5:$G$45,Aggregated_UTP!$D10,'Debt _UTP'!BJ$5:BJ$45)/(10^6)</f>
        <v>0</v>
      </c>
      <c r="AT10" s="86">
        <f>SUMIF('Debt _UTP'!$G$5:$G$45,Aggregated_UTP!$D10,'Debt _UTP'!BK$5:BK$45)/(10^6)</f>
        <v>0</v>
      </c>
      <c r="AU10" s="86">
        <f>SUMIF('Debt _UTP'!$G$5:$G$45,Aggregated_UTP!$D10,'Debt _UTP'!BL$5:BL$45)/(10^6)</f>
        <v>0</v>
      </c>
      <c r="AV10" s="86">
        <f>SUMIF('Debt _UTP'!$G$5:$G$45,Aggregated_UTP!$D10,'Debt _UTP'!BM$5:BM$45)/(10^6)</f>
        <v>0</v>
      </c>
      <c r="AW10" s="86">
        <f>SUMIF('Debt _UTP'!$G$5:$G$45,Aggregated_UTP!$D10,'Debt _UTP'!BN$5:BN$45)/(10^6)</f>
        <v>0</v>
      </c>
      <c r="AX10" s="86">
        <f>SUMIF('Debt _UTP'!$G$5:$G$45,Aggregated_UTP!$D10,'Debt _UTP'!BO$5:BO$45)/(10^6)</f>
        <v>0</v>
      </c>
      <c r="AY10" s="86">
        <f>SUMIF('Debt _UTP'!$G$5:$G$45,Aggregated_UTP!$D10,'Debt _UTP'!BP$5:BP$45)/(10^6)</f>
        <v>0</v>
      </c>
      <c r="AZ10" s="86">
        <f>SUMIF('Debt _UTP'!$G$5:$G$45,Aggregated_UTP!$D10,'Debt _UTP'!BQ$5:BQ$45)/(10^6)</f>
        <v>0</v>
      </c>
      <c r="BA10" s="86">
        <f>SUMIF('Debt _UTP'!$G$5:$G$45,Aggregated_UTP!$D10,'Debt _UTP'!BR$5:BR$45)/(10^6)</f>
        <v>0</v>
      </c>
      <c r="BB10" s="86">
        <f>SUMIF('Debt _UTP'!$G$5:$G$45,Aggregated_UTP!$D10,'Debt _UTP'!BS$5:BS$45)/(10^6)</f>
        <v>0</v>
      </c>
      <c r="BC10" s="86">
        <f>SUMIF('Debt _UTP'!$G$5:$G$45,Aggregated_UTP!$D10,'Debt _UTP'!BT$5:BT$45)/(10^6)</f>
        <v>0</v>
      </c>
      <c r="BD10" s="86">
        <f>SUMIF('Debt _UTP'!$G$5:$G$45,Aggregated_UTP!$D10,'Debt _UTP'!BU$5:BU$45)/(10^6)</f>
        <v>0</v>
      </c>
      <c r="BE10" s="86">
        <f>SUMIF('Debt _UTP'!$G$5:$G$45,Aggregated_UTP!$D10,'Debt _UTP'!BV$5:BV$45)/(10^6)</f>
        <v>0</v>
      </c>
      <c r="BF10" s="86">
        <f>SUMIF('Debt _UTP'!$G$5:$G$45,Aggregated_UTP!$D10,'Debt _UTP'!BW$5:BW$45)/(10^6)</f>
        <v>0</v>
      </c>
    </row>
    <row r="11" spans="1:58" s="78" customFormat="1" ht="15" customHeight="1" x14ac:dyDescent="0.3">
      <c r="D11" s="84">
        <v>7</v>
      </c>
      <c r="E11" s="84" t="str">
        <f t="shared" si="2"/>
        <v>USD_7</v>
      </c>
      <c r="F11" s="84">
        <f>COUNTIF('Debt _UTP'!$F$5:$F$45,Aggregated_UTP!C11)</f>
        <v>0</v>
      </c>
      <c r="G11" s="84"/>
      <c r="H11" s="85">
        <f t="shared" si="1"/>
        <v>0</v>
      </c>
      <c r="I11" s="86">
        <f>SUMIF('Debt _UTP'!$G$5:$G$45,Aggregated_UTP!$D11,'Debt _UTP'!Z$5:Z$45)/(10^6)</f>
        <v>0</v>
      </c>
      <c r="J11" s="86">
        <f>SUMIF('Debt _UTP'!$G$5:$G$45,Aggregated_UTP!$D11,'Debt _UTP'!AA$5:AA$45)/(10^6)</f>
        <v>0</v>
      </c>
      <c r="K11" s="86">
        <f>SUMIF('Debt _UTP'!$G$5:$G$45,Aggregated_UTP!$D11,'Debt _UTP'!AB$5:AB$45)/(10^6)</f>
        <v>0</v>
      </c>
      <c r="L11" s="86">
        <f>SUMIF('Debt _UTP'!$G$5:$G$45,Aggregated_UTP!$D11,'Debt _UTP'!AC$5:AC$45)/(10^6)</f>
        <v>0</v>
      </c>
      <c r="M11" s="86">
        <f>SUMIF('Debt _UTP'!$G$5:$G$45,Aggregated_UTP!$D11,'Debt _UTP'!AD$5:AD$45)/(10^6)</f>
        <v>0</v>
      </c>
      <c r="N11" s="86">
        <f>SUMIF('Debt _UTP'!$G$5:$G$45,Aggregated_UTP!$D11,'Debt _UTP'!AE$5:AE$45)/(10^6)</f>
        <v>0</v>
      </c>
      <c r="O11" s="86">
        <f>SUMIF('Debt _UTP'!$G$5:$G$45,Aggregated_UTP!$D11,'Debt _UTP'!AF$5:AF$45)/(10^6)</f>
        <v>0</v>
      </c>
      <c r="P11" s="86">
        <f>SUMIF('Debt _UTP'!$G$5:$G$45,Aggregated_UTP!$D11,'Debt _UTP'!AG$5:AG$45)/(10^6)</f>
        <v>0</v>
      </c>
      <c r="Q11" s="86">
        <f>SUMIF('Debt _UTP'!$G$5:$G$45,Aggregated_UTP!$D11,'Debt _UTP'!AH$5:AH$45)/(10^6)</f>
        <v>0</v>
      </c>
      <c r="R11" s="86">
        <f>SUMIF('Debt _UTP'!$G$5:$G$45,Aggregated_UTP!$D11,'Debt _UTP'!AI$5:AI$45)/(10^6)</f>
        <v>0</v>
      </c>
      <c r="S11" s="86">
        <f>SUMIF('Debt _UTP'!$G$5:$G$45,Aggregated_UTP!$D11,'Debt _UTP'!AJ$5:AJ$45)/(10^6)</f>
        <v>0</v>
      </c>
      <c r="T11" s="86">
        <f>SUMIF('Debt _UTP'!$G$5:$G$45,Aggregated_UTP!$D11,'Debt _UTP'!AK$5:AK$45)/(10^6)</f>
        <v>0</v>
      </c>
      <c r="U11" s="86">
        <f>SUMIF('Debt _UTP'!$G$5:$G$45,Aggregated_UTP!$D11,'Debt _UTP'!AL$5:AL$45)/(10^6)</f>
        <v>0</v>
      </c>
      <c r="V11" s="86">
        <f>SUMIF('Debt _UTP'!$G$5:$G$45,Aggregated_UTP!$D11,'Debt _UTP'!AM$5:AM$45)/(10^6)</f>
        <v>0</v>
      </c>
      <c r="W11" s="86">
        <f>SUMIF('Debt _UTP'!$G$5:$G$45,Aggregated_UTP!$D11,'Debt _UTP'!AN$5:AN$45)/(10^6)</f>
        <v>0</v>
      </c>
      <c r="X11" s="86">
        <f>SUMIF('Debt _UTP'!$G$5:$G$45,Aggregated_UTP!$D11,'Debt _UTP'!AO$5:AO$45)/(10^6)</f>
        <v>0</v>
      </c>
      <c r="Y11" s="86">
        <f>SUMIF('Debt _UTP'!$G$5:$G$45,Aggregated_UTP!$D11,'Debt _UTP'!AP$5:AP$45)/(10^6)</f>
        <v>0</v>
      </c>
      <c r="Z11" s="86">
        <f>SUMIF('Debt _UTP'!$G$5:$G$45,Aggregated_UTP!$D11,'Debt _UTP'!AQ$5:AQ$45)/(10^6)</f>
        <v>0</v>
      </c>
      <c r="AA11" s="86">
        <f>SUMIF('Debt _UTP'!$G$5:$G$45,Aggregated_UTP!$D11,'Debt _UTP'!AR$5:AR$45)/(10^6)</f>
        <v>0</v>
      </c>
      <c r="AB11" s="86">
        <f>SUMIF('Debt _UTP'!$G$5:$G$45,Aggregated_UTP!$D11,'Debt _UTP'!AS$5:AS$45)/(10^6)</f>
        <v>0</v>
      </c>
      <c r="AC11" s="86">
        <f>SUMIF('Debt _UTP'!$G$5:$G$45,Aggregated_UTP!$D11,'Debt _UTP'!AT$5:AT$45)/(10^6)</f>
        <v>0</v>
      </c>
      <c r="AD11" s="86">
        <f>SUMIF('Debt _UTP'!$G$5:$G$45,Aggregated_UTP!$D11,'Debt _UTP'!AU$5:AU$45)/(10^6)</f>
        <v>0</v>
      </c>
      <c r="AE11" s="86">
        <f>SUMIF('Debt _UTP'!$G$5:$G$45,Aggregated_UTP!$D11,'Debt _UTP'!AV$5:AV$45)/(10^6)</f>
        <v>0</v>
      </c>
      <c r="AF11" s="86">
        <f>SUMIF('Debt _UTP'!$G$5:$G$45,Aggregated_UTP!$D11,'Debt _UTP'!AW$5:AW$45)/(10^6)</f>
        <v>0</v>
      </c>
      <c r="AG11" s="86">
        <f>SUMIF('Debt _UTP'!$G$5:$G$45,Aggregated_UTP!$D11,'Debt _UTP'!AX$5:AX$45)/(10^6)</f>
        <v>0</v>
      </c>
      <c r="AH11" s="86">
        <f>SUMIF('Debt _UTP'!$G$5:$G$45,Aggregated_UTP!$D11,'Debt _UTP'!AY$5:AY$45)/(10^6)</f>
        <v>0</v>
      </c>
      <c r="AI11" s="86">
        <f>SUMIF('Debt _UTP'!$G$5:$G$45,Aggregated_UTP!$D11,'Debt _UTP'!AZ$5:AZ$45)/(10^6)</f>
        <v>0</v>
      </c>
      <c r="AJ11" s="86">
        <f>SUMIF('Debt _UTP'!$G$5:$G$45,Aggregated_UTP!$D11,'Debt _UTP'!BA$5:BA$45)/(10^6)</f>
        <v>0</v>
      </c>
      <c r="AK11" s="86">
        <f>SUMIF('Debt _UTP'!$G$5:$G$45,Aggregated_UTP!$D11,'Debt _UTP'!BB$5:BB$45)/(10^6)</f>
        <v>0</v>
      </c>
      <c r="AL11" s="86">
        <f>SUMIF('Debt _UTP'!$G$5:$G$45,Aggregated_UTP!$D11,'Debt _UTP'!BC$5:BC$45)/(10^6)</f>
        <v>0</v>
      </c>
      <c r="AM11" s="86">
        <f>SUMIF('Debt _UTP'!$G$5:$G$45,Aggregated_UTP!$D11,'Debt _UTP'!BD$5:BD$45)/(10^6)</f>
        <v>0</v>
      </c>
      <c r="AN11" s="86">
        <f>SUMIF('Debt _UTP'!$G$5:$G$45,Aggregated_UTP!$D11,'Debt _UTP'!BE$5:BE$45)/(10^6)</f>
        <v>0</v>
      </c>
      <c r="AO11" s="86">
        <f>SUMIF('Debt _UTP'!$G$5:$G$45,Aggregated_UTP!$D11,'Debt _UTP'!BF$5:BF$45)/(10^6)</f>
        <v>0</v>
      </c>
      <c r="AP11" s="86">
        <f>SUMIF('Debt _UTP'!$G$5:$G$45,Aggregated_UTP!$D11,'Debt _UTP'!BG$5:BG$45)/(10^6)</f>
        <v>0</v>
      </c>
      <c r="AQ11" s="86">
        <f>SUMIF('Debt _UTP'!$G$5:$G$45,Aggregated_UTP!$D11,'Debt _UTP'!BH$5:BH$45)/(10^6)</f>
        <v>0</v>
      </c>
      <c r="AR11" s="86">
        <f>SUMIF('Debt _UTP'!$G$5:$G$45,Aggregated_UTP!$D11,'Debt _UTP'!BI$5:BI$45)/(10^6)</f>
        <v>0</v>
      </c>
      <c r="AS11" s="86">
        <f>SUMIF('Debt _UTP'!$G$5:$G$45,Aggregated_UTP!$D11,'Debt _UTP'!BJ$5:BJ$45)/(10^6)</f>
        <v>0</v>
      </c>
      <c r="AT11" s="86">
        <f>SUMIF('Debt _UTP'!$G$5:$G$45,Aggregated_UTP!$D11,'Debt _UTP'!BK$5:BK$45)/(10^6)</f>
        <v>0</v>
      </c>
      <c r="AU11" s="86">
        <f>SUMIF('Debt _UTP'!$G$5:$G$45,Aggregated_UTP!$D11,'Debt _UTP'!BL$5:BL$45)/(10^6)</f>
        <v>0</v>
      </c>
      <c r="AV11" s="86">
        <f>SUMIF('Debt _UTP'!$G$5:$G$45,Aggregated_UTP!$D11,'Debt _UTP'!BM$5:BM$45)/(10^6)</f>
        <v>0</v>
      </c>
      <c r="AW11" s="86">
        <f>SUMIF('Debt _UTP'!$G$5:$G$45,Aggregated_UTP!$D11,'Debt _UTP'!BN$5:BN$45)/(10^6)</f>
        <v>0</v>
      </c>
      <c r="AX11" s="86">
        <f>SUMIF('Debt _UTP'!$G$5:$G$45,Aggregated_UTP!$D11,'Debt _UTP'!BO$5:BO$45)/(10^6)</f>
        <v>0</v>
      </c>
      <c r="AY11" s="86">
        <f>SUMIF('Debt _UTP'!$G$5:$G$45,Aggregated_UTP!$D11,'Debt _UTP'!BP$5:BP$45)/(10^6)</f>
        <v>0</v>
      </c>
      <c r="AZ11" s="86">
        <f>SUMIF('Debt _UTP'!$G$5:$G$45,Aggregated_UTP!$D11,'Debt _UTP'!BQ$5:BQ$45)/(10^6)</f>
        <v>0</v>
      </c>
      <c r="BA11" s="86">
        <f>SUMIF('Debt _UTP'!$G$5:$G$45,Aggregated_UTP!$D11,'Debt _UTP'!BR$5:BR$45)/(10^6)</f>
        <v>0</v>
      </c>
      <c r="BB11" s="86">
        <f>SUMIF('Debt _UTP'!$G$5:$G$45,Aggregated_UTP!$D11,'Debt _UTP'!BS$5:BS$45)/(10^6)</f>
        <v>0</v>
      </c>
      <c r="BC11" s="86">
        <f>SUMIF('Debt _UTP'!$G$5:$G$45,Aggregated_UTP!$D11,'Debt _UTP'!BT$5:BT$45)/(10^6)</f>
        <v>0</v>
      </c>
      <c r="BD11" s="86">
        <f>SUMIF('Debt _UTP'!$G$5:$G$45,Aggregated_UTP!$D11,'Debt _UTP'!BU$5:BU$45)/(10^6)</f>
        <v>0</v>
      </c>
      <c r="BE11" s="86">
        <f>SUMIF('Debt _UTP'!$G$5:$G$45,Aggregated_UTP!$D11,'Debt _UTP'!BV$5:BV$45)/(10^6)</f>
        <v>0</v>
      </c>
      <c r="BF11" s="86">
        <f>SUMIF('Debt _UTP'!$G$5:$G$45,Aggregated_UTP!$D11,'Debt _UTP'!BW$5:BW$45)/(10^6)</f>
        <v>0</v>
      </c>
    </row>
    <row r="12" spans="1:58" s="78" customFormat="1" ht="15" customHeight="1" x14ac:dyDescent="0.3">
      <c r="D12" s="84">
        <v>8</v>
      </c>
      <c r="E12" s="84" t="str">
        <f t="shared" si="2"/>
        <v>USD_8</v>
      </c>
      <c r="F12" s="84">
        <f>COUNTIF('Debt _UTP'!$F$5:$F$45,Aggregated_UTP!C12)</f>
        <v>0</v>
      </c>
      <c r="G12" s="84"/>
      <c r="H12" s="85">
        <f t="shared" si="1"/>
        <v>0</v>
      </c>
      <c r="I12" s="86">
        <f>SUMIF('Debt _UTP'!$G$5:$G$45,Aggregated_UTP!$D12,'Debt _UTP'!Z$5:Z$45)/(10^6)</f>
        <v>0</v>
      </c>
      <c r="J12" s="86">
        <f>SUMIF('Debt _UTP'!$G$5:$G$45,Aggregated_UTP!$D12,'Debt _UTP'!AA$5:AA$45)/(10^6)</f>
        <v>0</v>
      </c>
      <c r="K12" s="86">
        <f>SUMIF('Debt _UTP'!$G$5:$G$45,Aggregated_UTP!$D12,'Debt _UTP'!AB$5:AB$45)/(10^6)</f>
        <v>0</v>
      </c>
      <c r="L12" s="86">
        <f>SUMIF('Debt _UTP'!$G$5:$G$45,Aggregated_UTP!$D12,'Debt _UTP'!AC$5:AC$45)/(10^6)</f>
        <v>0</v>
      </c>
      <c r="M12" s="86">
        <f>SUMIF('Debt _UTP'!$G$5:$G$45,Aggregated_UTP!$D12,'Debt _UTP'!AD$5:AD$45)/(10^6)</f>
        <v>0</v>
      </c>
      <c r="N12" s="86">
        <f>SUMIF('Debt _UTP'!$G$5:$G$45,Aggregated_UTP!$D12,'Debt _UTP'!AE$5:AE$45)/(10^6)</f>
        <v>0</v>
      </c>
      <c r="O12" s="86">
        <f>SUMIF('Debt _UTP'!$G$5:$G$45,Aggregated_UTP!$D12,'Debt _UTP'!AF$5:AF$45)/(10^6)</f>
        <v>0</v>
      </c>
      <c r="P12" s="86">
        <f>SUMIF('Debt _UTP'!$G$5:$G$45,Aggregated_UTP!$D12,'Debt _UTP'!AG$5:AG$45)/(10^6)</f>
        <v>0</v>
      </c>
      <c r="Q12" s="86">
        <f>SUMIF('Debt _UTP'!$G$5:$G$45,Aggregated_UTP!$D12,'Debt _UTP'!AH$5:AH$45)/(10^6)</f>
        <v>0</v>
      </c>
      <c r="R12" s="86">
        <f>SUMIF('Debt _UTP'!$G$5:$G$45,Aggregated_UTP!$D12,'Debt _UTP'!AI$5:AI$45)/(10^6)</f>
        <v>0</v>
      </c>
      <c r="S12" s="86">
        <f>SUMIF('Debt _UTP'!$G$5:$G$45,Aggregated_UTP!$D12,'Debt _UTP'!AJ$5:AJ$45)/(10^6)</f>
        <v>0</v>
      </c>
      <c r="T12" s="86">
        <f>SUMIF('Debt _UTP'!$G$5:$G$45,Aggregated_UTP!$D12,'Debt _UTP'!AK$5:AK$45)/(10^6)</f>
        <v>0</v>
      </c>
      <c r="U12" s="86">
        <f>SUMIF('Debt _UTP'!$G$5:$G$45,Aggregated_UTP!$D12,'Debt _UTP'!AL$5:AL$45)/(10^6)</f>
        <v>0</v>
      </c>
      <c r="V12" s="86">
        <f>SUMIF('Debt _UTP'!$G$5:$G$45,Aggregated_UTP!$D12,'Debt _UTP'!AM$5:AM$45)/(10^6)</f>
        <v>0</v>
      </c>
      <c r="W12" s="86">
        <f>SUMIF('Debt _UTP'!$G$5:$G$45,Aggregated_UTP!$D12,'Debt _UTP'!AN$5:AN$45)/(10^6)</f>
        <v>0</v>
      </c>
      <c r="X12" s="86">
        <f>SUMIF('Debt _UTP'!$G$5:$G$45,Aggregated_UTP!$D12,'Debt _UTP'!AO$5:AO$45)/(10^6)</f>
        <v>0</v>
      </c>
      <c r="Y12" s="86">
        <f>SUMIF('Debt _UTP'!$G$5:$G$45,Aggregated_UTP!$D12,'Debt _UTP'!AP$5:AP$45)/(10^6)</f>
        <v>0</v>
      </c>
      <c r="Z12" s="86">
        <f>SUMIF('Debt _UTP'!$G$5:$G$45,Aggregated_UTP!$D12,'Debt _UTP'!AQ$5:AQ$45)/(10^6)</f>
        <v>0</v>
      </c>
      <c r="AA12" s="86">
        <f>SUMIF('Debt _UTP'!$G$5:$G$45,Aggregated_UTP!$D12,'Debt _UTP'!AR$5:AR$45)/(10^6)</f>
        <v>0</v>
      </c>
      <c r="AB12" s="86">
        <f>SUMIF('Debt _UTP'!$G$5:$G$45,Aggregated_UTP!$D12,'Debt _UTP'!AS$5:AS$45)/(10^6)</f>
        <v>0</v>
      </c>
      <c r="AC12" s="86">
        <f>SUMIF('Debt _UTP'!$G$5:$G$45,Aggregated_UTP!$D12,'Debt _UTP'!AT$5:AT$45)/(10^6)</f>
        <v>0</v>
      </c>
      <c r="AD12" s="86">
        <f>SUMIF('Debt _UTP'!$G$5:$G$45,Aggregated_UTP!$D12,'Debt _UTP'!AU$5:AU$45)/(10^6)</f>
        <v>0</v>
      </c>
      <c r="AE12" s="86">
        <f>SUMIF('Debt _UTP'!$G$5:$G$45,Aggregated_UTP!$D12,'Debt _UTP'!AV$5:AV$45)/(10^6)</f>
        <v>0</v>
      </c>
      <c r="AF12" s="86">
        <f>SUMIF('Debt _UTP'!$G$5:$G$45,Aggregated_UTP!$D12,'Debt _UTP'!AW$5:AW$45)/(10^6)</f>
        <v>0</v>
      </c>
      <c r="AG12" s="86">
        <f>SUMIF('Debt _UTP'!$G$5:$G$45,Aggregated_UTP!$D12,'Debt _UTP'!AX$5:AX$45)/(10^6)</f>
        <v>0</v>
      </c>
      <c r="AH12" s="86">
        <f>SUMIF('Debt _UTP'!$G$5:$G$45,Aggregated_UTP!$D12,'Debt _UTP'!AY$5:AY$45)/(10^6)</f>
        <v>0</v>
      </c>
      <c r="AI12" s="86">
        <f>SUMIF('Debt _UTP'!$G$5:$G$45,Aggregated_UTP!$D12,'Debt _UTP'!AZ$5:AZ$45)/(10^6)</f>
        <v>0</v>
      </c>
      <c r="AJ12" s="86">
        <f>SUMIF('Debt _UTP'!$G$5:$G$45,Aggregated_UTP!$D12,'Debt _UTP'!BA$5:BA$45)/(10^6)</f>
        <v>0</v>
      </c>
      <c r="AK12" s="86">
        <f>SUMIF('Debt _UTP'!$G$5:$G$45,Aggregated_UTP!$D12,'Debt _UTP'!BB$5:BB$45)/(10^6)</f>
        <v>0</v>
      </c>
      <c r="AL12" s="86">
        <f>SUMIF('Debt _UTP'!$G$5:$G$45,Aggregated_UTP!$D12,'Debt _UTP'!BC$5:BC$45)/(10^6)</f>
        <v>0</v>
      </c>
      <c r="AM12" s="86">
        <f>SUMIF('Debt _UTP'!$G$5:$G$45,Aggregated_UTP!$D12,'Debt _UTP'!BD$5:BD$45)/(10^6)</f>
        <v>0</v>
      </c>
      <c r="AN12" s="86">
        <f>SUMIF('Debt _UTP'!$G$5:$G$45,Aggregated_UTP!$D12,'Debt _UTP'!BE$5:BE$45)/(10^6)</f>
        <v>0</v>
      </c>
      <c r="AO12" s="86">
        <f>SUMIF('Debt _UTP'!$G$5:$G$45,Aggregated_UTP!$D12,'Debt _UTP'!BF$5:BF$45)/(10^6)</f>
        <v>0</v>
      </c>
      <c r="AP12" s="86">
        <f>SUMIF('Debt _UTP'!$G$5:$G$45,Aggregated_UTP!$D12,'Debt _UTP'!BG$5:BG$45)/(10^6)</f>
        <v>0</v>
      </c>
      <c r="AQ12" s="86">
        <f>SUMIF('Debt _UTP'!$G$5:$G$45,Aggregated_UTP!$D12,'Debt _UTP'!BH$5:BH$45)/(10^6)</f>
        <v>0</v>
      </c>
      <c r="AR12" s="86">
        <f>SUMIF('Debt _UTP'!$G$5:$G$45,Aggregated_UTP!$D12,'Debt _UTP'!BI$5:BI$45)/(10^6)</f>
        <v>0</v>
      </c>
      <c r="AS12" s="86">
        <f>SUMIF('Debt _UTP'!$G$5:$G$45,Aggregated_UTP!$D12,'Debt _UTP'!BJ$5:BJ$45)/(10^6)</f>
        <v>0</v>
      </c>
      <c r="AT12" s="86">
        <f>SUMIF('Debt _UTP'!$G$5:$G$45,Aggregated_UTP!$D12,'Debt _UTP'!BK$5:BK$45)/(10^6)</f>
        <v>0</v>
      </c>
      <c r="AU12" s="86">
        <f>SUMIF('Debt _UTP'!$G$5:$G$45,Aggregated_UTP!$D12,'Debt _UTP'!BL$5:BL$45)/(10^6)</f>
        <v>0</v>
      </c>
      <c r="AV12" s="86">
        <f>SUMIF('Debt _UTP'!$G$5:$G$45,Aggregated_UTP!$D12,'Debt _UTP'!BM$5:BM$45)/(10^6)</f>
        <v>0</v>
      </c>
      <c r="AW12" s="86">
        <f>SUMIF('Debt _UTP'!$G$5:$G$45,Aggregated_UTP!$D12,'Debt _UTP'!BN$5:BN$45)/(10^6)</f>
        <v>0</v>
      </c>
      <c r="AX12" s="86">
        <f>SUMIF('Debt _UTP'!$G$5:$G$45,Aggregated_UTP!$D12,'Debt _UTP'!BO$5:BO$45)/(10^6)</f>
        <v>0</v>
      </c>
      <c r="AY12" s="86">
        <f>SUMIF('Debt _UTP'!$G$5:$G$45,Aggregated_UTP!$D12,'Debt _UTP'!BP$5:BP$45)/(10^6)</f>
        <v>0</v>
      </c>
      <c r="AZ12" s="86">
        <f>SUMIF('Debt _UTP'!$G$5:$G$45,Aggregated_UTP!$D12,'Debt _UTP'!BQ$5:BQ$45)/(10^6)</f>
        <v>0</v>
      </c>
      <c r="BA12" s="86">
        <f>SUMIF('Debt _UTP'!$G$5:$G$45,Aggregated_UTP!$D12,'Debt _UTP'!BR$5:BR$45)/(10^6)</f>
        <v>0</v>
      </c>
      <c r="BB12" s="86">
        <f>SUMIF('Debt _UTP'!$G$5:$G$45,Aggregated_UTP!$D12,'Debt _UTP'!BS$5:BS$45)/(10^6)</f>
        <v>0</v>
      </c>
      <c r="BC12" s="86">
        <f>SUMIF('Debt _UTP'!$G$5:$G$45,Aggregated_UTP!$D12,'Debt _UTP'!BT$5:BT$45)/(10^6)</f>
        <v>0</v>
      </c>
      <c r="BD12" s="86">
        <f>SUMIF('Debt _UTP'!$G$5:$G$45,Aggregated_UTP!$D12,'Debt _UTP'!BU$5:BU$45)/(10^6)</f>
        <v>0</v>
      </c>
      <c r="BE12" s="86">
        <f>SUMIF('Debt _UTP'!$G$5:$G$45,Aggregated_UTP!$D12,'Debt _UTP'!BV$5:BV$45)/(10^6)</f>
        <v>0</v>
      </c>
      <c r="BF12" s="86">
        <f>SUMIF('Debt _UTP'!$G$5:$G$45,Aggregated_UTP!$D12,'Debt _UTP'!BW$5:BW$45)/(10^6)</f>
        <v>0</v>
      </c>
    </row>
    <row r="13" spans="1:58" s="78" customFormat="1" ht="15" customHeight="1" x14ac:dyDescent="0.3">
      <c r="D13" s="84">
        <v>9</v>
      </c>
      <c r="E13" s="84" t="str">
        <f>CONCATENATE($B$5,"_",D13)</f>
        <v>USD_9</v>
      </c>
      <c r="F13" s="84">
        <f>COUNTIF('Debt _UTP'!$F$5:$F$45,Aggregated_UTP!C13)</f>
        <v>0</v>
      </c>
      <c r="G13" s="84"/>
      <c r="H13" s="85">
        <f t="shared" si="1"/>
        <v>0</v>
      </c>
      <c r="I13" s="86">
        <f>SUMIF('Debt _UTP'!$G$5:$G$45,Aggregated_UTP!$D13,'Debt _UTP'!Z$5:Z$45)/(10^6)</f>
        <v>0</v>
      </c>
      <c r="J13" s="86">
        <f>SUMIF('Debt _UTP'!$G$5:$G$45,Aggregated_UTP!$D13,'Debt _UTP'!AA$5:AA$45)/(10^6)</f>
        <v>0</v>
      </c>
      <c r="K13" s="86">
        <f>SUMIF('Debt _UTP'!$G$5:$G$45,Aggregated_UTP!$D13,'Debt _UTP'!AB$5:AB$45)/(10^6)</f>
        <v>0</v>
      </c>
      <c r="L13" s="86">
        <f>SUMIF('Debt _UTP'!$G$5:$G$45,Aggregated_UTP!$D13,'Debt _UTP'!AC$5:AC$45)/(10^6)</f>
        <v>0</v>
      </c>
      <c r="M13" s="86">
        <f>SUMIF('Debt _UTP'!$G$5:$G$45,Aggregated_UTP!$D13,'Debt _UTP'!AD$5:AD$45)/(10^6)</f>
        <v>0</v>
      </c>
      <c r="N13" s="86">
        <f>SUMIF('Debt _UTP'!$G$5:$G$45,Aggregated_UTP!$D13,'Debt _UTP'!AE$5:AE$45)/(10^6)</f>
        <v>0</v>
      </c>
      <c r="O13" s="86">
        <f>SUMIF('Debt _UTP'!$G$5:$G$45,Aggregated_UTP!$D13,'Debt _UTP'!AF$5:AF$45)/(10^6)</f>
        <v>0</v>
      </c>
      <c r="P13" s="86">
        <f>SUMIF('Debt _UTP'!$G$5:$G$45,Aggregated_UTP!$D13,'Debt _UTP'!AG$5:AG$45)/(10^6)</f>
        <v>0</v>
      </c>
      <c r="Q13" s="86">
        <f>SUMIF('Debt _UTP'!$G$5:$G$45,Aggregated_UTP!$D13,'Debt _UTP'!AH$5:AH$45)/(10^6)</f>
        <v>0</v>
      </c>
      <c r="R13" s="86">
        <f>SUMIF('Debt _UTP'!$G$5:$G$45,Aggregated_UTP!$D13,'Debt _UTP'!AI$5:AI$45)/(10^6)</f>
        <v>0</v>
      </c>
      <c r="S13" s="86">
        <f>SUMIF('Debt _UTP'!$G$5:$G$45,Aggregated_UTP!$D13,'Debt _UTP'!AJ$5:AJ$45)/(10^6)</f>
        <v>0</v>
      </c>
      <c r="T13" s="86">
        <f>SUMIF('Debt _UTP'!$G$5:$G$45,Aggregated_UTP!$D13,'Debt _UTP'!AK$5:AK$45)/(10^6)</f>
        <v>0</v>
      </c>
      <c r="U13" s="86">
        <f>SUMIF('Debt _UTP'!$G$5:$G$45,Aggregated_UTP!$D13,'Debt _UTP'!AL$5:AL$45)/(10^6)</f>
        <v>0</v>
      </c>
      <c r="V13" s="86">
        <f>SUMIF('Debt _UTP'!$G$5:$G$45,Aggregated_UTP!$D13,'Debt _UTP'!AM$5:AM$45)/(10^6)</f>
        <v>0</v>
      </c>
      <c r="W13" s="86">
        <f>SUMIF('Debt _UTP'!$G$5:$G$45,Aggregated_UTP!$D13,'Debt _UTP'!AN$5:AN$45)/(10^6)</f>
        <v>0</v>
      </c>
      <c r="X13" s="86">
        <f>SUMIF('Debt _UTP'!$G$5:$G$45,Aggregated_UTP!$D13,'Debt _UTP'!AO$5:AO$45)/(10^6)</f>
        <v>0</v>
      </c>
      <c r="Y13" s="86">
        <f>SUMIF('Debt _UTP'!$G$5:$G$45,Aggregated_UTP!$D13,'Debt _UTP'!AP$5:AP$45)/(10^6)</f>
        <v>0</v>
      </c>
      <c r="Z13" s="86">
        <f>SUMIF('Debt _UTP'!$G$5:$G$45,Aggregated_UTP!$D13,'Debt _UTP'!AQ$5:AQ$45)/(10^6)</f>
        <v>0</v>
      </c>
      <c r="AA13" s="86">
        <f>SUMIF('Debt _UTP'!$G$5:$G$45,Aggregated_UTP!$D13,'Debt _UTP'!AR$5:AR$45)/(10^6)</f>
        <v>0</v>
      </c>
      <c r="AB13" s="86">
        <f>SUMIF('Debt _UTP'!$G$5:$G$45,Aggregated_UTP!$D13,'Debt _UTP'!AS$5:AS$45)/(10^6)</f>
        <v>0</v>
      </c>
      <c r="AC13" s="86">
        <f>SUMIF('Debt _UTP'!$G$5:$G$45,Aggregated_UTP!$D13,'Debt _UTP'!AT$5:AT$45)/(10^6)</f>
        <v>0</v>
      </c>
      <c r="AD13" s="86">
        <f>SUMIF('Debt _UTP'!$G$5:$G$45,Aggregated_UTP!$D13,'Debt _UTP'!AU$5:AU$45)/(10^6)</f>
        <v>0</v>
      </c>
      <c r="AE13" s="86">
        <f>SUMIF('Debt _UTP'!$G$5:$G$45,Aggregated_UTP!$D13,'Debt _UTP'!AV$5:AV$45)/(10^6)</f>
        <v>0</v>
      </c>
      <c r="AF13" s="86">
        <f>SUMIF('Debt _UTP'!$G$5:$G$45,Aggregated_UTP!$D13,'Debt _UTP'!AW$5:AW$45)/(10^6)</f>
        <v>0</v>
      </c>
      <c r="AG13" s="86">
        <f>SUMIF('Debt _UTP'!$G$5:$G$45,Aggregated_UTP!$D13,'Debt _UTP'!AX$5:AX$45)/(10^6)</f>
        <v>0</v>
      </c>
      <c r="AH13" s="86">
        <f>SUMIF('Debt _UTP'!$G$5:$G$45,Aggregated_UTP!$D13,'Debt _UTP'!AY$5:AY$45)/(10^6)</f>
        <v>0</v>
      </c>
      <c r="AI13" s="86">
        <f>SUMIF('Debt _UTP'!$G$5:$G$45,Aggregated_UTP!$D13,'Debt _UTP'!AZ$5:AZ$45)/(10^6)</f>
        <v>0</v>
      </c>
      <c r="AJ13" s="86">
        <f>SUMIF('Debt _UTP'!$G$5:$G$45,Aggregated_UTP!$D13,'Debt _UTP'!BA$5:BA$45)/(10^6)</f>
        <v>0</v>
      </c>
      <c r="AK13" s="86">
        <f>SUMIF('Debt _UTP'!$G$5:$G$45,Aggregated_UTP!$D13,'Debt _UTP'!BB$5:BB$45)/(10^6)</f>
        <v>0</v>
      </c>
      <c r="AL13" s="86">
        <f>SUMIF('Debt _UTP'!$G$5:$G$45,Aggregated_UTP!$D13,'Debt _UTP'!BC$5:BC$45)/(10^6)</f>
        <v>0</v>
      </c>
      <c r="AM13" s="86">
        <f>SUMIF('Debt _UTP'!$G$5:$G$45,Aggregated_UTP!$D13,'Debt _UTP'!BD$5:BD$45)/(10^6)</f>
        <v>0</v>
      </c>
      <c r="AN13" s="86">
        <f>SUMIF('Debt _UTP'!$G$5:$G$45,Aggregated_UTP!$D13,'Debt _UTP'!BE$5:BE$45)/(10^6)</f>
        <v>0</v>
      </c>
      <c r="AO13" s="86">
        <f>SUMIF('Debt _UTP'!$G$5:$G$45,Aggregated_UTP!$D13,'Debt _UTP'!BF$5:BF$45)/(10^6)</f>
        <v>0</v>
      </c>
      <c r="AP13" s="86">
        <f>SUMIF('Debt _UTP'!$G$5:$G$45,Aggregated_UTP!$D13,'Debt _UTP'!BG$5:BG$45)/(10^6)</f>
        <v>0</v>
      </c>
      <c r="AQ13" s="86">
        <f>SUMIF('Debt _UTP'!$G$5:$G$45,Aggregated_UTP!$D13,'Debt _UTP'!BH$5:BH$45)/(10^6)</f>
        <v>0</v>
      </c>
      <c r="AR13" s="86">
        <f>SUMIF('Debt _UTP'!$G$5:$G$45,Aggregated_UTP!$D13,'Debt _UTP'!BI$5:BI$45)/(10^6)</f>
        <v>0</v>
      </c>
      <c r="AS13" s="86">
        <f>SUMIF('Debt _UTP'!$G$5:$G$45,Aggregated_UTP!$D13,'Debt _UTP'!BJ$5:BJ$45)/(10^6)</f>
        <v>0</v>
      </c>
      <c r="AT13" s="86">
        <f>SUMIF('Debt _UTP'!$G$5:$G$45,Aggregated_UTP!$D13,'Debt _UTP'!BK$5:BK$45)/(10^6)</f>
        <v>0</v>
      </c>
      <c r="AU13" s="86">
        <f>SUMIF('Debt _UTP'!$G$5:$G$45,Aggregated_UTP!$D13,'Debt _UTP'!BL$5:BL$45)/(10^6)</f>
        <v>0</v>
      </c>
      <c r="AV13" s="86">
        <f>SUMIF('Debt _UTP'!$G$5:$G$45,Aggregated_UTP!$D13,'Debt _UTP'!BM$5:BM$45)/(10^6)</f>
        <v>0</v>
      </c>
      <c r="AW13" s="86">
        <f>SUMIF('Debt _UTP'!$G$5:$G$45,Aggregated_UTP!$D13,'Debt _UTP'!BN$5:BN$45)/(10^6)</f>
        <v>0</v>
      </c>
      <c r="AX13" s="86">
        <f>SUMIF('Debt _UTP'!$G$5:$G$45,Aggregated_UTP!$D13,'Debt _UTP'!BO$5:BO$45)/(10^6)</f>
        <v>0</v>
      </c>
      <c r="AY13" s="86">
        <f>SUMIF('Debt _UTP'!$G$5:$G$45,Aggregated_UTP!$D13,'Debt _UTP'!BP$5:BP$45)/(10^6)</f>
        <v>0</v>
      </c>
      <c r="AZ13" s="86">
        <f>SUMIF('Debt _UTP'!$G$5:$G$45,Aggregated_UTP!$D13,'Debt _UTP'!BQ$5:BQ$45)/(10^6)</f>
        <v>0</v>
      </c>
      <c r="BA13" s="86">
        <f>SUMIF('Debt _UTP'!$G$5:$G$45,Aggregated_UTP!$D13,'Debt _UTP'!BR$5:BR$45)/(10^6)</f>
        <v>0</v>
      </c>
      <c r="BB13" s="86">
        <f>SUMIF('Debt _UTP'!$G$5:$G$45,Aggregated_UTP!$D13,'Debt _UTP'!BS$5:BS$45)/(10^6)</f>
        <v>0</v>
      </c>
      <c r="BC13" s="86">
        <f>SUMIF('Debt _UTP'!$G$5:$G$45,Aggregated_UTP!$D13,'Debt _UTP'!BT$5:BT$45)/(10^6)</f>
        <v>0</v>
      </c>
      <c r="BD13" s="86">
        <f>SUMIF('Debt _UTP'!$G$5:$G$45,Aggregated_UTP!$D13,'Debt _UTP'!BU$5:BU$45)/(10^6)</f>
        <v>0</v>
      </c>
      <c r="BE13" s="86">
        <f>SUMIF('Debt _UTP'!$G$5:$G$45,Aggregated_UTP!$D13,'Debt _UTP'!BV$5:BV$45)/(10^6)</f>
        <v>0</v>
      </c>
      <c r="BF13" s="86">
        <f>SUMIF('Debt _UTP'!$G$5:$G$45,Aggregated_UTP!$D13,'Debt _UTP'!BW$5:BW$45)/(10^6)</f>
        <v>0</v>
      </c>
    </row>
    <row r="14" spans="1:58" s="78" customFormat="1" ht="15" customHeight="1" x14ac:dyDescent="0.3">
      <c r="A14" s="84"/>
      <c r="B14" s="84"/>
      <c r="D14" s="84">
        <v>10</v>
      </c>
      <c r="E14" s="84" t="str">
        <f>CONCATENATE($B$5,"_",D14)</f>
        <v>USD_10</v>
      </c>
      <c r="F14" s="84">
        <f>COUNTIF('Debt _UTP'!$F$5:$F$45,Aggregated_UTP!C14)</f>
        <v>0</v>
      </c>
      <c r="G14" s="84"/>
      <c r="H14" s="85">
        <f t="shared" si="1"/>
        <v>0</v>
      </c>
      <c r="I14" s="86">
        <f>SUMIF('Debt _UTP'!$G$5:$G$45,Aggregated_UTP!$D14,'Debt _UTP'!Z$5:Z$45)/(10^6)</f>
        <v>0</v>
      </c>
      <c r="J14" s="86">
        <f>SUMIF('Debt _UTP'!$G$5:$G$45,Aggregated_UTP!$D14,'Debt _UTP'!AA$5:AA$45)/(10^6)</f>
        <v>0</v>
      </c>
      <c r="K14" s="86">
        <f>SUMIF('Debt _UTP'!$G$5:$G$45,Aggregated_UTP!$D14,'Debt _UTP'!AB$5:AB$45)/(10^6)</f>
        <v>0</v>
      </c>
      <c r="L14" s="86">
        <f>SUMIF('Debt _UTP'!$G$5:$G$45,Aggregated_UTP!$D14,'Debt _UTP'!AC$5:AC$45)/(10^6)</f>
        <v>0</v>
      </c>
      <c r="M14" s="86">
        <f>SUMIF('Debt _UTP'!$G$5:$G$45,Aggregated_UTP!$D14,'Debt _UTP'!AD$5:AD$45)/(10^6)</f>
        <v>0</v>
      </c>
      <c r="N14" s="86">
        <f>SUMIF('Debt _UTP'!$G$5:$G$45,Aggregated_UTP!$D14,'Debt _UTP'!AE$5:AE$45)/(10^6)</f>
        <v>0</v>
      </c>
      <c r="O14" s="86">
        <f>SUMIF('Debt _UTP'!$G$5:$G$45,Aggregated_UTP!$D14,'Debt _UTP'!AF$5:AF$45)/(10^6)</f>
        <v>0</v>
      </c>
      <c r="P14" s="86">
        <f>SUMIF('Debt _UTP'!$G$5:$G$45,Aggregated_UTP!$D14,'Debt _UTP'!AG$5:AG$45)/(10^6)</f>
        <v>0</v>
      </c>
      <c r="Q14" s="86">
        <f>SUMIF('Debt _UTP'!$G$5:$G$45,Aggregated_UTP!$D14,'Debt _UTP'!AH$5:AH$45)/(10^6)</f>
        <v>0</v>
      </c>
      <c r="R14" s="86">
        <f>SUMIF('Debt _UTP'!$G$5:$G$45,Aggregated_UTP!$D14,'Debt _UTP'!AI$5:AI$45)/(10^6)</f>
        <v>0</v>
      </c>
      <c r="S14" s="86">
        <f>SUMIF('Debt _UTP'!$G$5:$G$45,Aggregated_UTP!$D14,'Debt _UTP'!AJ$5:AJ$45)/(10^6)</f>
        <v>0</v>
      </c>
      <c r="T14" s="86">
        <f>SUMIF('Debt _UTP'!$G$5:$G$45,Aggregated_UTP!$D14,'Debt _UTP'!AK$5:AK$45)/(10^6)</f>
        <v>0</v>
      </c>
      <c r="U14" s="86">
        <f>SUMIF('Debt _UTP'!$G$5:$G$45,Aggregated_UTP!$D14,'Debt _UTP'!AL$5:AL$45)/(10^6)</f>
        <v>0</v>
      </c>
      <c r="V14" s="86">
        <f>SUMIF('Debt _UTP'!$G$5:$G$45,Aggregated_UTP!$D14,'Debt _UTP'!AM$5:AM$45)/(10^6)</f>
        <v>0</v>
      </c>
      <c r="W14" s="86">
        <f>SUMIF('Debt _UTP'!$G$5:$G$45,Aggregated_UTP!$D14,'Debt _UTP'!AN$5:AN$45)/(10^6)</f>
        <v>0</v>
      </c>
      <c r="X14" s="86">
        <f>SUMIF('Debt _UTP'!$G$5:$G$45,Aggregated_UTP!$D14,'Debt _UTP'!AO$5:AO$45)/(10^6)</f>
        <v>0</v>
      </c>
      <c r="Y14" s="86">
        <f>SUMIF('Debt _UTP'!$G$5:$G$45,Aggregated_UTP!$D14,'Debt _UTP'!AP$5:AP$45)/(10^6)</f>
        <v>0</v>
      </c>
      <c r="Z14" s="86">
        <f>SUMIF('Debt _UTP'!$G$5:$G$45,Aggregated_UTP!$D14,'Debt _UTP'!AQ$5:AQ$45)/(10^6)</f>
        <v>0</v>
      </c>
      <c r="AA14" s="86">
        <f>SUMIF('Debt _UTP'!$G$5:$G$45,Aggregated_UTP!$D14,'Debt _UTP'!AR$5:AR$45)/(10^6)</f>
        <v>0</v>
      </c>
      <c r="AB14" s="86">
        <f>SUMIF('Debt _UTP'!$G$5:$G$45,Aggregated_UTP!$D14,'Debt _UTP'!AS$5:AS$45)/(10^6)</f>
        <v>0</v>
      </c>
      <c r="AC14" s="86">
        <f>SUMIF('Debt _UTP'!$G$5:$G$45,Aggregated_UTP!$D14,'Debt _UTP'!AT$5:AT$45)/(10^6)</f>
        <v>0</v>
      </c>
      <c r="AD14" s="86">
        <f>SUMIF('Debt _UTP'!$G$5:$G$45,Aggregated_UTP!$D14,'Debt _UTP'!AU$5:AU$45)/(10^6)</f>
        <v>0</v>
      </c>
      <c r="AE14" s="86">
        <f>SUMIF('Debt _UTP'!$G$5:$G$45,Aggregated_UTP!$D14,'Debt _UTP'!AV$5:AV$45)/(10^6)</f>
        <v>0</v>
      </c>
      <c r="AF14" s="86">
        <f>SUMIF('Debt _UTP'!$G$5:$G$45,Aggregated_UTP!$D14,'Debt _UTP'!AW$5:AW$45)/(10^6)</f>
        <v>0</v>
      </c>
      <c r="AG14" s="86">
        <f>SUMIF('Debt _UTP'!$G$5:$G$45,Aggregated_UTP!$D14,'Debt _UTP'!AX$5:AX$45)/(10^6)</f>
        <v>0</v>
      </c>
      <c r="AH14" s="86">
        <f>SUMIF('Debt _UTP'!$G$5:$G$45,Aggregated_UTP!$D14,'Debt _UTP'!AY$5:AY$45)/(10^6)</f>
        <v>0</v>
      </c>
      <c r="AI14" s="86">
        <f>SUMIF('Debt _UTP'!$G$5:$G$45,Aggregated_UTP!$D14,'Debt _UTP'!AZ$5:AZ$45)/(10^6)</f>
        <v>0</v>
      </c>
      <c r="AJ14" s="86">
        <f>SUMIF('Debt _UTP'!$G$5:$G$45,Aggregated_UTP!$D14,'Debt _UTP'!BA$5:BA$45)/(10^6)</f>
        <v>0</v>
      </c>
      <c r="AK14" s="86">
        <f>SUMIF('Debt _UTP'!$G$5:$G$45,Aggregated_UTP!$D14,'Debt _UTP'!BB$5:BB$45)/(10^6)</f>
        <v>0</v>
      </c>
      <c r="AL14" s="86">
        <f>SUMIF('Debt _UTP'!$G$5:$G$45,Aggregated_UTP!$D14,'Debt _UTP'!BC$5:BC$45)/(10^6)</f>
        <v>0</v>
      </c>
      <c r="AM14" s="86">
        <f>SUMIF('Debt _UTP'!$G$5:$G$45,Aggregated_UTP!$D14,'Debt _UTP'!BD$5:BD$45)/(10^6)</f>
        <v>0</v>
      </c>
      <c r="AN14" s="86">
        <f>SUMIF('Debt _UTP'!$G$5:$G$45,Aggregated_UTP!$D14,'Debt _UTP'!BE$5:BE$45)/(10^6)</f>
        <v>0</v>
      </c>
      <c r="AO14" s="86">
        <f>SUMIF('Debt _UTP'!$G$5:$G$45,Aggregated_UTP!$D14,'Debt _UTP'!BF$5:BF$45)/(10^6)</f>
        <v>0</v>
      </c>
      <c r="AP14" s="86">
        <f>SUMIF('Debt _UTP'!$G$5:$G$45,Aggregated_UTP!$D14,'Debt _UTP'!BG$5:BG$45)/(10^6)</f>
        <v>0</v>
      </c>
      <c r="AQ14" s="86">
        <f>SUMIF('Debt _UTP'!$G$5:$G$45,Aggregated_UTP!$D14,'Debt _UTP'!BH$5:BH$45)/(10^6)</f>
        <v>0</v>
      </c>
      <c r="AR14" s="86">
        <f>SUMIF('Debt _UTP'!$G$5:$G$45,Aggregated_UTP!$D14,'Debt _UTP'!BI$5:BI$45)/(10^6)</f>
        <v>0</v>
      </c>
      <c r="AS14" s="86">
        <f>SUMIF('Debt _UTP'!$G$5:$G$45,Aggregated_UTP!$D14,'Debt _UTP'!BJ$5:BJ$45)/(10^6)</f>
        <v>0</v>
      </c>
      <c r="AT14" s="86">
        <f>SUMIF('Debt _UTP'!$G$5:$G$45,Aggregated_UTP!$D14,'Debt _UTP'!BK$5:BK$45)/(10^6)</f>
        <v>0</v>
      </c>
      <c r="AU14" s="86">
        <f>SUMIF('Debt _UTP'!$G$5:$G$45,Aggregated_UTP!$D14,'Debt _UTP'!BL$5:BL$45)/(10^6)</f>
        <v>0</v>
      </c>
      <c r="AV14" s="86">
        <f>SUMIF('Debt _UTP'!$G$5:$G$45,Aggregated_UTP!$D14,'Debt _UTP'!BM$5:BM$45)/(10^6)</f>
        <v>0</v>
      </c>
      <c r="AW14" s="86">
        <f>SUMIF('Debt _UTP'!$G$5:$G$45,Aggregated_UTP!$D14,'Debt _UTP'!BN$5:BN$45)/(10^6)</f>
        <v>0</v>
      </c>
      <c r="AX14" s="86">
        <f>SUMIF('Debt _UTP'!$G$5:$G$45,Aggregated_UTP!$D14,'Debt _UTP'!BO$5:BO$45)/(10^6)</f>
        <v>0</v>
      </c>
      <c r="AY14" s="86">
        <f>SUMIF('Debt _UTP'!$G$5:$G$45,Aggregated_UTP!$D14,'Debt _UTP'!BP$5:BP$45)/(10^6)</f>
        <v>0</v>
      </c>
      <c r="AZ14" s="86">
        <f>SUMIF('Debt _UTP'!$G$5:$G$45,Aggregated_UTP!$D14,'Debt _UTP'!BQ$5:BQ$45)/(10^6)</f>
        <v>0</v>
      </c>
      <c r="BA14" s="86">
        <f>SUMIF('Debt _UTP'!$G$5:$G$45,Aggregated_UTP!$D14,'Debt _UTP'!BR$5:BR$45)/(10^6)</f>
        <v>0</v>
      </c>
      <c r="BB14" s="86">
        <f>SUMIF('Debt _UTP'!$G$5:$G$45,Aggregated_UTP!$D14,'Debt _UTP'!BS$5:BS$45)/(10^6)</f>
        <v>0</v>
      </c>
      <c r="BC14" s="86">
        <f>SUMIF('Debt _UTP'!$G$5:$G$45,Aggregated_UTP!$D14,'Debt _UTP'!BT$5:BT$45)/(10^6)</f>
        <v>0</v>
      </c>
      <c r="BD14" s="86">
        <f>SUMIF('Debt _UTP'!$G$5:$G$45,Aggregated_UTP!$D14,'Debt _UTP'!BU$5:BU$45)/(10^6)</f>
        <v>0</v>
      </c>
      <c r="BE14" s="86">
        <f>SUMIF('Debt _UTP'!$G$5:$G$45,Aggregated_UTP!$D14,'Debt _UTP'!BV$5:BV$45)/(10^6)</f>
        <v>0</v>
      </c>
      <c r="BF14" s="86">
        <f>SUMIF('Debt _UTP'!$G$5:$G$45,Aggregated_UTP!$D14,'Debt _UTP'!BW$5:BW$45)/(10^6)</f>
        <v>0</v>
      </c>
    </row>
    <row r="15" spans="1:58" s="78" customFormat="1" ht="15" customHeight="1" x14ac:dyDescent="0.3">
      <c r="A15" s="84"/>
      <c r="B15" s="84"/>
      <c r="C15" s="78" t="s">
        <v>108</v>
      </c>
      <c r="D15" s="84">
        <v>11</v>
      </c>
      <c r="E15" s="84" t="str">
        <f t="shared" ref="E15:E23" si="3">CONCATENATE($B$6,"_",D15)</f>
        <v>UTP_11</v>
      </c>
      <c r="F15" s="84">
        <f>COUNTIF('Debt _UTP'!$F$5:$F$45,Aggregated_UTP!C15)</f>
        <v>1</v>
      </c>
      <c r="G15" s="84"/>
      <c r="H15" s="85">
        <f t="shared" si="1"/>
        <v>3831.3046770000001</v>
      </c>
      <c r="I15" s="86">
        <f>SUMIF('Debt _UTP'!$G$5:$G$45,Aggregated_UTP!$D15,'Debt _UTP'!Z$5:Z$45)/(10^6)</f>
        <v>3831.3046770000001</v>
      </c>
      <c r="J15" s="86">
        <f>SUMIF('Debt _UTP'!$G$5:$G$45,Aggregated_UTP!$D15,'Debt _UTP'!AA$5:AA$45)/(10^6)</f>
        <v>0</v>
      </c>
      <c r="K15" s="86">
        <f>SUMIF('Debt _UTP'!$G$5:$G$45,Aggregated_UTP!$D15,'Debt _UTP'!AB$5:AB$45)/(10^6)</f>
        <v>0</v>
      </c>
      <c r="L15" s="86">
        <f>SUMIF('Debt _UTP'!$G$5:$G$45,Aggregated_UTP!$D15,'Debt _UTP'!AC$5:AC$45)/(10^6)</f>
        <v>0</v>
      </c>
      <c r="M15" s="86">
        <f>SUMIF('Debt _UTP'!$G$5:$G$45,Aggregated_UTP!$D15,'Debt _UTP'!AD$5:AD$45)/(10^6)</f>
        <v>0</v>
      </c>
      <c r="N15" s="86">
        <f>SUMIF('Debt _UTP'!$G$5:$G$45,Aggregated_UTP!$D15,'Debt _UTP'!AE$5:AE$45)/(10^6)</f>
        <v>0</v>
      </c>
      <c r="O15" s="86">
        <f>SUMIF('Debt _UTP'!$G$5:$G$45,Aggregated_UTP!$D15,'Debt _UTP'!AF$5:AF$45)/(10^6)</f>
        <v>0</v>
      </c>
      <c r="P15" s="86">
        <f>SUMIF('Debt _UTP'!$G$5:$G$45,Aggregated_UTP!$D15,'Debt _UTP'!AG$5:AG$45)/(10^6)</f>
        <v>0</v>
      </c>
      <c r="Q15" s="86">
        <f>SUMIF('Debt _UTP'!$G$5:$G$45,Aggregated_UTP!$D15,'Debt _UTP'!AH$5:AH$45)/(10^6)</f>
        <v>0</v>
      </c>
      <c r="R15" s="86">
        <f>SUMIF('Debt _UTP'!$G$5:$G$45,Aggregated_UTP!$D15,'Debt _UTP'!AI$5:AI$45)/(10^6)</f>
        <v>0</v>
      </c>
      <c r="S15" s="86">
        <f>SUMIF('Debt _UTP'!$G$5:$G$45,Aggregated_UTP!$D15,'Debt _UTP'!AJ$5:AJ$45)/(10^6)</f>
        <v>0</v>
      </c>
      <c r="T15" s="86">
        <f>SUMIF('Debt _UTP'!$G$5:$G$45,Aggregated_UTP!$D15,'Debt _UTP'!AK$5:AK$45)/(10^6)</f>
        <v>0</v>
      </c>
      <c r="U15" s="86">
        <f>SUMIF('Debt _UTP'!$G$5:$G$45,Aggregated_UTP!$D15,'Debt _UTP'!AL$5:AL$45)/(10^6)</f>
        <v>0</v>
      </c>
      <c r="V15" s="86">
        <f>SUMIF('Debt _UTP'!$G$5:$G$45,Aggregated_UTP!$D15,'Debt _UTP'!AM$5:AM$45)/(10^6)</f>
        <v>0</v>
      </c>
      <c r="W15" s="86">
        <f>SUMIF('Debt _UTP'!$G$5:$G$45,Aggregated_UTP!$D15,'Debt _UTP'!AN$5:AN$45)/(10^6)</f>
        <v>0</v>
      </c>
      <c r="X15" s="86">
        <f>SUMIF('Debt _UTP'!$G$5:$G$45,Aggregated_UTP!$D15,'Debt _UTP'!AO$5:AO$45)/(10^6)</f>
        <v>0</v>
      </c>
      <c r="Y15" s="86">
        <f>SUMIF('Debt _UTP'!$G$5:$G$45,Aggregated_UTP!$D15,'Debt _UTP'!AP$5:AP$45)/(10^6)</f>
        <v>0</v>
      </c>
      <c r="Z15" s="86">
        <f>SUMIF('Debt _UTP'!$G$5:$G$45,Aggregated_UTP!$D15,'Debt _UTP'!AQ$5:AQ$45)/(10^6)</f>
        <v>0</v>
      </c>
      <c r="AA15" s="86">
        <f>SUMIF('Debt _UTP'!$G$5:$G$45,Aggregated_UTP!$D15,'Debt _UTP'!AR$5:AR$45)/(10^6)</f>
        <v>0</v>
      </c>
      <c r="AB15" s="86">
        <f>SUMIF('Debt _UTP'!$G$5:$G$45,Aggregated_UTP!$D15,'Debt _UTP'!AS$5:AS$45)/(10^6)</f>
        <v>0</v>
      </c>
      <c r="AC15" s="86">
        <f>SUMIF('Debt _UTP'!$G$5:$G$45,Aggregated_UTP!$D15,'Debt _UTP'!AT$5:AT$45)/(10^6)</f>
        <v>0</v>
      </c>
      <c r="AD15" s="86">
        <f>SUMIF('Debt _UTP'!$G$5:$G$45,Aggregated_UTP!$D15,'Debt _UTP'!AU$5:AU$45)/(10^6)</f>
        <v>0</v>
      </c>
      <c r="AE15" s="86">
        <f>SUMIF('Debt _UTP'!$G$5:$G$45,Aggregated_UTP!$D15,'Debt _UTP'!AV$5:AV$45)/(10^6)</f>
        <v>0</v>
      </c>
      <c r="AF15" s="86">
        <f>SUMIF('Debt _UTP'!$G$5:$G$45,Aggregated_UTP!$D15,'Debt _UTP'!AW$5:AW$45)/(10^6)</f>
        <v>0</v>
      </c>
      <c r="AG15" s="86">
        <f>SUMIF('Debt _UTP'!$G$5:$G$45,Aggregated_UTP!$D15,'Debt _UTP'!AX$5:AX$45)/(10^6)</f>
        <v>0</v>
      </c>
      <c r="AH15" s="86">
        <f>SUMIF('Debt _UTP'!$G$5:$G$45,Aggregated_UTP!$D15,'Debt _UTP'!AY$5:AY$45)/(10^6)</f>
        <v>0</v>
      </c>
      <c r="AI15" s="86">
        <f>SUMIF('Debt _UTP'!$G$5:$G$45,Aggregated_UTP!$D15,'Debt _UTP'!AZ$5:AZ$45)/(10^6)</f>
        <v>0</v>
      </c>
      <c r="AJ15" s="86">
        <f>SUMIF('Debt _UTP'!$G$5:$G$45,Aggregated_UTP!$D15,'Debt _UTP'!BA$5:BA$45)/(10^6)</f>
        <v>0</v>
      </c>
      <c r="AK15" s="86">
        <f>SUMIF('Debt _UTP'!$G$5:$G$45,Aggregated_UTP!$D15,'Debt _UTP'!BB$5:BB$45)/(10^6)</f>
        <v>0</v>
      </c>
      <c r="AL15" s="86">
        <f>SUMIF('Debt _UTP'!$G$5:$G$45,Aggregated_UTP!$D15,'Debt _UTP'!BC$5:BC$45)/(10^6)</f>
        <v>0</v>
      </c>
      <c r="AM15" s="86">
        <f>SUMIF('Debt _UTP'!$G$5:$G$45,Aggregated_UTP!$D15,'Debt _UTP'!BD$5:BD$45)/(10^6)</f>
        <v>0</v>
      </c>
      <c r="AN15" s="86">
        <f>SUMIF('Debt _UTP'!$G$5:$G$45,Aggregated_UTP!$D15,'Debt _UTP'!BE$5:BE$45)/(10^6)</f>
        <v>0</v>
      </c>
      <c r="AO15" s="86">
        <f>SUMIF('Debt _UTP'!$G$5:$G$45,Aggregated_UTP!$D15,'Debt _UTP'!BF$5:BF$45)/(10^6)</f>
        <v>0</v>
      </c>
      <c r="AP15" s="86">
        <f>SUMIF('Debt _UTP'!$G$5:$G$45,Aggregated_UTP!$D15,'Debt _UTP'!BG$5:BG$45)/(10^6)</f>
        <v>0</v>
      </c>
      <c r="AQ15" s="86">
        <f>SUMIF('Debt _UTP'!$G$5:$G$45,Aggregated_UTP!$D15,'Debt _UTP'!BH$5:BH$45)/(10^6)</f>
        <v>0</v>
      </c>
      <c r="AR15" s="86">
        <f>SUMIF('Debt _UTP'!$G$5:$G$45,Aggregated_UTP!$D15,'Debt _UTP'!BI$5:BI$45)/(10^6)</f>
        <v>0</v>
      </c>
      <c r="AS15" s="86">
        <f>SUMIF('Debt _UTP'!$G$5:$G$45,Aggregated_UTP!$D15,'Debt _UTP'!BJ$5:BJ$45)/(10^6)</f>
        <v>0</v>
      </c>
      <c r="AT15" s="86">
        <f>SUMIF('Debt _UTP'!$G$5:$G$45,Aggregated_UTP!$D15,'Debt _UTP'!BK$5:BK$45)/(10^6)</f>
        <v>0</v>
      </c>
      <c r="AU15" s="86">
        <f>SUMIF('Debt _UTP'!$G$5:$G$45,Aggregated_UTP!$D15,'Debt _UTP'!BL$5:BL$45)/(10^6)</f>
        <v>0</v>
      </c>
      <c r="AV15" s="86">
        <f>SUMIF('Debt _UTP'!$G$5:$G$45,Aggregated_UTP!$D15,'Debt _UTP'!BM$5:BM$45)/(10^6)</f>
        <v>0</v>
      </c>
      <c r="AW15" s="86">
        <f>SUMIF('Debt _UTP'!$G$5:$G$45,Aggregated_UTP!$D15,'Debt _UTP'!BN$5:BN$45)/(10^6)</f>
        <v>0</v>
      </c>
      <c r="AX15" s="86">
        <f>SUMIF('Debt _UTP'!$G$5:$G$45,Aggregated_UTP!$D15,'Debt _UTP'!BO$5:BO$45)/(10^6)</f>
        <v>0</v>
      </c>
      <c r="AY15" s="86">
        <f>SUMIF('Debt _UTP'!$G$5:$G$45,Aggregated_UTP!$D15,'Debt _UTP'!BP$5:BP$45)/(10^6)</f>
        <v>0</v>
      </c>
      <c r="AZ15" s="86">
        <f>SUMIF('Debt _UTP'!$G$5:$G$45,Aggregated_UTP!$D15,'Debt _UTP'!BQ$5:BQ$45)/(10^6)</f>
        <v>0</v>
      </c>
      <c r="BA15" s="86">
        <f>SUMIF('Debt _UTP'!$G$5:$G$45,Aggregated_UTP!$D15,'Debt _UTP'!BR$5:BR$45)/(10^6)</f>
        <v>0</v>
      </c>
      <c r="BB15" s="86">
        <f>SUMIF('Debt _UTP'!$G$5:$G$45,Aggregated_UTP!$D15,'Debt _UTP'!BS$5:BS$45)/(10^6)</f>
        <v>0</v>
      </c>
      <c r="BC15" s="86">
        <f>SUMIF('Debt _UTP'!$G$5:$G$45,Aggregated_UTP!$D15,'Debt _UTP'!BT$5:BT$45)/(10^6)</f>
        <v>0</v>
      </c>
      <c r="BD15" s="86">
        <f>SUMIF('Debt _UTP'!$G$5:$G$45,Aggregated_UTP!$D15,'Debt _UTP'!BU$5:BU$45)/(10^6)</f>
        <v>0</v>
      </c>
      <c r="BE15" s="86">
        <f>SUMIF('Debt _UTP'!$G$5:$G$45,Aggregated_UTP!$D15,'Debt _UTP'!BV$5:BV$45)/(10^6)</f>
        <v>0</v>
      </c>
      <c r="BF15" s="86">
        <f>SUMIF('Debt _UTP'!$G$5:$G$45,Aggregated_UTP!$D15,'Debt _UTP'!BW$5:BW$45)/(10^6)</f>
        <v>0</v>
      </c>
    </row>
    <row r="16" spans="1:58" s="78" customFormat="1" ht="15" customHeight="1" x14ac:dyDescent="0.3">
      <c r="A16" s="84"/>
      <c r="B16" s="84"/>
      <c r="C16" s="78" t="s">
        <v>106</v>
      </c>
      <c r="D16" s="84">
        <v>12</v>
      </c>
      <c r="E16" s="84" t="str">
        <f t="shared" si="3"/>
        <v>UTP_12</v>
      </c>
      <c r="F16" s="84">
        <f>COUNTIF('Debt _UTP'!$F$5:$F$45,Aggregated_UTP!C16)</f>
        <v>2</v>
      </c>
      <c r="G16" s="84"/>
      <c r="H16" s="85">
        <f t="shared" si="1"/>
        <v>225.68827999999999</v>
      </c>
      <c r="I16" s="86">
        <f>SUMIF('Debt _UTP'!$G$5:$G$45,Aggregated_UTP!$D16,'Debt _UTP'!Z$5:Z$45)/(10^6)</f>
        <v>0</v>
      </c>
      <c r="J16" s="86">
        <f>SUMIF('Debt _UTP'!$G$5:$G$45,Aggregated_UTP!$D16,'Debt _UTP'!AA$5:AA$45)/(10^6)</f>
        <v>100.37065</v>
      </c>
      <c r="K16" s="86">
        <f>SUMIF('Debt _UTP'!$G$5:$G$45,Aggregated_UTP!$D16,'Debt _UTP'!AB$5:AB$45)/(10^6)</f>
        <v>125.31762999999999</v>
      </c>
      <c r="L16" s="86">
        <f>SUMIF('Debt _UTP'!$G$5:$G$45,Aggregated_UTP!$D16,'Debt _UTP'!AC$5:AC$45)/(10^6)</f>
        <v>0</v>
      </c>
      <c r="M16" s="86">
        <f>SUMIF('Debt _UTP'!$G$5:$G$45,Aggregated_UTP!$D16,'Debt _UTP'!AD$5:AD$45)/(10^6)</f>
        <v>0</v>
      </c>
      <c r="N16" s="86">
        <f>SUMIF('Debt _UTP'!$G$5:$G$45,Aggregated_UTP!$D16,'Debt _UTP'!AE$5:AE$45)/(10^6)</f>
        <v>0</v>
      </c>
      <c r="O16" s="86">
        <f>SUMIF('Debt _UTP'!$G$5:$G$45,Aggregated_UTP!$D16,'Debt _UTP'!AF$5:AF$45)/(10^6)</f>
        <v>0</v>
      </c>
      <c r="P16" s="86">
        <f>SUMIF('Debt _UTP'!$G$5:$G$45,Aggregated_UTP!$D16,'Debt _UTP'!AG$5:AG$45)/(10^6)</f>
        <v>0</v>
      </c>
      <c r="Q16" s="86">
        <f>SUMIF('Debt _UTP'!$G$5:$G$45,Aggregated_UTP!$D16,'Debt _UTP'!AH$5:AH$45)/(10^6)</f>
        <v>0</v>
      </c>
      <c r="R16" s="86">
        <f>SUMIF('Debt _UTP'!$G$5:$G$45,Aggregated_UTP!$D16,'Debt _UTP'!AI$5:AI$45)/(10^6)</f>
        <v>0</v>
      </c>
      <c r="S16" s="86">
        <f>SUMIF('Debt _UTP'!$G$5:$G$45,Aggregated_UTP!$D16,'Debt _UTP'!AJ$5:AJ$45)/(10^6)</f>
        <v>0</v>
      </c>
      <c r="T16" s="86">
        <f>SUMIF('Debt _UTP'!$G$5:$G$45,Aggregated_UTP!$D16,'Debt _UTP'!AK$5:AK$45)/(10^6)</f>
        <v>0</v>
      </c>
      <c r="U16" s="86">
        <f>SUMIF('Debt _UTP'!$G$5:$G$45,Aggregated_UTP!$D16,'Debt _UTP'!AL$5:AL$45)/(10^6)</f>
        <v>0</v>
      </c>
      <c r="V16" s="86">
        <f>SUMIF('Debt _UTP'!$G$5:$G$45,Aggregated_UTP!$D16,'Debt _UTP'!AM$5:AM$45)/(10^6)</f>
        <v>0</v>
      </c>
      <c r="W16" s="86">
        <f>SUMIF('Debt _UTP'!$G$5:$G$45,Aggregated_UTP!$D16,'Debt _UTP'!AN$5:AN$45)/(10^6)</f>
        <v>0</v>
      </c>
      <c r="X16" s="86">
        <f>SUMIF('Debt _UTP'!$G$5:$G$45,Aggregated_UTP!$D16,'Debt _UTP'!AO$5:AO$45)/(10^6)</f>
        <v>0</v>
      </c>
      <c r="Y16" s="86">
        <f>SUMIF('Debt _UTP'!$G$5:$G$45,Aggregated_UTP!$D16,'Debt _UTP'!AP$5:AP$45)/(10^6)</f>
        <v>0</v>
      </c>
      <c r="Z16" s="86">
        <f>SUMIF('Debt _UTP'!$G$5:$G$45,Aggregated_UTP!$D16,'Debt _UTP'!AQ$5:AQ$45)/(10^6)</f>
        <v>0</v>
      </c>
      <c r="AA16" s="86">
        <f>SUMIF('Debt _UTP'!$G$5:$G$45,Aggregated_UTP!$D16,'Debt _UTP'!AR$5:AR$45)/(10^6)</f>
        <v>0</v>
      </c>
      <c r="AB16" s="86">
        <f>SUMIF('Debt _UTP'!$G$5:$G$45,Aggregated_UTP!$D16,'Debt _UTP'!AS$5:AS$45)/(10^6)</f>
        <v>0</v>
      </c>
      <c r="AC16" s="86">
        <f>SUMIF('Debt _UTP'!$G$5:$G$45,Aggregated_UTP!$D16,'Debt _UTP'!AT$5:AT$45)/(10^6)</f>
        <v>0</v>
      </c>
      <c r="AD16" s="86">
        <f>SUMIF('Debt _UTP'!$G$5:$G$45,Aggregated_UTP!$D16,'Debt _UTP'!AU$5:AU$45)/(10^6)</f>
        <v>0</v>
      </c>
      <c r="AE16" s="86">
        <f>SUMIF('Debt _UTP'!$G$5:$G$45,Aggregated_UTP!$D16,'Debt _UTP'!AV$5:AV$45)/(10^6)</f>
        <v>0</v>
      </c>
      <c r="AF16" s="86">
        <f>SUMIF('Debt _UTP'!$G$5:$G$45,Aggregated_UTP!$D16,'Debt _UTP'!AW$5:AW$45)/(10^6)</f>
        <v>0</v>
      </c>
      <c r="AG16" s="86">
        <f>SUMIF('Debt _UTP'!$G$5:$G$45,Aggregated_UTP!$D16,'Debt _UTP'!AX$5:AX$45)/(10^6)</f>
        <v>0</v>
      </c>
      <c r="AH16" s="86">
        <f>SUMIF('Debt _UTP'!$G$5:$G$45,Aggregated_UTP!$D16,'Debt _UTP'!AY$5:AY$45)/(10^6)</f>
        <v>0</v>
      </c>
      <c r="AI16" s="86">
        <f>SUMIF('Debt _UTP'!$G$5:$G$45,Aggregated_UTP!$D16,'Debt _UTP'!AZ$5:AZ$45)/(10^6)</f>
        <v>0</v>
      </c>
      <c r="AJ16" s="86">
        <f>SUMIF('Debt _UTP'!$G$5:$G$45,Aggregated_UTP!$D16,'Debt _UTP'!BA$5:BA$45)/(10^6)</f>
        <v>0</v>
      </c>
      <c r="AK16" s="86">
        <f>SUMIF('Debt _UTP'!$G$5:$G$45,Aggregated_UTP!$D16,'Debt _UTP'!BB$5:BB$45)/(10^6)</f>
        <v>0</v>
      </c>
      <c r="AL16" s="86">
        <f>SUMIF('Debt _UTP'!$G$5:$G$45,Aggregated_UTP!$D16,'Debt _UTP'!BC$5:BC$45)/(10^6)</f>
        <v>0</v>
      </c>
      <c r="AM16" s="86">
        <f>SUMIF('Debt _UTP'!$G$5:$G$45,Aggregated_UTP!$D16,'Debt _UTP'!BD$5:BD$45)/(10^6)</f>
        <v>0</v>
      </c>
      <c r="AN16" s="86">
        <f>SUMIF('Debt _UTP'!$G$5:$G$45,Aggregated_UTP!$D16,'Debt _UTP'!BE$5:BE$45)/(10^6)</f>
        <v>0</v>
      </c>
      <c r="AO16" s="86">
        <f>SUMIF('Debt _UTP'!$G$5:$G$45,Aggregated_UTP!$D16,'Debt _UTP'!BF$5:BF$45)/(10^6)</f>
        <v>0</v>
      </c>
      <c r="AP16" s="86">
        <f>SUMIF('Debt _UTP'!$G$5:$G$45,Aggregated_UTP!$D16,'Debt _UTP'!BG$5:BG$45)/(10^6)</f>
        <v>0</v>
      </c>
      <c r="AQ16" s="86">
        <f>SUMIF('Debt _UTP'!$G$5:$G$45,Aggregated_UTP!$D16,'Debt _UTP'!BH$5:BH$45)/(10^6)</f>
        <v>0</v>
      </c>
      <c r="AR16" s="86">
        <f>SUMIF('Debt _UTP'!$G$5:$G$45,Aggregated_UTP!$D16,'Debt _UTP'!BI$5:BI$45)/(10^6)</f>
        <v>0</v>
      </c>
      <c r="AS16" s="86">
        <f>SUMIF('Debt _UTP'!$G$5:$G$45,Aggregated_UTP!$D16,'Debt _UTP'!BJ$5:BJ$45)/(10^6)</f>
        <v>0</v>
      </c>
      <c r="AT16" s="86">
        <f>SUMIF('Debt _UTP'!$G$5:$G$45,Aggregated_UTP!$D16,'Debt _UTP'!BK$5:BK$45)/(10^6)</f>
        <v>0</v>
      </c>
      <c r="AU16" s="86">
        <f>SUMIF('Debt _UTP'!$G$5:$G$45,Aggregated_UTP!$D16,'Debt _UTP'!BL$5:BL$45)/(10^6)</f>
        <v>0</v>
      </c>
      <c r="AV16" s="86">
        <f>SUMIF('Debt _UTP'!$G$5:$G$45,Aggregated_UTP!$D16,'Debt _UTP'!BM$5:BM$45)/(10^6)</f>
        <v>0</v>
      </c>
      <c r="AW16" s="86">
        <f>SUMIF('Debt _UTP'!$G$5:$G$45,Aggregated_UTP!$D16,'Debt _UTP'!BN$5:BN$45)/(10^6)</f>
        <v>0</v>
      </c>
      <c r="AX16" s="86">
        <f>SUMIF('Debt _UTP'!$G$5:$G$45,Aggregated_UTP!$D16,'Debt _UTP'!BO$5:BO$45)/(10^6)</f>
        <v>0</v>
      </c>
      <c r="AY16" s="86">
        <f>SUMIF('Debt _UTP'!$G$5:$G$45,Aggregated_UTP!$D16,'Debt _UTP'!BP$5:BP$45)/(10^6)</f>
        <v>0</v>
      </c>
      <c r="AZ16" s="86">
        <f>SUMIF('Debt _UTP'!$G$5:$G$45,Aggregated_UTP!$D16,'Debt _UTP'!BQ$5:BQ$45)/(10^6)</f>
        <v>0</v>
      </c>
      <c r="BA16" s="86">
        <f>SUMIF('Debt _UTP'!$G$5:$G$45,Aggregated_UTP!$D16,'Debt _UTP'!BR$5:BR$45)/(10^6)</f>
        <v>0</v>
      </c>
      <c r="BB16" s="86">
        <f>SUMIF('Debt _UTP'!$G$5:$G$45,Aggregated_UTP!$D16,'Debt _UTP'!BS$5:BS$45)/(10^6)</f>
        <v>0</v>
      </c>
      <c r="BC16" s="86">
        <f>SUMIF('Debt _UTP'!$G$5:$G$45,Aggregated_UTP!$D16,'Debt _UTP'!BT$5:BT$45)/(10^6)</f>
        <v>0</v>
      </c>
      <c r="BD16" s="86">
        <f>SUMIF('Debt _UTP'!$G$5:$G$45,Aggregated_UTP!$D16,'Debt _UTP'!BU$5:BU$45)/(10^6)</f>
        <v>0</v>
      </c>
      <c r="BE16" s="86">
        <f>SUMIF('Debt _UTP'!$G$5:$G$45,Aggregated_UTP!$D16,'Debt _UTP'!BV$5:BV$45)/(10^6)</f>
        <v>0</v>
      </c>
      <c r="BF16" s="86">
        <f>SUMIF('Debt _UTP'!$G$5:$G$45,Aggregated_UTP!$D16,'Debt _UTP'!BW$5:BW$45)/(10^6)</f>
        <v>0</v>
      </c>
    </row>
    <row r="17" spans="1:58" s="78" customFormat="1" ht="15" customHeight="1" x14ac:dyDescent="0.3">
      <c r="A17" s="84"/>
      <c r="B17" s="84"/>
      <c r="C17" s="78" t="s">
        <v>107</v>
      </c>
      <c r="D17" s="84">
        <v>13</v>
      </c>
      <c r="E17" s="84" t="str">
        <f t="shared" si="3"/>
        <v>UTP_13</v>
      </c>
      <c r="F17" s="84">
        <f>COUNTIF('Debt _UTP'!$F$5:$F$45,Aggregated_UTP!C17)</f>
        <v>2</v>
      </c>
      <c r="G17" s="84"/>
      <c r="H17" s="85">
        <f t="shared" si="1"/>
        <v>5090.1566760000005</v>
      </c>
      <c r="I17" s="86">
        <f>SUMIF('Debt _UTP'!$G$5:$G$45,Aggregated_UTP!$D17,'Debt _UTP'!Z$5:Z$45)/(10^6)</f>
        <v>0</v>
      </c>
      <c r="J17" s="86">
        <f>SUMIF('Debt _UTP'!$G$5:$G$45,Aggregated_UTP!$D17,'Debt _UTP'!AA$5:AA$45)/(10^6)</f>
        <v>0</v>
      </c>
      <c r="K17" s="86">
        <f>SUMIF('Debt _UTP'!$G$5:$G$45,Aggregated_UTP!$D17,'Debt _UTP'!AB$5:AB$45)/(10^6)</f>
        <v>0</v>
      </c>
      <c r="L17" s="86">
        <f>SUMIF('Debt _UTP'!$G$5:$G$45,Aggregated_UTP!$D17,'Debt _UTP'!AC$5:AC$45)/(10^6)</f>
        <v>0</v>
      </c>
      <c r="M17" s="86">
        <f>SUMIF('Debt _UTP'!$G$5:$G$45,Aggregated_UTP!$D17,'Debt _UTP'!AD$5:AD$45)/(10^6)</f>
        <v>2541.5268019999999</v>
      </c>
      <c r="N17" s="86">
        <f>SUMIF('Debt _UTP'!$G$5:$G$45,Aggregated_UTP!$D17,'Debt _UTP'!AE$5:AE$45)/(10^6)</f>
        <v>0</v>
      </c>
      <c r="O17" s="86">
        <f>SUMIF('Debt _UTP'!$G$5:$G$45,Aggregated_UTP!$D17,'Debt _UTP'!AF$5:AF$45)/(10^6)</f>
        <v>2548.6298740000002</v>
      </c>
      <c r="P17" s="86">
        <f>SUMIF('Debt _UTP'!$G$5:$G$45,Aggregated_UTP!$D17,'Debt _UTP'!AG$5:AG$45)/(10^6)</f>
        <v>0</v>
      </c>
      <c r="Q17" s="86">
        <f>SUMIF('Debt _UTP'!$G$5:$G$45,Aggregated_UTP!$D17,'Debt _UTP'!AH$5:AH$45)/(10^6)</f>
        <v>0</v>
      </c>
      <c r="R17" s="86">
        <f>SUMIF('Debt _UTP'!$G$5:$G$45,Aggregated_UTP!$D17,'Debt _UTP'!AI$5:AI$45)/(10^6)</f>
        <v>0</v>
      </c>
      <c r="S17" s="86">
        <f>SUMIF('Debt _UTP'!$G$5:$G$45,Aggregated_UTP!$D17,'Debt _UTP'!AJ$5:AJ$45)/(10^6)</f>
        <v>0</v>
      </c>
      <c r="T17" s="86">
        <f>SUMIF('Debt _UTP'!$G$5:$G$45,Aggregated_UTP!$D17,'Debt _UTP'!AK$5:AK$45)/(10^6)</f>
        <v>0</v>
      </c>
      <c r="U17" s="86">
        <f>SUMIF('Debt _UTP'!$G$5:$G$45,Aggregated_UTP!$D17,'Debt _UTP'!AL$5:AL$45)/(10^6)</f>
        <v>0</v>
      </c>
      <c r="V17" s="86">
        <f>SUMIF('Debt _UTP'!$G$5:$G$45,Aggregated_UTP!$D17,'Debt _UTP'!AM$5:AM$45)/(10^6)</f>
        <v>0</v>
      </c>
      <c r="W17" s="86">
        <f>SUMIF('Debt _UTP'!$G$5:$G$45,Aggregated_UTP!$D17,'Debt _UTP'!AN$5:AN$45)/(10^6)</f>
        <v>0</v>
      </c>
      <c r="X17" s="86">
        <f>SUMIF('Debt _UTP'!$G$5:$G$45,Aggregated_UTP!$D17,'Debt _UTP'!AO$5:AO$45)/(10^6)</f>
        <v>0</v>
      </c>
      <c r="Y17" s="86">
        <f>SUMIF('Debt _UTP'!$G$5:$G$45,Aggregated_UTP!$D17,'Debt _UTP'!AP$5:AP$45)/(10^6)</f>
        <v>0</v>
      </c>
      <c r="Z17" s="86">
        <f>SUMIF('Debt _UTP'!$G$5:$G$45,Aggregated_UTP!$D17,'Debt _UTP'!AQ$5:AQ$45)/(10^6)</f>
        <v>0</v>
      </c>
      <c r="AA17" s="86">
        <f>SUMIF('Debt _UTP'!$G$5:$G$45,Aggregated_UTP!$D17,'Debt _UTP'!AR$5:AR$45)/(10^6)</f>
        <v>0</v>
      </c>
      <c r="AB17" s="86">
        <f>SUMIF('Debt _UTP'!$G$5:$G$45,Aggregated_UTP!$D17,'Debt _UTP'!AS$5:AS$45)/(10^6)</f>
        <v>0</v>
      </c>
      <c r="AC17" s="86">
        <f>SUMIF('Debt _UTP'!$G$5:$G$45,Aggregated_UTP!$D17,'Debt _UTP'!AT$5:AT$45)/(10^6)</f>
        <v>0</v>
      </c>
      <c r="AD17" s="86">
        <f>SUMIF('Debt _UTP'!$G$5:$G$45,Aggregated_UTP!$D17,'Debt _UTP'!AU$5:AU$45)/(10^6)</f>
        <v>0</v>
      </c>
      <c r="AE17" s="86">
        <f>SUMIF('Debt _UTP'!$G$5:$G$45,Aggregated_UTP!$D17,'Debt _UTP'!AV$5:AV$45)/(10^6)</f>
        <v>0</v>
      </c>
      <c r="AF17" s="86">
        <f>SUMIF('Debt _UTP'!$G$5:$G$45,Aggregated_UTP!$D17,'Debt _UTP'!AW$5:AW$45)/(10^6)</f>
        <v>0</v>
      </c>
      <c r="AG17" s="86">
        <f>SUMIF('Debt _UTP'!$G$5:$G$45,Aggregated_UTP!$D17,'Debt _UTP'!AX$5:AX$45)/(10^6)</f>
        <v>0</v>
      </c>
      <c r="AH17" s="86">
        <f>SUMIF('Debt _UTP'!$G$5:$G$45,Aggregated_UTP!$D17,'Debt _UTP'!AY$5:AY$45)/(10^6)</f>
        <v>0</v>
      </c>
      <c r="AI17" s="86">
        <f>SUMIF('Debt _UTP'!$G$5:$G$45,Aggregated_UTP!$D17,'Debt _UTP'!AZ$5:AZ$45)/(10^6)</f>
        <v>0</v>
      </c>
      <c r="AJ17" s="86">
        <f>SUMIF('Debt _UTP'!$G$5:$G$45,Aggregated_UTP!$D17,'Debt _UTP'!BA$5:BA$45)/(10^6)</f>
        <v>0</v>
      </c>
      <c r="AK17" s="86">
        <f>SUMIF('Debt _UTP'!$G$5:$G$45,Aggregated_UTP!$D17,'Debt _UTP'!BB$5:BB$45)/(10^6)</f>
        <v>0</v>
      </c>
      <c r="AL17" s="86">
        <f>SUMIF('Debt _UTP'!$G$5:$G$45,Aggregated_UTP!$D17,'Debt _UTP'!BC$5:BC$45)/(10^6)</f>
        <v>0</v>
      </c>
      <c r="AM17" s="86">
        <f>SUMIF('Debt _UTP'!$G$5:$G$45,Aggregated_UTP!$D17,'Debt _UTP'!BD$5:BD$45)/(10^6)</f>
        <v>0</v>
      </c>
      <c r="AN17" s="86">
        <f>SUMIF('Debt _UTP'!$G$5:$G$45,Aggregated_UTP!$D17,'Debt _UTP'!BE$5:BE$45)/(10^6)</f>
        <v>0</v>
      </c>
      <c r="AO17" s="86">
        <f>SUMIF('Debt _UTP'!$G$5:$G$45,Aggregated_UTP!$D17,'Debt _UTP'!BF$5:BF$45)/(10^6)</f>
        <v>0</v>
      </c>
      <c r="AP17" s="86">
        <f>SUMIF('Debt _UTP'!$G$5:$G$45,Aggregated_UTP!$D17,'Debt _UTP'!BG$5:BG$45)/(10^6)</f>
        <v>0</v>
      </c>
      <c r="AQ17" s="86">
        <f>SUMIF('Debt _UTP'!$G$5:$G$45,Aggregated_UTP!$D17,'Debt _UTP'!BH$5:BH$45)/(10^6)</f>
        <v>0</v>
      </c>
      <c r="AR17" s="86">
        <f>SUMIF('Debt _UTP'!$G$5:$G$45,Aggregated_UTP!$D17,'Debt _UTP'!BI$5:BI$45)/(10^6)</f>
        <v>0</v>
      </c>
      <c r="AS17" s="86">
        <f>SUMIF('Debt _UTP'!$G$5:$G$45,Aggregated_UTP!$D17,'Debt _UTP'!BJ$5:BJ$45)/(10^6)</f>
        <v>0</v>
      </c>
      <c r="AT17" s="86">
        <f>SUMIF('Debt _UTP'!$G$5:$G$45,Aggregated_UTP!$D17,'Debt _UTP'!BK$5:BK$45)/(10^6)</f>
        <v>0</v>
      </c>
      <c r="AU17" s="86">
        <f>SUMIF('Debt _UTP'!$G$5:$G$45,Aggregated_UTP!$D17,'Debt _UTP'!BL$5:BL$45)/(10^6)</f>
        <v>0</v>
      </c>
      <c r="AV17" s="86">
        <f>SUMIF('Debt _UTP'!$G$5:$G$45,Aggregated_UTP!$D17,'Debt _UTP'!BM$5:BM$45)/(10^6)</f>
        <v>0</v>
      </c>
      <c r="AW17" s="86">
        <f>SUMIF('Debt _UTP'!$G$5:$G$45,Aggregated_UTP!$D17,'Debt _UTP'!BN$5:BN$45)/(10^6)</f>
        <v>0</v>
      </c>
      <c r="AX17" s="86">
        <f>SUMIF('Debt _UTP'!$G$5:$G$45,Aggregated_UTP!$D17,'Debt _UTP'!BO$5:BO$45)/(10^6)</f>
        <v>0</v>
      </c>
      <c r="AY17" s="86">
        <f>SUMIF('Debt _UTP'!$G$5:$G$45,Aggregated_UTP!$D17,'Debt _UTP'!BP$5:BP$45)/(10^6)</f>
        <v>0</v>
      </c>
      <c r="AZ17" s="86">
        <f>SUMIF('Debt _UTP'!$G$5:$G$45,Aggregated_UTP!$D17,'Debt _UTP'!BQ$5:BQ$45)/(10^6)</f>
        <v>0</v>
      </c>
      <c r="BA17" s="86">
        <f>SUMIF('Debt _UTP'!$G$5:$G$45,Aggregated_UTP!$D17,'Debt _UTP'!BR$5:BR$45)/(10^6)</f>
        <v>0</v>
      </c>
      <c r="BB17" s="86">
        <f>SUMIF('Debt _UTP'!$G$5:$G$45,Aggregated_UTP!$D17,'Debt _UTP'!BS$5:BS$45)/(10^6)</f>
        <v>0</v>
      </c>
      <c r="BC17" s="86">
        <f>SUMIF('Debt _UTP'!$G$5:$G$45,Aggregated_UTP!$D17,'Debt _UTP'!BT$5:BT$45)/(10^6)</f>
        <v>0</v>
      </c>
      <c r="BD17" s="86">
        <f>SUMIF('Debt _UTP'!$G$5:$G$45,Aggregated_UTP!$D17,'Debt _UTP'!BU$5:BU$45)/(10^6)</f>
        <v>0</v>
      </c>
      <c r="BE17" s="86">
        <f>SUMIF('Debt _UTP'!$G$5:$G$45,Aggregated_UTP!$D17,'Debt _UTP'!BV$5:BV$45)/(10^6)</f>
        <v>0</v>
      </c>
      <c r="BF17" s="86">
        <f>SUMIF('Debt _UTP'!$G$5:$G$45,Aggregated_UTP!$D17,'Debt _UTP'!BW$5:BW$45)/(10^6)</f>
        <v>0</v>
      </c>
    </row>
    <row r="18" spans="1:58" s="78" customFormat="1" ht="15" customHeight="1" x14ac:dyDescent="0.3">
      <c r="A18" s="84"/>
      <c r="B18" s="84"/>
      <c r="C18" s="78" t="s">
        <v>105</v>
      </c>
      <c r="D18" s="84">
        <v>14</v>
      </c>
      <c r="E18" s="84" t="str">
        <f t="shared" si="3"/>
        <v>UTP_14</v>
      </c>
      <c r="F18" s="84">
        <f>COUNTIF('Debt _UTP'!$F$5:$F$45,Aggregated_UTP!C18)</f>
        <v>1</v>
      </c>
      <c r="G18" s="84"/>
      <c r="H18" s="85">
        <f t="shared" si="1"/>
        <v>591.70000000000005</v>
      </c>
      <c r="I18" s="86">
        <f>SUMIF('Debt _UTP'!$G$5:$G$45,Aggregated_UTP!$D18,'Debt _UTP'!Z$5:Z$45)/(10^6)</f>
        <v>0</v>
      </c>
      <c r="J18" s="86">
        <f>SUMIF('Debt _UTP'!$G$5:$G$45,Aggregated_UTP!$D18,'Debt _UTP'!AA$5:AA$45)/(10^6)</f>
        <v>0</v>
      </c>
      <c r="K18" s="86">
        <f>SUMIF('Debt _UTP'!$G$5:$G$45,Aggregated_UTP!$D18,'Debt _UTP'!AB$5:AB$45)/(10^6)</f>
        <v>0</v>
      </c>
      <c r="L18" s="86">
        <f>SUMIF('Debt _UTP'!$G$5:$G$45,Aggregated_UTP!$D18,'Debt _UTP'!AC$5:AC$45)/(10^6)</f>
        <v>0</v>
      </c>
      <c r="M18" s="86">
        <f>SUMIF('Debt _UTP'!$G$5:$G$45,Aggregated_UTP!$D18,'Debt _UTP'!AD$5:AD$45)/(10^6)</f>
        <v>0</v>
      </c>
      <c r="N18" s="86">
        <f>SUMIF('Debt _UTP'!$G$5:$G$45,Aggregated_UTP!$D18,'Debt _UTP'!AE$5:AE$45)/(10^6)</f>
        <v>0</v>
      </c>
      <c r="O18" s="86">
        <f>SUMIF('Debt _UTP'!$G$5:$G$45,Aggregated_UTP!$D18,'Debt _UTP'!AF$5:AF$45)/(10^6)</f>
        <v>0</v>
      </c>
      <c r="P18" s="86">
        <f>SUMIF('Debt _UTP'!$G$5:$G$45,Aggregated_UTP!$D18,'Debt _UTP'!AG$5:AG$45)/(10^6)</f>
        <v>0</v>
      </c>
      <c r="Q18" s="86">
        <f>SUMIF('Debt _UTP'!$G$5:$G$45,Aggregated_UTP!$D18,'Debt _UTP'!AH$5:AH$45)/(10^6)</f>
        <v>0</v>
      </c>
      <c r="R18" s="86">
        <f>SUMIF('Debt _UTP'!$G$5:$G$45,Aggregated_UTP!$D18,'Debt _UTP'!AI$5:AI$45)/(10^6)</f>
        <v>591.70000000000005</v>
      </c>
      <c r="S18" s="86">
        <f>SUMIF('Debt _UTP'!$G$5:$G$45,Aggregated_UTP!$D18,'Debt _UTP'!AJ$5:AJ$45)/(10^6)</f>
        <v>0</v>
      </c>
      <c r="T18" s="86">
        <f>SUMIF('Debt _UTP'!$G$5:$G$45,Aggregated_UTP!$D18,'Debt _UTP'!AK$5:AK$45)/(10^6)</f>
        <v>0</v>
      </c>
      <c r="U18" s="86">
        <f>SUMIF('Debt _UTP'!$G$5:$G$45,Aggregated_UTP!$D18,'Debt _UTP'!AL$5:AL$45)/(10^6)</f>
        <v>0</v>
      </c>
      <c r="V18" s="86">
        <f>SUMIF('Debt _UTP'!$G$5:$G$45,Aggregated_UTP!$D18,'Debt _UTP'!AM$5:AM$45)/(10^6)</f>
        <v>0</v>
      </c>
      <c r="W18" s="86">
        <f>SUMIF('Debt _UTP'!$G$5:$G$45,Aggregated_UTP!$D18,'Debt _UTP'!AN$5:AN$45)/(10^6)</f>
        <v>0</v>
      </c>
      <c r="X18" s="86">
        <f>SUMIF('Debt _UTP'!$G$5:$G$45,Aggregated_UTP!$D18,'Debt _UTP'!AO$5:AO$45)/(10^6)</f>
        <v>0</v>
      </c>
      <c r="Y18" s="86">
        <f>SUMIF('Debt _UTP'!$G$5:$G$45,Aggregated_UTP!$D18,'Debt _UTP'!AP$5:AP$45)/(10^6)</f>
        <v>0</v>
      </c>
      <c r="Z18" s="86">
        <f>SUMIF('Debt _UTP'!$G$5:$G$45,Aggregated_UTP!$D18,'Debt _UTP'!AQ$5:AQ$45)/(10^6)</f>
        <v>0</v>
      </c>
      <c r="AA18" s="86">
        <f>SUMIF('Debt _UTP'!$G$5:$G$45,Aggregated_UTP!$D18,'Debt _UTP'!AR$5:AR$45)/(10^6)</f>
        <v>0</v>
      </c>
      <c r="AB18" s="86">
        <f>SUMIF('Debt _UTP'!$G$5:$G$45,Aggregated_UTP!$D18,'Debt _UTP'!AS$5:AS$45)/(10^6)</f>
        <v>0</v>
      </c>
      <c r="AC18" s="86">
        <f>SUMIF('Debt _UTP'!$G$5:$G$45,Aggregated_UTP!$D18,'Debt _UTP'!AT$5:AT$45)/(10^6)</f>
        <v>0</v>
      </c>
      <c r="AD18" s="86">
        <f>SUMIF('Debt _UTP'!$G$5:$G$45,Aggregated_UTP!$D18,'Debt _UTP'!AU$5:AU$45)/(10^6)</f>
        <v>0</v>
      </c>
      <c r="AE18" s="86">
        <f>SUMIF('Debt _UTP'!$G$5:$G$45,Aggregated_UTP!$D18,'Debt _UTP'!AV$5:AV$45)/(10^6)</f>
        <v>0</v>
      </c>
      <c r="AF18" s="86">
        <f>SUMIF('Debt _UTP'!$G$5:$G$45,Aggregated_UTP!$D18,'Debt _UTP'!AW$5:AW$45)/(10^6)</f>
        <v>0</v>
      </c>
      <c r="AG18" s="86">
        <f>SUMIF('Debt _UTP'!$G$5:$G$45,Aggregated_UTP!$D18,'Debt _UTP'!AX$5:AX$45)/(10^6)</f>
        <v>0</v>
      </c>
      <c r="AH18" s="86">
        <f>SUMIF('Debt _UTP'!$G$5:$G$45,Aggregated_UTP!$D18,'Debt _UTP'!AY$5:AY$45)/(10^6)</f>
        <v>0</v>
      </c>
      <c r="AI18" s="86">
        <f>SUMIF('Debt _UTP'!$G$5:$G$45,Aggregated_UTP!$D18,'Debt _UTP'!AZ$5:AZ$45)/(10^6)</f>
        <v>0</v>
      </c>
      <c r="AJ18" s="86">
        <f>SUMIF('Debt _UTP'!$G$5:$G$45,Aggregated_UTP!$D18,'Debt _UTP'!BA$5:BA$45)/(10^6)</f>
        <v>0</v>
      </c>
      <c r="AK18" s="86">
        <f>SUMIF('Debt _UTP'!$G$5:$G$45,Aggregated_UTP!$D18,'Debt _UTP'!BB$5:BB$45)/(10^6)</f>
        <v>0</v>
      </c>
      <c r="AL18" s="86">
        <f>SUMIF('Debt _UTP'!$G$5:$G$45,Aggregated_UTP!$D18,'Debt _UTP'!BC$5:BC$45)/(10^6)</f>
        <v>0</v>
      </c>
      <c r="AM18" s="86">
        <f>SUMIF('Debt _UTP'!$G$5:$G$45,Aggregated_UTP!$D18,'Debt _UTP'!BD$5:BD$45)/(10^6)</f>
        <v>0</v>
      </c>
      <c r="AN18" s="86">
        <f>SUMIF('Debt _UTP'!$G$5:$G$45,Aggregated_UTP!$D18,'Debt _UTP'!BE$5:BE$45)/(10^6)</f>
        <v>0</v>
      </c>
      <c r="AO18" s="86">
        <f>SUMIF('Debt _UTP'!$G$5:$G$45,Aggregated_UTP!$D18,'Debt _UTP'!BF$5:BF$45)/(10^6)</f>
        <v>0</v>
      </c>
      <c r="AP18" s="86">
        <f>SUMIF('Debt _UTP'!$G$5:$G$45,Aggregated_UTP!$D18,'Debt _UTP'!BG$5:BG$45)/(10^6)</f>
        <v>0</v>
      </c>
      <c r="AQ18" s="86">
        <f>SUMIF('Debt _UTP'!$G$5:$G$45,Aggregated_UTP!$D18,'Debt _UTP'!BH$5:BH$45)/(10^6)</f>
        <v>0</v>
      </c>
      <c r="AR18" s="86">
        <f>SUMIF('Debt _UTP'!$G$5:$G$45,Aggregated_UTP!$D18,'Debt _UTP'!BI$5:BI$45)/(10^6)</f>
        <v>0</v>
      </c>
      <c r="AS18" s="86">
        <f>SUMIF('Debt _UTP'!$G$5:$G$45,Aggregated_UTP!$D18,'Debt _UTP'!BJ$5:BJ$45)/(10^6)</f>
        <v>0</v>
      </c>
      <c r="AT18" s="86">
        <f>SUMIF('Debt _UTP'!$G$5:$G$45,Aggregated_UTP!$D18,'Debt _UTP'!BK$5:BK$45)/(10^6)</f>
        <v>0</v>
      </c>
      <c r="AU18" s="86">
        <f>SUMIF('Debt _UTP'!$G$5:$G$45,Aggregated_UTP!$D18,'Debt _UTP'!BL$5:BL$45)/(10^6)</f>
        <v>0</v>
      </c>
      <c r="AV18" s="86">
        <f>SUMIF('Debt _UTP'!$G$5:$G$45,Aggregated_UTP!$D18,'Debt _UTP'!BM$5:BM$45)/(10^6)</f>
        <v>0</v>
      </c>
      <c r="AW18" s="86">
        <f>SUMIF('Debt _UTP'!$G$5:$G$45,Aggregated_UTP!$D18,'Debt _UTP'!BN$5:BN$45)/(10^6)</f>
        <v>0</v>
      </c>
      <c r="AX18" s="86">
        <f>SUMIF('Debt _UTP'!$G$5:$G$45,Aggregated_UTP!$D18,'Debt _UTP'!BO$5:BO$45)/(10^6)</f>
        <v>0</v>
      </c>
      <c r="AY18" s="86">
        <f>SUMIF('Debt _UTP'!$G$5:$G$45,Aggregated_UTP!$D18,'Debt _UTP'!BP$5:BP$45)/(10^6)</f>
        <v>0</v>
      </c>
      <c r="AZ18" s="86">
        <f>SUMIF('Debt _UTP'!$G$5:$G$45,Aggregated_UTP!$D18,'Debt _UTP'!BQ$5:BQ$45)/(10^6)</f>
        <v>0</v>
      </c>
      <c r="BA18" s="86">
        <f>SUMIF('Debt _UTP'!$G$5:$G$45,Aggregated_UTP!$D18,'Debt _UTP'!BR$5:BR$45)/(10^6)</f>
        <v>0</v>
      </c>
      <c r="BB18" s="86">
        <f>SUMIF('Debt _UTP'!$G$5:$G$45,Aggregated_UTP!$D18,'Debt _UTP'!BS$5:BS$45)/(10^6)</f>
        <v>0</v>
      </c>
      <c r="BC18" s="86">
        <f>SUMIF('Debt _UTP'!$G$5:$G$45,Aggregated_UTP!$D18,'Debt _UTP'!BT$5:BT$45)/(10^6)</f>
        <v>0</v>
      </c>
      <c r="BD18" s="86">
        <f>SUMIF('Debt _UTP'!$G$5:$G$45,Aggregated_UTP!$D18,'Debt _UTP'!BU$5:BU$45)/(10^6)</f>
        <v>0</v>
      </c>
      <c r="BE18" s="86">
        <f>SUMIF('Debt _UTP'!$G$5:$G$45,Aggregated_UTP!$D18,'Debt _UTP'!BV$5:BV$45)/(10^6)</f>
        <v>0</v>
      </c>
      <c r="BF18" s="86">
        <f>SUMIF('Debt _UTP'!$G$5:$G$45,Aggregated_UTP!$D18,'Debt _UTP'!BW$5:BW$45)/(10^6)</f>
        <v>0</v>
      </c>
    </row>
    <row r="19" spans="1:58" s="78" customFormat="1" ht="15" customHeight="1" x14ac:dyDescent="0.3">
      <c r="A19" s="84"/>
      <c r="B19" s="84"/>
      <c r="C19" s="84"/>
      <c r="D19" s="84">
        <v>15</v>
      </c>
      <c r="E19" s="84" t="str">
        <f t="shared" si="3"/>
        <v>UTP_15</v>
      </c>
      <c r="F19" s="84">
        <f>COUNTIF('Debt _UTP'!$F$5:$F$45,Aggregated_UTP!C19)</f>
        <v>0</v>
      </c>
      <c r="G19" s="84"/>
      <c r="H19" s="85">
        <f t="shared" ref="H19:H24" si="4">SUM(I19:BF19)</f>
        <v>0</v>
      </c>
      <c r="I19" s="86">
        <f>SUMIF('Debt _UTP'!$G$5:$G$45,Aggregated_UTP!$D19,'Debt _UTP'!Z$5:Z$45)/(10^6)</f>
        <v>0</v>
      </c>
      <c r="J19" s="86">
        <f>SUMIF('Debt _UTP'!$G$5:$G$45,Aggregated_UTP!$D19,'Debt _UTP'!AA$5:AA$45)/(10^6)</f>
        <v>0</v>
      </c>
      <c r="K19" s="86">
        <f>SUMIF('Debt _UTP'!$G$5:$G$45,Aggregated_UTP!$D19,'Debt _UTP'!AB$5:AB$45)/(10^6)</f>
        <v>0</v>
      </c>
      <c r="L19" s="86">
        <f>SUMIF('Debt _UTP'!$G$5:$G$45,Aggregated_UTP!$D19,'Debt _UTP'!AC$5:AC$45)/(10^6)</f>
        <v>0</v>
      </c>
      <c r="M19" s="86">
        <f>SUMIF('Debt _UTP'!$G$5:$G$45,Aggregated_UTP!$D19,'Debt _UTP'!AD$5:AD$45)/(10^6)</f>
        <v>0</v>
      </c>
      <c r="N19" s="86">
        <f>SUMIF('Debt _UTP'!$G$5:$G$45,Aggregated_UTP!$D19,'Debt _UTP'!AE$5:AE$45)/(10^6)</f>
        <v>0</v>
      </c>
      <c r="O19" s="86">
        <f>SUMIF('Debt _UTP'!$G$5:$G$45,Aggregated_UTP!$D19,'Debt _UTP'!AF$5:AF$45)/(10^6)</f>
        <v>0</v>
      </c>
      <c r="P19" s="86">
        <f>SUMIF('Debt _UTP'!$G$5:$G$45,Aggregated_UTP!$D19,'Debt _UTP'!AG$5:AG$45)/(10^6)</f>
        <v>0</v>
      </c>
      <c r="Q19" s="86">
        <f>SUMIF('Debt _UTP'!$G$5:$G$45,Aggregated_UTP!$D19,'Debt _UTP'!AH$5:AH$45)/(10^6)</f>
        <v>0</v>
      </c>
      <c r="R19" s="86">
        <f>SUMIF('Debt _UTP'!$G$5:$G$45,Aggregated_UTP!$D19,'Debt _UTP'!AI$5:AI$45)/(10^6)</f>
        <v>0</v>
      </c>
      <c r="S19" s="86">
        <f>SUMIF('Debt _UTP'!$G$5:$G$45,Aggregated_UTP!$D19,'Debt _UTP'!AJ$5:AJ$45)/(10^6)</f>
        <v>0</v>
      </c>
      <c r="T19" s="86">
        <f>SUMIF('Debt _UTP'!$G$5:$G$45,Aggregated_UTP!$D19,'Debt _UTP'!AK$5:AK$45)/(10^6)</f>
        <v>0</v>
      </c>
      <c r="U19" s="86">
        <f>SUMIF('Debt _UTP'!$G$5:$G$45,Aggregated_UTP!$D19,'Debt _UTP'!AL$5:AL$45)/(10^6)</f>
        <v>0</v>
      </c>
      <c r="V19" s="86">
        <f>SUMIF('Debt _UTP'!$G$5:$G$45,Aggregated_UTP!$D19,'Debt _UTP'!AM$5:AM$45)/(10^6)</f>
        <v>0</v>
      </c>
      <c r="W19" s="86">
        <f>SUMIF('Debt _UTP'!$G$5:$G$45,Aggregated_UTP!$D19,'Debt _UTP'!AN$5:AN$45)/(10^6)</f>
        <v>0</v>
      </c>
      <c r="X19" s="86">
        <f>SUMIF('Debt _UTP'!$G$5:$G$45,Aggregated_UTP!$D19,'Debt _UTP'!AO$5:AO$45)/(10^6)</f>
        <v>0</v>
      </c>
      <c r="Y19" s="86">
        <f>SUMIF('Debt _UTP'!$G$5:$G$45,Aggregated_UTP!$D19,'Debt _UTP'!AP$5:AP$45)/(10^6)</f>
        <v>0</v>
      </c>
      <c r="Z19" s="86">
        <f>SUMIF('Debt _UTP'!$G$5:$G$45,Aggregated_UTP!$D19,'Debt _UTP'!AQ$5:AQ$45)/(10^6)</f>
        <v>0</v>
      </c>
      <c r="AA19" s="86">
        <f>SUMIF('Debt _UTP'!$G$5:$G$45,Aggregated_UTP!$D19,'Debt _UTP'!AR$5:AR$45)/(10^6)</f>
        <v>0</v>
      </c>
      <c r="AB19" s="86">
        <f>SUMIF('Debt _UTP'!$G$5:$G$45,Aggregated_UTP!$D19,'Debt _UTP'!AS$5:AS$45)/(10^6)</f>
        <v>0</v>
      </c>
      <c r="AC19" s="86">
        <f>SUMIF('Debt _UTP'!$G$5:$G$45,Aggregated_UTP!$D19,'Debt _UTP'!AT$5:AT$45)/(10^6)</f>
        <v>0</v>
      </c>
      <c r="AD19" s="86">
        <f>SUMIF('Debt _UTP'!$G$5:$G$45,Aggregated_UTP!$D19,'Debt _UTP'!AU$5:AU$45)/(10^6)</f>
        <v>0</v>
      </c>
      <c r="AE19" s="86">
        <f>SUMIF('Debt _UTP'!$G$5:$G$45,Aggregated_UTP!$D19,'Debt _UTP'!AV$5:AV$45)/(10^6)</f>
        <v>0</v>
      </c>
      <c r="AF19" s="86">
        <f>SUMIF('Debt _UTP'!$G$5:$G$45,Aggregated_UTP!$D19,'Debt _UTP'!AW$5:AW$45)/(10^6)</f>
        <v>0</v>
      </c>
      <c r="AG19" s="86">
        <f>SUMIF('Debt _UTP'!$G$5:$G$45,Aggregated_UTP!$D19,'Debt _UTP'!AX$5:AX$45)/(10^6)</f>
        <v>0</v>
      </c>
      <c r="AH19" s="86">
        <f>SUMIF('Debt _UTP'!$G$5:$G$45,Aggregated_UTP!$D19,'Debt _UTP'!AY$5:AY$45)/(10^6)</f>
        <v>0</v>
      </c>
      <c r="AI19" s="86">
        <f>SUMIF('Debt _UTP'!$G$5:$G$45,Aggregated_UTP!$D19,'Debt _UTP'!AZ$5:AZ$45)/(10^6)</f>
        <v>0</v>
      </c>
      <c r="AJ19" s="86">
        <f>SUMIF('Debt _UTP'!$G$5:$G$45,Aggregated_UTP!$D19,'Debt _UTP'!BA$5:BA$45)/(10^6)</f>
        <v>0</v>
      </c>
      <c r="AK19" s="86">
        <f>SUMIF('Debt _UTP'!$G$5:$G$45,Aggregated_UTP!$D19,'Debt _UTP'!BB$5:BB$45)/(10^6)</f>
        <v>0</v>
      </c>
      <c r="AL19" s="86">
        <f>SUMIF('Debt _UTP'!$G$5:$G$45,Aggregated_UTP!$D19,'Debt _UTP'!BC$5:BC$45)/(10^6)</f>
        <v>0</v>
      </c>
      <c r="AM19" s="86">
        <f>SUMIF('Debt _UTP'!$G$5:$G$45,Aggregated_UTP!$D19,'Debt _UTP'!BD$5:BD$45)/(10^6)</f>
        <v>0</v>
      </c>
      <c r="AN19" s="86">
        <f>SUMIF('Debt _UTP'!$G$5:$G$45,Aggregated_UTP!$D19,'Debt _UTP'!BE$5:BE$45)/(10^6)</f>
        <v>0</v>
      </c>
      <c r="AO19" s="86">
        <f>SUMIF('Debt _UTP'!$G$5:$G$45,Aggregated_UTP!$D19,'Debt _UTP'!BF$5:BF$45)/(10^6)</f>
        <v>0</v>
      </c>
      <c r="AP19" s="86">
        <f>SUMIF('Debt _UTP'!$G$5:$G$45,Aggregated_UTP!$D19,'Debt _UTP'!BG$5:BG$45)/(10^6)</f>
        <v>0</v>
      </c>
      <c r="AQ19" s="86">
        <f>SUMIF('Debt _UTP'!$G$5:$G$45,Aggregated_UTP!$D19,'Debt _UTP'!BH$5:BH$45)/(10^6)</f>
        <v>0</v>
      </c>
      <c r="AR19" s="86">
        <f>SUMIF('Debt _UTP'!$G$5:$G$45,Aggregated_UTP!$D19,'Debt _UTP'!BI$5:BI$45)/(10^6)</f>
        <v>0</v>
      </c>
      <c r="AS19" s="86">
        <f>SUMIF('Debt _UTP'!$G$5:$G$45,Aggregated_UTP!$D19,'Debt _UTP'!BJ$5:BJ$45)/(10^6)</f>
        <v>0</v>
      </c>
      <c r="AT19" s="86">
        <f>SUMIF('Debt _UTP'!$G$5:$G$45,Aggregated_UTP!$D19,'Debt _UTP'!BK$5:BK$45)/(10^6)</f>
        <v>0</v>
      </c>
      <c r="AU19" s="86">
        <f>SUMIF('Debt _UTP'!$G$5:$G$45,Aggregated_UTP!$D19,'Debt _UTP'!BL$5:BL$45)/(10^6)</f>
        <v>0</v>
      </c>
      <c r="AV19" s="86">
        <f>SUMIF('Debt _UTP'!$G$5:$G$45,Aggregated_UTP!$D19,'Debt _UTP'!BM$5:BM$45)/(10^6)</f>
        <v>0</v>
      </c>
      <c r="AW19" s="86">
        <f>SUMIF('Debt _UTP'!$G$5:$G$45,Aggregated_UTP!$D19,'Debt _UTP'!BN$5:BN$45)/(10^6)</f>
        <v>0</v>
      </c>
      <c r="AX19" s="86">
        <f>SUMIF('Debt _UTP'!$G$5:$G$45,Aggregated_UTP!$D19,'Debt _UTP'!BO$5:BO$45)/(10^6)</f>
        <v>0</v>
      </c>
      <c r="AY19" s="86">
        <f>SUMIF('Debt _UTP'!$G$5:$G$45,Aggregated_UTP!$D19,'Debt _UTP'!BP$5:BP$45)/(10^6)</f>
        <v>0</v>
      </c>
      <c r="AZ19" s="86">
        <f>SUMIF('Debt _UTP'!$G$5:$G$45,Aggregated_UTP!$D19,'Debt _UTP'!BQ$5:BQ$45)/(10^6)</f>
        <v>0</v>
      </c>
      <c r="BA19" s="86">
        <f>SUMIF('Debt _UTP'!$G$5:$G$45,Aggregated_UTP!$D19,'Debt _UTP'!BR$5:BR$45)/(10^6)</f>
        <v>0</v>
      </c>
      <c r="BB19" s="86">
        <f>SUMIF('Debt _UTP'!$G$5:$G$45,Aggregated_UTP!$D19,'Debt _UTP'!BS$5:BS$45)/(10^6)</f>
        <v>0</v>
      </c>
      <c r="BC19" s="86">
        <f>SUMIF('Debt _UTP'!$G$5:$G$45,Aggregated_UTP!$D19,'Debt _UTP'!BT$5:BT$45)/(10^6)</f>
        <v>0</v>
      </c>
      <c r="BD19" s="86">
        <f>SUMIF('Debt _UTP'!$G$5:$G$45,Aggregated_UTP!$D19,'Debt _UTP'!BU$5:BU$45)/(10^6)</f>
        <v>0</v>
      </c>
      <c r="BE19" s="86">
        <f>SUMIF('Debt _UTP'!$G$5:$G$45,Aggregated_UTP!$D19,'Debt _UTP'!BV$5:BV$45)/(10^6)</f>
        <v>0</v>
      </c>
      <c r="BF19" s="86">
        <f>SUMIF('Debt _UTP'!$G$5:$G$45,Aggregated_UTP!$D19,'Debt _UTP'!BW$5:BW$45)/(10^6)</f>
        <v>0</v>
      </c>
    </row>
    <row r="20" spans="1:58" s="78" customFormat="1" ht="15" customHeight="1" x14ac:dyDescent="0.3">
      <c r="A20" s="84"/>
      <c r="B20" s="84"/>
      <c r="C20" s="84"/>
      <c r="D20" s="84">
        <v>16</v>
      </c>
      <c r="E20" s="84" t="str">
        <f t="shared" si="3"/>
        <v>UTP_16</v>
      </c>
      <c r="F20" s="84">
        <f>COUNTIF('Debt _UTP'!$F$5:$F$45,Aggregated_UTP!C20)</f>
        <v>0</v>
      </c>
      <c r="G20" s="84"/>
      <c r="H20" s="85">
        <f t="shared" si="4"/>
        <v>0</v>
      </c>
      <c r="I20" s="86">
        <f>SUMIF('Debt _UTP'!$G$5:$G$45,Aggregated_UTP!$D20,'Debt _UTP'!Z$5:Z$45)/(10^6)</f>
        <v>0</v>
      </c>
      <c r="J20" s="86">
        <f>SUMIF('Debt _UTP'!$G$5:$G$45,Aggregated_UTP!$D20,'Debt _UTP'!AA$5:AA$45)/(10^6)</f>
        <v>0</v>
      </c>
      <c r="K20" s="86">
        <f>SUMIF('Debt _UTP'!$G$5:$G$45,Aggregated_UTP!$D20,'Debt _UTP'!AB$5:AB$45)/(10^6)</f>
        <v>0</v>
      </c>
      <c r="L20" s="86">
        <f>SUMIF('Debt _UTP'!$G$5:$G$45,Aggregated_UTP!$D20,'Debt _UTP'!AC$5:AC$45)/(10^6)</f>
        <v>0</v>
      </c>
      <c r="M20" s="86">
        <f>SUMIF('Debt _UTP'!$G$5:$G$45,Aggregated_UTP!$D20,'Debt _UTP'!AD$5:AD$45)/(10^6)</f>
        <v>0</v>
      </c>
      <c r="N20" s="86">
        <f>SUMIF('Debt _UTP'!$G$5:$G$45,Aggregated_UTP!$D20,'Debt _UTP'!AE$5:AE$45)/(10^6)</f>
        <v>0</v>
      </c>
      <c r="O20" s="86">
        <f>SUMIF('Debt _UTP'!$G$5:$G$45,Aggregated_UTP!$D20,'Debt _UTP'!AF$5:AF$45)/(10^6)</f>
        <v>0</v>
      </c>
      <c r="P20" s="86">
        <f>SUMIF('Debt _UTP'!$G$5:$G$45,Aggregated_UTP!$D20,'Debt _UTP'!AG$5:AG$45)/(10^6)</f>
        <v>0</v>
      </c>
      <c r="Q20" s="86">
        <f>SUMIF('Debt _UTP'!$G$5:$G$45,Aggregated_UTP!$D20,'Debt _UTP'!AH$5:AH$45)/(10^6)</f>
        <v>0</v>
      </c>
      <c r="R20" s="86">
        <f>SUMIF('Debt _UTP'!$G$5:$G$45,Aggregated_UTP!$D20,'Debt _UTP'!AI$5:AI$45)/(10^6)</f>
        <v>0</v>
      </c>
      <c r="S20" s="86">
        <f>SUMIF('Debt _UTP'!$G$5:$G$45,Aggregated_UTP!$D20,'Debt _UTP'!AJ$5:AJ$45)/(10^6)</f>
        <v>0</v>
      </c>
      <c r="T20" s="86">
        <f>SUMIF('Debt _UTP'!$G$5:$G$45,Aggregated_UTP!$D20,'Debt _UTP'!AK$5:AK$45)/(10^6)</f>
        <v>0</v>
      </c>
      <c r="U20" s="86">
        <f>SUMIF('Debt _UTP'!$G$5:$G$45,Aggregated_UTP!$D20,'Debt _UTP'!AL$5:AL$45)/(10^6)</f>
        <v>0</v>
      </c>
      <c r="V20" s="86">
        <f>SUMIF('Debt _UTP'!$G$5:$G$45,Aggregated_UTP!$D20,'Debt _UTP'!AM$5:AM$45)/(10^6)</f>
        <v>0</v>
      </c>
      <c r="W20" s="86">
        <f>SUMIF('Debt _UTP'!$G$5:$G$45,Aggregated_UTP!$D20,'Debt _UTP'!AN$5:AN$45)/(10^6)</f>
        <v>0</v>
      </c>
      <c r="X20" s="86">
        <f>SUMIF('Debt _UTP'!$G$5:$G$45,Aggregated_UTP!$D20,'Debt _UTP'!AO$5:AO$45)/(10^6)</f>
        <v>0</v>
      </c>
      <c r="Y20" s="86">
        <f>SUMIF('Debt _UTP'!$G$5:$G$45,Aggregated_UTP!$D20,'Debt _UTP'!AP$5:AP$45)/(10^6)</f>
        <v>0</v>
      </c>
      <c r="Z20" s="86">
        <f>SUMIF('Debt _UTP'!$G$5:$G$45,Aggregated_UTP!$D20,'Debt _UTP'!AQ$5:AQ$45)/(10^6)</f>
        <v>0</v>
      </c>
      <c r="AA20" s="86">
        <f>SUMIF('Debt _UTP'!$G$5:$G$45,Aggregated_UTP!$D20,'Debt _UTP'!AR$5:AR$45)/(10^6)</f>
        <v>0</v>
      </c>
      <c r="AB20" s="86">
        <f>SUMIF('Debt _UTP'!$G$5:$G$45,Aggregated_UTP!$D20,'Debt _UTP'!AS$5:AS$45)/(10^6)</f>
        <v>0</v>
      </c>
      <c r="AC20" s="86">
        <f>SUMIF('Debt _UTP'!$G$5:$G$45,Aggregated_UTP!$D20,'Debt _UTP'!AT$5:AT$45)/(10^6)</f>
        <v>0</v>
      </c>
      <c r="AD20" s="86">
        <f>SUMIF('Debt _UTP'!$G$5:$G$45,Aggregated_UTP!$D20,'Debt _UTP'!AU$5:AU$45)/(10^6)</f>
        <v>0</v>
      </c>
      <c r="AE20" s="86">
        <f>SUMIF('Debt _UTP'!$G$5:$G$45,Aggregated_UTP!$D20,'Debt _UTP'!AV$5:AV$45)/(10^6)</f>
        <v>0</v>
      </c>
      <c r="AF20" s="86">
        <f>SUMIF('Debt _UTP'!$G$5:$G$45,Aggregated_UTP!$D20,'Debt _UTP'!AW$5:AW$45)/(10^6)</f>
        <v>0</v>
      </c>
      <c r="AG20" s="86">
        <f>SUMIF('Debt _UTP'!$G$5:$G$45,Aggregated_UTP!$D20,'Debt _UTP'!AX$5:AX$45)/(10^6)</f>
        <v>0</v>
      </c>
      <c r="AH20" s="86">
        <f>SUMIF('Debt _UTP'!$G$5:$G$45,Aggregated_UTP!$D20,'Debt _UTP'!AY$5:AY$45)/(10^6)</f>
        <v>0</v>
      </c>
      <c r="AI20" s="86">
        <f>SUMIF('Debt _UTP'!$G$5:$G$45,Aggregated_UTP!$D20,'Debt _UTP'!AZ$5:AZ$45)/(10^6)</f>
        <v>0</v>
      </c>
      <c r="AJ20" s="86">
        <f>SUMIF('Debt _UTP'!$G$5:$G$45,Aggregated_UTP!$D20,'Debt _UTP'!BA$5:BA$45)/(10^6)</f>
        <v>0</v>
      </c>
      <c r="AK20" s="86">
        <f>SUMIF('Debt _UTP'!$G$5:$G$45,Aggregated_UTP!$D20,'Debt _UTP'!BB$5:BB$45)/(10^6)</f>
        <v>0</v>
      </c>
      <c r="AL20" s="86">
        <f>SUMIF('Debt _UTP'!$G$5:$G$45,Aggregated_UTP!$D20,'Debt _UTP'!BC$5:BC$45)/(10^6)</f>
        <v>0</v>
      </c>
      <c r="AM20" s="86">
        <f>SUMIF('Debt _UTP'!$G$5:$G$45,Aggregated_UTP!$D20,'Debt _UTP'!BD$5:BD$45)/(10^6)</f>
        <v>0</v>
      </c>
      <c r="AN20" s="86">
        <f>SUMIF('Debt _UTP'!$G$5:$G$45,Aggregated_UTP!$D20,'Debt _UTP'!BE$5:BE$45)/(10^6)</f>
        <v>0</v>
      </c>
      <c r="AO20" s="86">
        <f>SUMIF('Debt _UTP'!$G$5:$G$45,Aggregated_UTP!$D20,'Debt _UTP'!BF$5:BF$45)/(10^6)</f>
        <v>0</v>
      </c>
      <c r="AP20" s="86">
        <f>SUMIF('Debt _UTP'!$G$5:$G$45,Aggregated_UTP!$D20,'Debt _UTP'!BG$5:BG$45)/(10^6)</f>
        <v>0</v>
      </c>
      <c r="AQ20" s="86">
        <f>SUMIF('Debt _UTP'!$G$5:$G$45,Aggregated_UTP!$D20,'Debt _UTP'!BH$5:BH$45)/(10^6)</f>
        <v>0</v>
      </c>
      <c r="AR20" s="86">
        <f>SUMIF('Debt _UTP'!$G$5:$G$45,Aggregated_UTP!$D20,'Debt _UTP'!BI$5:BI$45)/(10^6)</f>
        <v>0</v>
      </c>
      <c r="AS20" s="86">
        <f>SUMIF('Debt _UTP'!$G$5:$G$45,Aggregated_UTP!$D20,'Debt _UTP'!BJ$5:BJ$45)/(10^6)</f>
        <v>0</v>
      </c>
      <c r="AT20" s="86">
        <f>SUMIF('Debt _UTP'!$G$5:$G$45,Aggregated_UTP!$D20,'Debt _UTP'!BK$5:BK$45)/(10^6)</f>
        <v>0</v>
      </c>
      <c r="AU20" s="86">
        <f>SUMIF('Debt _UTP'!$G$5:$G$45,Aggregated_UTP!$D20,'Debt _UTP'!BL$5:BL$45)/(10^6)</f>
        <v>0</v>
      </c>
      <c r="AV20" s="86">
        <f>SUMIF('Debt _UTP'!$G$5:$G$45,Aggregated_UTP!$D20,'Debt _UTP'!BM$5:BM$45)/(10^6)</f>
        <v>0</v>
      </c>
      <c r="AW20" s="86">
        <f>SUMIF('Debt _UTP'!$G$5:$G$45,Aggregated_UTP!$D20,'Debt _UTP'!BN$5:BN$45)/(10^6)</f>
        <v>0</v>
      </c>
      <c r="AX20" s="86">
        <f>SUMIF('Debt _UTP'!$G$5:$G$45,Aggregated_UTP!$D20,'Debt _UTP'!BO$5:BO$45)/(10^6)</f>
        <v>0</v>
      </c>
      <c r="AY20" s="86">
        <f>SUMIF('Debt _UTP'!$G$5:$G$45,Aggregated_UTP!$D20,'Debt _UTP'!BP$5:BP$45)/(10^6)</f>
        <v>0</v>
      </c>
      <c r="AZ20" s="86">
        <f>SUMIF('Debt _UTP'!$G$5:$G$45,Aggregated_UTP!$D20,'Debt _UTP'!BQ$5:BQ$45)/(10^6)</f>
        <v>0</v>
      </c>
      <c r="BA20" s="86">
        <f>SUMIF('Debt _UTP'!$G$5:$G$45,Aggregated_UTP!$D20,'Debt _UTP'!BR$5:BR$45)/(10^6)</f>
        <v>0</v>
      </c>
      <c r="BB20" s="86">
        <f>SUMIF('Debt _UTP'!$G$5:$G$45,Aggregated_UTP!$D20,'Debt _UTP'!BS$5:BS$45)/(10^6)</f>
        <v>0</v>
      </c>
      <c r="BC20" s="86">
        <f>SUMIF('Debt _UTP'!$G$5:$G$45,Aggregated_UTP!$D20,'Debt _UTP'!BT$5:BT$45)/(10^6)</f>
        <v>0</v>
      </c>
      <c r="BD20" s="86">
        <f>SUMIF('Debt _UTP'!$G$5:$G$45,Aggregated_UTP!$D20,'Debt _UTP'!BU$5:BU$45)/(10^6)</f>
        <v>0</v>
      </c>
      <c r="BE20" s="86">
        <f>SUMIF('Debt _UTP'!$G$5:$G$45,Aggregated_UTP!$D20,'Debt _UTP'!BV$5:BV$45)/(10^6)</f>
        <v>0</v>
      </c>
      <c r="BF20" s="86">
        <f>SUMIF('Debt _UTP'!$G$5:$G$45,Aggregated_UTP!$D20,'Debt _UTP'!BW$5:BW$45)/(10^6)</f>
        <v>0</v>
      </c>
    </row>
    <row r="21" spans="1:58" s="78" customFormat="1" ht="15" customHeight="1" x14ac:dyDescent="0.3">
      <c r="A21" s="84"/>
      <c r="B21" s="84"/>
      <c r="C21" s="84"/>
      <c r="D21" s="84">
        <v>17</v>
      </c>
      <c r="E21" s="84" t="str">
        <f t="shared" si="3"/>
        <v>UTP_17</v>
      </c>
      <c r="F21" s="84">
        <f>COUNTIF('Debt _UTP'!$F$5:$F$45,Aggregated_UTP!C21)</f>
        <v>0</v>
      </c>
      <c r="G21" s="84"/>
      <c r="H21" s="85">
        <f t="shared" si="4"/>
        <v>0</v>
      </c>
      <c r="I21" s="86">
        <f>SUMIF('Debt _UTP'!$G$5:$G$45,Aggregated_UTP!$D21,'Debt _UTP'!Z$5:Z$45)/(10^6)</f>
        <v>0</v>
      </c>
      <c r="J21" s="86">
        <f>SUMIF('Debt _UTP'!$G$5:$G$45,Aggregated_UTP!$D21,'Debt _UTP'!AA$5:AA$45)/(10^6)</f>
        <v>0</v>
      </c>
      <c r="K21" s="86">
        <f>SUMIF('Debt _UTP'!$G$5:$G$45,Aggregated_UTP!$D21,'Debt _UTP'!AB$5:AB$45)/(10^6)</f>
        <v>0</v>
      </c>
      <c r="L21" s="86">
        <f>SUMIF('Debt _UTP'!$G$5:$G$45,Aggregated_UTP!$D21,'Debt _UTP'!AC$5:AC$45)/(10^6)</f>
        <v>0</v>
      </c>
      <c r="M21" s="86">
        <f>SUMIF('Debt _UTP'!$G$5:$G$45,Aggregated_UTP!$D21,'Debt _UTP'!AD$5:AD$45)/(10^6)</f>
        <v>0</v>
      </c>
      <c r="N21" s="86">
        <f>SUMIF('Debt _UTP'!$G$5:$G$45,Aggregated_UTP!$D21,'Debt _UTP'!AE$5:AE$45)/(10^6)</f>
        <v>0</v>
      </c>
      <c r="O21" s="86">
        <f>SUMIF('Debt _UTP'!$G$5:$G$45,Aggregated_UTP!$D21,'Debt _UTP'!AF$5:AF$45)/(10^6)</f>
        <v>0</v>
      </c>
      <c r="P21" s="86">
        <f>SUMIF('Debt _UTP'!$G$5:$G$45,Aggregated_UTP!$D21,'Debt _UTP'!AG$5:AG$45)/(10^6)</f>
        <v>0</v>
      </c>
      <c r="Q21" s="86">
        <f>SUMIF('Debt _UTP'!$G$5:$G$45,Aggregated_UTP!$D21,'Debt _UTP'!AH$5:AH$45)/(10^6)</f>
        <v>0</v>
      </c>
      <c r="R21" s="86">
        <f>SUMIF('Debt _UTP'!$G$5:$G$45,Aggregated_UTP!$D21,'Debt _UTP'!AI$5:AI$45)/(10^6)</f>
        <v>0</v>
      </c>
      <c r="S21" s="86">
        <f>SUMIF('Debt _UTP'!$G$5:$G$45,Aggregated_UTP!$D21,'Debt _UTP'!AJ$5:AJ$45)/(10^6)</f>
        <v>0</v>
      </c>
      <c r="T21" s="86">
        <f>SUMIF('Debt _UTP'!$G$5:$G$45,Aggregated_UTP!$D21,'Debt _UTP'!AK$5:AK$45)/(10^6)</f>
        <v>0</v>
      </c>
      <c r="U21" s="86">
        <f>SUMIF('Debt _UTP'!$G$5:$G$45,Aggregated_UTP!$D21,'Debt _UTP'!AL$5:AL$45)/(10^6)</f>
        <v>0</v>
      </c>
      <c r="V21" s="86">
        <f>SUMIF('Debt _UTP'!$G$5:$G$45,Aggregated_UTP!$D21,'Debt _UTP'!AM$5:AM$45)/(10^6)</f>
        <v>0</v>
      </c>
      <c r="W21" s="86">
        <f>SUMIF('Debt _UTP'!$G$5:$G$45,Aggregated_UTP!$D21,'Debt _UTP'!AN$5:AN$45)/(10^6)</f>
        <v>0</v>
      </c>
      <c r="X21" s="86">
        <f>SUMIF('Debt _UTP'!$G$5:$G$45,Aggregated_UTP!$D21,'Debt _UTP'!AO$5:AO$45)/(10^6)</f>
        <v>0</v>
      </c>
      <c r="Y21" s="86">
        <f>SUMIF('Debt _UTP'!$G$5:$G$45,Aggregated_UTP!$D21,'Debt _UTP'!AP$5:AP$45)/(10^6)</f>
        <v>0</v>
      </c>
      <c r="Z21" s="86">
        <f>SUMIF('Debt _UTP'!$G$5:$G$45,Aggregated_UTP!$D21,'Debt _UTP'!AQ$5:AQ$45)/(10^6)</f>
        <v>0</v>
      </c>
      <c r="AA21" s="86">
        <f>SUMIF('Debt _UTP'!$G$5:$G$45,Aggregated_UTP!$D21,'Debt _UTP'!AR$5:AR$45)/(10^6)</f>
        <v>0</v>
      </c>
      <c r="AB21" s="86">
        <f>SUMIF('Debt _UTP'!$G$5:$G$45,Aggregated_UTP!$D21,'Debt _UTP'!AS$5:AS$45)/(10^6)</f>
        <v>0</v>
      </c>
      <c r="AC21" s="86">
        <f>SUMIF('Debt _UTP'!$G$5:$G$45,Aggregated_UTP!$D21,'Debt _UTP'!AT$5:AT$45)/(10^6)</f>
        <v>0</v>
      </c>
      <c r="AD21" s="86">
        <f>SUMIF('Debt _UTP'!$G$5:$G$45,Aggregated_UTP!$D21,'Debt _UTP'!AU$5:AU$45)/(10^6)</f>
        <v>0</v>
      </c>
      <c r="AE21" s="86">
        <f>SUMIF('Debt _UTP'!$G$5:$G$45,Aggregated_UTP!$D21,'Debt _UTP'!AV$5:AV$45)/(10^6)</f>
        <v>0</v>
      </c>
      <c r="AF21" s="86">
        <f>SUMIF('Debt _UTP'!$G$5:$G$45,Aggregated_UTP!$D21,'Debt _UTP'!AW$5:AW$45)/(10^6)</f>
        <v>0</v>
      </c>
      <c r="AG21" s="86">
        <f>SUMIF('Debt _UTP'!$G$5:$G$45,Aggregated_UTP!$D21,'Debt _UTP'!AX$5:AX$45)/(10^6)</f>
        <v>0</v>
      </c>
      <c r="AH21" s="86">
        <f>SUMIF('Debt _UTP'!$G$5:$G$45,Aggregated_UTP!$D21,'Debt _UTP'!AY$5:AY$45)/(10^6)</f>
        <v>0</v>
      </c>
      <c r="AI21" s="86">
        <f>SUMIF('Debt _UTP'!$G$5:$G$45,Aggregated_UTP!$D21,'Debt _UTP'!AZ$5:AZ$45)/(10^6)</f>
        <v>0</v>
      </c>
      <c r="AJ21" s="86">
        <f>SUMIF('Debt _UTP'!$G$5:$G$45,Aggregated_UTP!$D21,'Debt _UTP'!BA$5:BA$45)/(10^6)</f>
        <v>0</v>
      </c>
      <c r="AK21" s="86">
        <f>SUMIF('Debt _UTP'!$G$5:$G$45,Aggregated_UTP!$D21,'Debt _UTP'!BB$5:BB$45)/(10^6)</f>
        <v>0</v>
      </c>
      <c r="AL21" s="86">
        <f>SUMIF('Debt _UTP'!$G$5:$G$45,Aggregated_UTP!$D21,'Debt _UTP'!BC$5:BC$45)/(10^6)</f>
        <v>0</v>
      </c>
      <c r="AM21" s="86">
        <f>SUMIF('Debt _UTP'!$G$5:$G$45,Aggregated_UTP!$D21,'Debt _UTP'!BD$5:BD$45)/(10^6)</f>
        <v>0</v>
      </c>
      <c r="AN21" s="86">
        <f>SUMIF('Debt _UTP'!$G$5:$G$45,Aggregated_UTP!$D21,'Debt _UTP'!BE$5:BE$45)/(10^6)</f>
        <v>0</v>
      </c>
      <c r="AO21" s="86">
        <f>SUMIF('Debt _UTP'!$G$5:$G$45,Aggregated_UTP!$D21,'Debt _UTP'!BF$5:BF$45)/(10^6)</f>
        <v>0</v>
      </c>
      <c r="AP21" s="86">
        <f>SUMIF('Debt _UTP'!$G$5:$G$45,Aggregated_UTP!$D21,'Debt _UTP'!BG$5:BG$45)/(10^6)</f>
        <v>0</v>
      </c>
      <c r="AQ21" s="86">
        <f>SUMIF('Debt _UTP'!$G$5:$G$45,Aggregated_UTP!$D21,'Debt _UTP'!BH$5:BH$45)/(10^6)</f>
        <v>0</v>
      </c>
      <c r="AR21" s="86">
        <f>SUMIF('Debt _UTP'!$G$5:$G$45,Aggregated_UTP!$D21,'Debt _UTP'!BI$5:BI$45)/(10^6)</f>
        <v>0</v>
      </c>
      <c r="AS21" s="86">
        <f>SUMIF('Debt _UTP'!$G$5:$G$45,Aggregated_UTP!$D21,'Debt _UTP'!BJ$5:BJ$45)/(10^6)</f>
        <v>0</v>
      </c>
      <c r="AT21" s="86">
        <f>SUMIF('Debt _UTP'!$G$5:$G$45,Aggregated_UTP!$D21,'Debt _UTP'!BK$5:BK$45)/(10^6)</f>
        <v>0</v>
      </c>
      <c r="AU21" s="86">
        <f>SUMIF('Debt _UTP'!$G$5:$G$45,Aggregated_UTP!$D21,'Debt _UTP'!BL$5:BL$45)/(10^6)</f>
        <v>0</v>
      </c>
      <c r="AV21" s="86">
        <f>SUMIF('Debt _UTP'!$G$5:$G$45,Aggregated_UTP!$D21,'Debt _UTP'!BM$5:BM$45)/(10^6)</f>
        <v>0</v>
      </c>
      <c r="AW21" s="86">
        <f>SUMIF('Debt _UTP'!$G$5:$G$45,Aggregated_UTP!$D21,'Debt _UTP'!BN$5:BN$45)/(10^6)</f>
        <v>0</v>
      </c>
      <c r="AX21" s="86">
        <f>SUMIF('Debt _UTP'!$G$5:$G$45,Aggregated_UTP!$D21,'Debt _UTP'!BO$5:BO$45)/(10^6)</f>
        <v>0</v>
      </c>
      <c r="AY21" s="86">
        <f>SUMIF('Debt _UTP'!$G$5:$G$45,Aggregated_UTP!$D21,'Debt _UTP'!BP$5:BP$45)/(10^6)</f>
        <v>0</v>
      </c>
      <c r="AZ21" s="86">
        <f>SUMIF('Debt _UTP'!$G$5:$G$45,Aggregated_UTP!$D21,'Debt _UTP'!BQ$5:BQ$45)/(10^6)</f>
        <v>0</v>
      </c>
      <c r="BA21" s="86">
        <f>SUMIF('Debt _UTP'!$G$5:$G$45,Aggregated_UTP!$D21,'Debt _UTP'!BR$5:BR$45)/(10^6)</f>
        <v>0</v>
      </c>
      <c r="BB21" s="86">
        <f>SUMIF('Debt _UTP'!$G$5:$G$45,Aggregated_UTP!$D21,'Debt _UTP'!BS$5:BS$45)/(10^6)</f>
        <v>0</v>
      </c>
      <c r="BC21" s="86">
        <f>SUMIF('Debt _UTP'!$G$5:$G$45,Aggregated_UTP!$D21,'Debt _UTP'!BT$5:BT$45)/(10^6)</f>
        <v>0</v>
      </c>
      <c r="BD21" s="86">
        <f>SUMIF('Debt _UTP'!$G$5:$G$45,Aggregated_UTP!$D21,'Debt _UTP'!BU$5:BU$45)/(10^6)</f>
        <v>0</v>
      </c>
      <c r="BE21" s="86">
        <f>SUMIF('Debt _UTP'!$G$5:$G$45,Aggregated_UTP!$D21,'Debt _UTP'!BV$5:BV$45)/(10^6)</f>
        <v>0</v>
      </c>
      <c r="BF21" s="86">
        <f>SUMIF('Debt _UTP'!$G$5:$G$45,Aggregated_UTP!$D21,'Debt _UTP'!BW$5:BW$45)/(10^6)</f>
        <v>0</v>
      </c>
    </row>
    <row r="22" spans="1:58" s="78" customFormat="1" ht="15" customHeight="1" x14ac:dyDescent="0.3">
      <c r="A22" s="84"/>
      <c r="B22" s="84"/>
      <c r="C22" s="84"/>
      <c r="D22" s="84">
        <v>18</v>
      </c>
      <c r="E22" s="84" t="str">
        <f t="shared" si="3"/>
        <v>UTP_18</v>
      </c>
      <c r="F22" s="84">
        <f>COUNTIF('Debt _UTP'!$F$5:$F$45,Aggregated_UTP!C22)</f>
        <v>0</v>
      </c>
      <c r="G22" s="84"/>
      <c r="H22" s="85">
        <f t="shared" si="4"/>
        <v>0</v>
      </c>
      <c r="I22" s="86">
        <f>SUMIF('Debt _UTP'!$G$5:$G$45,Aggregated_UTP!$D22,'Debt _UTP'!Z$5:Z$45)/(10^6)</f>
        <v>0</v>
      </c>
      <c r="J22" s="86">
        <f>SUMIF('Debt _UTP'!$G$5:$G$45,Aggregated_UTP!$D22,'Debt _UTP'!AA$5:AA$45)/(10^6)</f>
        <v>0</v>
      </c>
      <c r="K22" s="86">
        <f>SUMIF('Debt _UTP'!$G$5:$G$45,Aggregated_UTP!$D22,'Debt _UTP'!AB$5:AB$45)/(10^6)</f>
        <v>0</v>
      </c>
      <c r="L22" s="86">
        <f>SUMIF('Debt _UTP'!$G$5:$G$45,Aggregated_UTP!$D22,'Debt _UTP'!AC$5:AC$45)/(10^6)</f>
        <v>0</v>
      </c>
      <c r="M22" s="86">
        <f>SUMIF('Debt _UTP'!$G$5:$G$45,Aggregated_UTP!$D22,'Debt _UTP'!AD$5:AD$45)/(10^6)</f>
        <v>0</v>
      </c>
      <c r="N22" s="86">
        <f>SUMIF('Debt _UTP'!$G$5:$G$45,Aggregated_UTP!$D22,'Debt _UTP'!AE$5:AE$45)/(10^6)</f>
        <v>0</v>
      </c>
      <c r="O22" s="86">
        <f>SUMIF('Debt _UTP'!$G$5:$G$45,Aggregated_UTP!$D22,'Debt _UTP'!AF$5:AF$45)/(10^6)</f>
        <v>0</v>
      </c>
      <c r="P22" s="86">
        <f>SUMIF('Debt _UTP'!$G$5:$G$45,Aggregated_UTP!$D22,'Debt _UTP'!AG$5:AG$45)/(10^6)</f>
        <v>0</v>
      </c>
      <c r="Q22" s="86">
        <f>SUMIF('Debt _UTP'!$G$5:$G$45,Aggregated_UTP!$D22,'Debt _UTP'!AH$5:AH$45)/(10^6)</f>
        <v>0</v>
      </c>
      <c r="R22" s="86">
        <f>SUMIF('Debt _UTP'!$G$5:$G$45,Aggregated_UTP!$D22,'Debt _UTP'!AI$5:AI$45)/(10^6)</f>
        <v>0</v>
      </c>
      <c r="S22" s="86">
        <f>SUMIF('Debt _UTP'!$G$5:$G$45,Aggregated_UTP!$D22,'Debt _UTP'!AJ$5:AJ$45)/(10^6)</f>
        <v>0</v>
      </c>
      <c r="T22" s="86">
        <f>SUMIF('Debt _UTP'!$G$5:$G$45,Aggregated_UTP!$D22,'Debt _UTP'!AK$5:AK$45)/(10^6)</f>
        <v>0</v>
      </c>
      <c r="U22" s="86">
        <f>SUMIF('Debt _UTP'!$G$5:$G$45,Aggregated_UTP!$D22,'Debt _UTP'!AL$5:AL$45)/(10^6)</f>
        <v>0</v>
      </c>
      <c r="V22" s="86">
        <f>SUMIF('Debt _UTP'!$G$5:$G$45,Aggregated_UTP!$D22,'Debt _UTP'!AM$5:AM$45)/(10^6)</f>
        <v>0</v>
      </c>
      <c r="W22" s="86">
        <f>SUMIF('Debt _UTP'!$G$5:$G$45,Aggregated_UTP!$D22,'Debt _UTP'!AN$5:AN$45)/(10^6)</f>
        <v>0</v>
      </c>
      <c r="X22" s="86">
        <f>SUMIF('Debt _UTP'!$G$5:$G$45,Aggregated_UTP!$D22,'Debt _UTP'!AO$5:AO$45)/(10^6)</f>
        <v>0</v>
      </c>
      <c r="Y22" s="86">
        <f>SUMIF('Debt _UTP'!$G$5:$G$45,Aggregated_UTP!$D22,'Debt _UTP'!AP$5:AP$45)/(10^6)</f>
        <v>0</v>
      </c>
      <c r="Z22" s="86">
        <f>SUMIF('Debt _UTP'!$G$5:$G$45,Aggregated_UTP!$D22,'Debt _UTP'!AQ$5:AQ$45)/(10^6)</f>
        <v>0</v>
      </c>
      <c r="AA22" s="86">
        <f>SUMIF('Debt _UTP'!$G$5:$G$45,Aggregated_UTP!$D22,'Debt _UTP'!AR$5:AR$45)/(10^6)</f>
        <v>0</v>
      </c>
      <c r="AB22" s="86">
        <f>SUMIF('Debt _UTP'!$G$5:$G$45,Aggregated_UTP!$D22,'Debt _UTP'!AS$5:AS$45)/(10^6)</f>
        <v>0</v>
      </c>
      <c r="AC22" s="86">
        <f>SUMIF('Debt _UTP'!$G$5:$G$45,Aggregated_UTP!$D22,'Debt _UTP'!AT$5:AT$45)/(10^6)</f>
        <v>0</v>
      </c>
      <c r="AD22" s="86">
        <f>SUMIF('Debt _UTP'!$G$5:$G$45,Aggregated_UTP!$D22,'Debt _UTP'!AU$5:AU$45)/(10^6)</f>
        <v>0</v>
      </c>
      <c r="AE22" s="86">
        <f>SUMIF('Debt _UTP'!$G$5:$G$45,Aggregated_UTP!$D22,'Debt _UTP'!AV$5:AV$45)/(10^6)</f>
        <v>0</v>
      </c>
      <c r="AF22" s="86">
        <f>SUMIF('Debt _UTP'!$G$5:$G$45,Aggregated_UTP!$D22,'Debt _UTP'!AW$5:AW$45)/(10^6)</f>
        <v>0</v>
      </c>
      <c r="AG22" s="86">
        <f>SUMIF('Debt _UTP'!$G$5:$G$45,Aggregated_UTP!$D22,'Debt _UTP'!AX$5:AX$45)/(10^6)</f>
        <v>0</v>
      </c>
      <c r="AH22" s="86">
        <f>SUMIF('Debt _UTP'!$G$5:$G$45,Aggregated_UTP!$D22,'Debt _UTP'!AY$5:AY$45)/(10^6)</f>
        <v>0</v>
      </c>
      <c r="AI22" s="86">
        <f>SUMIF('Debt _UTP'!$G$5:$G$45,Aggregated_UTP!$D22,'Debt _UTP'!AZ$5:AZ$45)/(10^6)</f>
        <v>0</v>
      </c>
      <c r="AJ22" s="86">
        <f>SUMIF('Debt _UTP'!$G$5:$G$45,Aggregated_UTP!$D22,'Debt _UTP'!BA$5:BA$45)/(10^6)</f>
        <v>0</v>
      </c>
      <c r="AK22" s="86">
        <f>SUMIF('Debt _UTP'!$G$5:$G$45,Aggregated_UTP!$D22,'Debt _UTP'!BB$5:BB$45)/(10^6)</f>
        <v>0</v>
      </c>
      <c r="AL22" s="86">
        <f>SUMIF('Debt _UTP'!$G$5:$G$45,Aggregated_UTP!$D22,'Debt _UTP'!BC$5:BC$45)/(10^6)</f>
        <v>0</v>
      </c>
      <c r="AM22" s="86">
        <f>SUMIF('Debt _UTP'!$G$5:$G$45,Aggregated_UTP!$D22,'Debt _UTP'!BD$5:BD$45)/(10^6)</f>
        <v>0</v>
      </c>
      <c r="AN22" s="86">
        <f>SUMIF('Debt _UTP'!$G$5:$G$45,Aggregated_UTP!$D22,'Debt _UTP'!BE$5:BE$45)/(10^6)</f>
        <v>0</v>
      </c>
      <c r="AO22" s="86">
        <f>SUMIF('Debt _UTP'!$G$5:$G$45,Aggregated_UTP!$D22,'Debt _UTP'!BF$5:BF$45)/(10^6)</f>
        <v>0</v>
      </c>
      <c r="AP22" s="86">
        <f>SUMIF('Debt _UTP'!$G$5:$G$45,Aggregated_UTP!$D22,'Debt _UTP'!BG$5:BG$45)/(10^6)</f>
        <v>0</v>
      </c>
      <c r="AQ22" s="86">
        <f>SUMIF('Debt _UTP'!$G$5:$G$45,Aggregated_UTP!$D22,'Debt _UTP'!BH$5:BH$45)/(10^6)</f>
        <v>0</v>
      </c>
      <c r="AR22" s="86">
        <f>SUMIF('Debt _UTP'!$G$5:$G$45,Aggregated_UTP!$D22,'Debt _UTP'!BI$5:BI$45)/(10^6)</f>
        <v>0</v>
      </c>
      <c r="AS22" s="86">
        <f>SUMIF('Debt _UTP'!$G$5:$G$45,Aggregated_UTP!$D22,'Debt _UTP'!BJ$5:BJ$45)/(10^6)</f>
        <v>0</v>
      </c>
      <c r="AT22" s="86">
        <f>SUMIF('Debt _UTP'!$G$5:$G$45,Aggregated_UTP!$D22,'Debt _UTP'!BK$5:BK$45)/(10^6)</f>
        <v>0</v>
      </c>
      <c r="AU22" s="86">
        <f>SUMIF('Debt _UTP'!$G$5:$G$45,Aggregated_UTP!$D22,'Debt _UTP'!BL$5:BL$45)/(10^6)</f>
        <v>0</v>
      </c>
      <c r="AV22" s="86">
        <f>SUMIF('Debt _UTP'!$G$5:$G$45,Aggregated_UTP!$D22,'Debt _UTP'!BM$5:BM$45)/(10^6)</f>
        <v>0</v>
      </c>
      <c r="AW22" s="86">
        <f>SUMIF('Debt _UTP'!$G$5:$G$45,Aggregated_UTP!$D22,'Debt _UTP'!BN$5:BN$45)/(10^6)</f>
        <v>0</v>
      </c>
      <c r="AX22" s="86">
        <f>SUMIF('Debt _UTP'!$G$5:$G$45,Aggregated_UTP!$D22,'Debt _UTP'!BO$5:BO$45)/(10^6)</f>
        <v>0</v>
      </c>
      <c r="AY22" s="86">
        <f>SUMIF('Debt _UTP'!$G$5:$G$45,Aggregated_UTP!$D22,'Debt _UTP'!BP$5:BP$45)/(10^6)</f>
        <v>0</v>
      </c>
      <c r="AZ22" s="86">
        <f>SUMIF('Debt _UTP'!$G$5:$G$45,Aggregated_UTP!$D22,'Debt _UTP'!BQ$5:BQ$45)/(10^6)</f>
        <v>0</v>
      </c>
      <c r="BA22" s="86">
        <f>SUMIF('Debt _UTP'!$G$5:$G$45,Aggregated_UTP!$D22,'Debt _UTP'!BR$5:BR$45)/(10^6)</f>
        <v>0</v>
      </c>
      <c r="BB22" s="86">
        <f>SUMIF('Debt _UTP'!$G$5:$G$45,Aggregated_UTP!$D22,'Debt _UTP'!BS$5:BS$45)/(10^6)</f>
        <v>0</v>
      </c>
      <c r="BC22" s="86">
        <f>SUMIF('Debt _UTP'!$G$5:$G$45,Aggregated_UTP!$D22,'Debt _UTP'!BT$5:BT$45)/(10^6)</f>
        <v>0</v>
      </c>
      <c r="BD22" s="86">
        <f>SUMIF('Debt _UTP'!$G$5:$G$45,Aggregated_UTP!$D22,'Debt _UTP'!BU$5:BU$45)/(10^6)</f>
        <v>0</v>
      </c>
      <c r="BE22" s="86">
        <f>SUMIF('Debt _UTP'!$G$5:$G$45,Aggregated_UTP!$D22,'Debt _UTP'!BV$5:BV$45)/(10^6)</f>
        <v>0</v>
      </c>
      <c r="BF22" s="86">
        <f>SUMIF('Debt _UTP'!$G$5:$G$45,Aggregated_UTP!$D22,'Debt _UTP'!BW$5:BW$45)/(10^6)</f>
        <v>0</v>
      </c>
    </row>
    <row r="23" spans="1:58" s="78" customFormat="1" ht="15" customHeight="1" x14ac:dyDescent="0.3">
      <c r="A23" s="84"/>
      <c r="B23" s="84"/>
      <c r="C23" s="84"/>
      <c r="D23" s="84">
        <v>19</v>
      </c>
      <c r="E23" s="84" t="str">
        <f t="shared" si="3"/>
        <v>UTP_19</v>
      </c>
      <c r="F23" s="84">
        <f>COUNTIF('Debt _UTP'!$F$5:$F$45,Aggregated_UTP!C23)</f>
        <v>0</v>
      </c>
      <c r="G23" s="84"/>
      <c r="H23" s="85">
        <f t="shared" si="4"/>
        <v>0</v>
      </c>
      <c r="I23" s="86">
        <f>SUMIF('Debt _UTP'!$G$5:$G$45,Aggregated_UTP!$D23,'Debt _UTP'!Z$5:Z$45)/(10^6)</f>
        <v>0</v>
      </c>
      <c r="J23" s="86">
        <f>SUMIF('Debt _UTP'!$G$5:$G$45,Aggregated_UTP!$D23,'Debt _UTP'!AA$5:AA$45)/(10^6)</f>
        <v>0</v>
      </c>
      <c r="K23" s="86">
        <f>SUMIF('Debt _UTP'!$G$5:$G$45,Aggregated_UTP!$D23,'Debt _UTP'!AB$5:AB$45)/(10^6)</f>
        <v>0</v>
      </c>
      <c r="L23" s="86">
        <f>SUMIF('Debt _UTP'!$G$5:$G$45,Aggregated_UTP!$D23,'Debt _UTP'!AC$5:AC$45)/(10^6)</f>
        <v>0</v>
      </c>
      <c r="M23" s="86">
        <f>SUMIF('Debt _UTP'!$G$5:$G$45,Aggregated_UTP!$D23,'Debt _UTP'!AD$5:AD$45)/(10^6)</f>
        <v>0</v>
      </c>
      <c r="N23" s="86">
        <f>SUMIF('Debt _UTP'!$G$5:$G$45,Aggregated_UTP!$D23,'Debt _UTP'!AE$5:AE$45)/(10^6)</f>
        <v>0</v>
      </c>
      <c r="O23" s="86">
        <f>SUMIF('Debt _UTP'!$G$5:$G$45,Aggregated_UTP!$D23,'Debt _UTP'!AF$5:AF$45)/(10^6)</f>
        <v>0</v>
      </c>
      <c r="P23" s="86">
        <f>SUMIF('Debt _UTP'!$G$5:$G$45,Aggregated_UTP!$D23,'Debt _UTP'!AG$5:AG$45)/(10^6)</f>
        <v>0</v>
      </c>
      <c r="Q23" s="86">
        <f>SUMIF('Debt _UTP'!$G$5:$G$45,Aggregated_UTP!$D23,'Debt _UTP'!AH$5:AH$45)/(10^6)</f>
        <v>0</v>
      </c>
      <c r="R23" s="86">
        <f>SUMIF('Debt _UTP'!$G$5:$G$45,Aggregated_UTP!$D23,'Debt _UTP'!AI$5:AI$45)/(10^6)</f>
        <v>0</v>
      </c>
      <c r="S23" s="86">
        <f>SUMIF('Debt _UTP'!$G$5:$G$45,Aggregated_UTP!$D23,'Debt _UTP'!AJ$5:AJ$45)/(10^6)</f>
        <v>0</v>
      </c>
      <c r="T23" s="86">
        <f>SUMIF('Debt _UTP'!$G$5:$G$45,Aggregated_UTP!$D23,'Debt _UTP'!AK$5:AK$45)/(10^6)</f>
        <v>0</v>
      </c>
      <c r="U23" s="86">
        <f>SUMIF('Debt _UTP'!$G$5:$G$45,Aggregated_UTP!$D23,'Debt _UTP'!AL$5:AL$45)/(10^6)</f>
        <v>0</v>
      </c>
      <c r="V23" s="86">
        <f>SUMIF('Debt _UTP'!$G$5:$G$45,Aggregated_UTP!$D23,'Debt _UTP'!AM$5:AM$45)/(10^6)</f>
        <v>0</v>
      </c>
      <c r="W23" s="86">
        <f>SUMIF('Debt _UTP'!$G$5:$G$45,Aggregated_UTP!$D23,'Debt _UTP'!AN$5:AN$45)/(10^6)</f>
        <v>0</v>
      </c>
      <c r="X23" s="86">
        <f>SUMIF('Debt _UTP'!$G$5:$G$45,Aggregated_UTP!$D23,'Debt _UTP'!AO$5:AO$45)/(10^6)</f>
        <v>0</v>
      </c>
      <c r="Y23" s="86">
        <f>SUMIF('Debt _UTP'!$G$5:$G$45,Aggregated_UTP!$D23,'Debt _UTP'!AP$5:AP$45)/(10^6)</f>
        <v>0</v>
      </c>
      <c r="Z23" s="86">
        <f>SUMIF('Debt _UTP'!$G$5:$G$45,Aggregated_UTP!$D23,'Debt _UTP'!AQ$5:AQ$45)/(10^6)</f>
        <v>0</v>
      </c>
      <c r="AA23" s="86">
        <f>SUMIF('Debt _UTP'!$G$5:$G$45,Aggregated_UTP!$D23,'Debt _UTP'!AR$5:AR$45)/(10^6)</f>
        <v>0</v>
      </c>
      <c r="AB23" s="86">
        <f>SUMIF('Debt _UTP'!$G$5:$G$45,Aggregated_UTP!$D23,'Debt _UTP'!AS$5:AS$45)/(10^6)</f>
        <v>0</v>
      </c>
      <c r="AC23" s="86">
        <f>SUMIF('Debt _UTP'!$G$5:$G$45,Aggregated_UTP!$D23,'Debt _UTP'!AT$5:AT$45)/(10^6)</f>
        <v>0</v>
      </c>
      <c r="AD23" s="86">
        <f>SUMIF('Debt _UTP'!$G$5:$G$45,Aggregated_UTP!$D23,'Debt _UTP'!AU$5:AU$45)/(10^6)</f>
        <v>0</v>
      </c>
      <c r="AE23" s="86">
        <f>SUMIF('Debt _UTP'!$G$5:$G$45,Aggregated_UTP!$D23,'Debt _UTP'!AV$5:AV$45)/(10^6)</f>
        <v>0</v>
      </c>
      <c r="AF23" s="86">
        <f>SUMIF('Debt _UTP'!$G$5:$G$45,Aggregated_UTP!$D23,'Debt _UTP'!AW$5:AW$45)/(10^6)</f>
        <v>0</v>
      </c>
      <c r="AG23" s="86">
        <f>SUMIF('Debt _UTP'!$G$5:$G$45,Aggregated_UTP!$D23,'Debt _UTP'!AX$5:AX$45)/(10^6)</f>
        <v>0</v>
      </c>
      <c r="AH23" s="86">
        <f>SUMIF('Debt _UTP'!$G$5:$G$45,Aggregated_UTP!$D23,'Debt _UTP'!AY$5:AY$45)/(10^6)</f>
        <v>0</v>
      </c>
      <c r="AI23" s="86">
        <f>SUMIF('Debt _UTP'!$G$5:$G$45,Aggregated_UTP!$D23,'Debt _UTP'!AZ$5:AZ$45)/(10^6)</f>
        <v>0</v>
      </c>
      <c r="AJ23" s="86">
        <f>SUMIF('Debt _UTP'!$G$5:$G$45,Aggregated_UTP!$D23,'Debt _UTP'!BA$5:BA$45)/(10^6)</f>
        <v>0</v>
      </c>
      <c r="AK23" s="86">
        <f>SUMIF('Debt _UTP'!$G$5:$G$45,Aggregated_UTP!$D23,'Debt _UTP'!BB$5:BB$45)/(10^6)</f>
        <v>0</v>
      </c>
      <c r="AL23" s="86">
        <f>SUMIF('Debt _UTP'!$G$5:$G$45,Aggregated_UTP!$D23,'Debt _UTP'!BC$5:BC$45)/(10^6)</f>
        <v>0</v>
      </c>
      <c r="AM23" s="86">
        <f>SUMIF('Debt _UTP'!$G$5:$G$45,Aggregated_UTP!$D23,'Debt _UTP'!BD$5:BD$45)/(10^6)</f>
        <v>0</v>
      </c>
      <c r="AN23" s="86">
        <f>SUMIF('Debt _UTP'!$G$5:$G$45,Aggregated_UTP!$D23,'Debt _UTP'!BE$5:BE$45)/(10^6)</f>
        <v>0</v>
      </c>
      <c r="AO23" s="86">
        <f>SUMIF('Debt _UTP'!$G$5:$G$45,Aggregated_UTP!$D23,'Debt _UTP'!BF$5:BF$45)/(10^6)</f>
        <v>0</v>
      </c>
      <c r="AP23" s="86">
        <f>SUMIF('Debt _UTP'!$G$5:$G$45,Aggregated_UTP!$D23,'Debt _UTP'!BG$5:BG$45)/(10^6)</f>
        <v>0</v>
      </c>
      <c r="AQ23" s="86">
        <f>SUMIF('Debt _UTP'!$G$5:$G$45,Aggregated_UTP!$D23,'Debt _UTP'!BH$5:BH$45)/(10^6)</f>
        <v>0</v>
      </c>
      <c r="AR23" s="86">
        <f>SUMIF('Debt _UTP'!$G$5:$G$45,Aggregated_UTP!$D23,'Debt _UTP'!BI$5:BI$45)/(10^6)</f>
        <v>0</v>
      </c>
      <c r="AS23" s="86">
        <f>SUMIF('Debt _UTP'!$G$5:$G$45,Aggregated_UTP!$D23,'Debt _UTP'!BJ$5:BJ$45)/(10^6)</f>
        <v>0</v>
      </c>
      <c r="AT23" s="86">
        <f>SUMIF('Debt _UTP'!$G$5:$G$45,Aggregated_UTP!$D23,'Debt _UTP'!BK$5:BK$45)/(10^6)</f>
        <v>0</v>
      </c>
      <c r="AU23" s="86">
        <f>SUMIF('Debt _UTP'!$G$5:$G$45,Aggregated_UTP!$D23,'Debt _UTP'!BL$5:BL$45)/(10^6)</f>
        <v>0</v>
      </c>
      <c r="AV23" s="86">
        <f>SUMIF('Debt _UTP'!$G$5:$G$45,Aggregated_UTP!$D23,'Debt _UTP'!BM$5:BM$45)/(10^6)</f>
        <v>0</v>
      </c>
      <c r="AW23" s="86">
        <f>SUMIF('Debt _UTP'!$G$5:$G$45,Aggregated_UTP!$D23,'Debt _UTP'!BN$5:BN$45)/(10^6)</f>
        <v>0</v>
      </c>
      <c r="AX23" s="86">
        <f>SUMIF('Debt _UTP'!$G$5:$G$45,Aggregated_UTP!$D23,'Debt _UTP'!BO$5:BO$45)/(10^6)</f>
        <v>0</v>
      </c>
      <c r="AY23" s="86">
        <f>SUMIF('Debt _UTP'!$G$5:$G$45,Aggregated_UTP!$D23,'Debt _UTP'!BP$5:BP$45)/(10^6)</f>
        <v>0</v>
      </c>
      <c r="AZ23" s="86">
        <f>SUMIF('Debt _UTP'!$G$5:$G$45,Aggregated_UTP!$D23,'Debt _UTP'!BQ$5:BQ$45)/(10^6)</f>
        <v>0</v>
      </c>
      <c r="BA23" s="86">
        <f>SUMIF('Debt _UTP'!$G$5:$G$45,Aggregated_UTP!$D23,'Debt _UTP'!BR$5:BR$45)/(10^6)</f>
        <v>0</v>
      </c>
      <c r="BB23" s="86">
        <f>SUMIF('Debt _UTP'!$G$5:$G$45,Aggregated_UTP!$D23,'Debt _UTP'!BS$5:BS$45)/(10^6)</f>
        <v>0</v>
      </c>
      <c r="BC23" s="86">
        <f>SUMIF('Debt _UTP'!$G$5:$G$45,Aggregated_UTP!$D23,'Debt _UTP'!BT$5:BT$45)/(10^6)</f>
        <v>0</v>
      </c>
      <c r="BD23" s="86">
        <f>SUMIF('Debt _UTP'!$G$5:$G$45,Aggregated_UTP!$D23,'Debt _UTP'!BU$5:BU$45)/(10^6)</f>
        <v>0</v>
      </c>
      <c r="BE23" s="86">
        <f>SUMIF('Debt _UTP'!$G$5:$G$45,Aggregated_UTP!$D23,'Debt _UTP'!BV$5:BV$45)/(10^6)</f>
        <v>0</v>
      </c>
      <c r="BF23" s="86">
        <f>SUMIF('Debt _UTP'!$G$5:$G$45,Aggregated_UTP!$D23,'Debt _UTP'!BW$5:BW$45)/(10^6)</f>
        <v>0</v>
      </c>
    </row>
    <row r="24" spans="1:58" s="78" customFormat="1" ht="15" customHeight="1" thickBot="1" x14ac:dyDescent="0.35">
      <c r="A24" s="84"/>
      <c r="B24" s="84"/>
      <c r="C24" s="84"/>
      <c r="D24" s="84">
        <v>20</v>
      </c>
      <c r="E24" s="84" t="str">
        <f>CONCATENATE($B$7,"_",D24)</f>
        <v>IDX_20</v>
      </c>
      <c r="F24" s="84">
        <f>COUNTIF('Debt _UTP'!$F$5:$F$45,Aggregated_UTP!C24)</f>
        <v>0</v>
      </c>
      <c r="G24" s="84"/>
      <c r="H24" s="87">
        <f t="shared" si="4"/>
        <v>0</v>
      </c>
      <c r="I24" s="108">
        <f>SUMIF('Debt _UTP'!$G$5:$G$45,Aggregated_UTP!$D24,'Debt _UTP'!Z$5:Z$45)/(10^6)</f>
        <v>0</v>
      </c>
      <c r="J24" s="108">
        <f>SUMIF('Debt _UTP'!$G$5:$G$45,Aggregated_UTP!$D24,'Debt _UTP'!AA$5:AA$45)/(10^6)</f>
        <v>0</v>
      </c>
      <c r="K24" s="108">
        <f>SUMIF('Debt _UTP'!$G$5:$G$45,Aggregated_UTP!$D24,'Debt _UTP'!AB$5:AB$45)/(10^6)</f>
        <v>0</v>
      </c>
      <c r="L24" s="108">
        <f>SUMIF('Debt _UTP'!$G$5:$G$45,Aggregated_UTP!$D24,'Debt _UTP'!AC$5:AC$45)/(10^6)</f>
        <v>0</v>
      </c>
      <c r="M24" s="108">
        <f>SUMIF('Debt _UTP'!$G$5:$G$45,Aggregated_UTP!$D24,'Debt _UTP'!AD$5:AD$45)/(10^6)</f>
        <v>0</v>
      </c>
      <c r="N24" s="108">
        <f>SUMIF('Debt _UTP'!$G$5:$G$45,Aggregated_UTP!$D24,'Debt _UTP'!AE$5:AE$45)/(10^6)</f>
        <v>0</v>
      </c>
      <c r="O24" s="108">
        <f>SUMIF('Debt _UTP'!$G$5:$G$45,Aggregated_UTP!$D24,'Debt _UTP'!AF$5:AF$45)/(10^6)</f>
        <v>0</v>
      </c>
      <c r="P24" s="108">
        <f>SUMIF('Debt _UTP'!$G$5:$G$45,Aggregated_UTP!$D24,'Debt _UTP'!AG$5:AG$45)/(10^6)</f>
        <v>0</v>
      </c>
      <c r="Q24" s="108">
        <f>SUMIF('Debt _UTP'!$G$5:$G$45,Aggregated_UTP!$D24,'Debt _UTP'!AH$5:AH$45)/(10^6)</f>
        <v>0</v>
      </c>
      <c r="R24" s="108">
        <f>SUMIF('Debt _UTP'!$G$5:$G$45,Aggregated_UTP!$D24,'Debt _UTP'!AI$5:AI$45)/(10^6)</f>
        <v>0</v>
      </c>
      <c r="S24" s="108">
        <f>SUMIF('Debt _UTP'!$G$5:$G$45,Aggregated_UTP!$D24,'Debt _UTP'!AJ$5:AJ$45)/(10^6)</f>
        <v>0</v>
      </c>
      <c r="T24" s="108">
        <f>SUMIF('Debt _UTP'!$G$5:$G$45,Aggregated_UTP!$D24,'Debt _UTP'!AK$5:AK$45)/(10^6)</f>
        <v>0</v>
      </c>
      <c r="U24" s="108">
        <f>SUMIF('Debt _UTP'!$G$5:$G$45,Aggregated_UTP!$D24,'Debt _UTP'!AL$5:AL$45)/(10^6)</f>
        <v>0</v>
      </c>
      <c r="V24" s="108">
        <f>SUMIF('Debt _UTP'!$G$5:$G$45,Aggregated_UTP!$D24,'Debt _UTP'!AM$5:AM$45)/(10^6)</f>
        <v>0</v>
      </c>
      <c r="W24" s="108">
        <f>SUMIF('Debt _UTP'!$G$5:$G$45,Aggregated_UTP!$D24,'Debt _UTP'!AN$5:AN$45)/(10^6)</f>
        <v>0</v>
      </c>
      <c r="X24" s="108">
        <f>SUMIF('Debt _UTP'!$G$5:$G$45,Aggregated_UTP!$D24,'Debt _UTP'!AO$5:AO$45)/(10^6)</f>
        <v>0</v>
      </c>
      <c r="Y24" s="108">
        <f>SUMIF('Debt _UTP'!$G$5:$G$45,Aggregated_UTP!$D24,'Debt _UTP'!AP$5:AP$45)/(10^6)</f>
        <v>0</v>
      </c>
      <c r="Z24" s="108">
        <f>SUMIF('Debt _UTP'!$G$5:$G$45,Aggregated_UTP!$D24,'Debt _UTP'!AQ$5:AQ$45)/(10^6)</f>
        <v>0</v>
      </c>
      <c r="AA24" s="108">
        <f>SUMIF('Debt _UTP'!$G$5:$G$45,Aggregated_UTP!$D24,'Debt _UTP'!AR$5:AR$45)/(10^6)</f>
        <v>0</v>
      </c>
      <c r="AB24" s="108">
        <f>SUMIF('Debt _UTP'!$G$5:$G$45,Aggregated_UTP!$D24,'Debt _UTP'!AS$5:AS$45)/(10^6)</f>
        <v>0</v>
      </c>
      <c r="AC24" s="108">
        <f>SUMIF('Debt _UTP'!$G$5:$G$45,Aggregated_UTP!$D24,'Debt _UTP'!AT$5:AT$45)/(10^6)</f>
        <v>0</v>
      </c>
      <c r="AD24" s="108">
        <f>SUMIF('Debt _UTP'!$G$5:$G$45,Aggregated_UTP!$D24,'Debt _UTP'!AU$5:AU$45)/(10^6)</f>
        <v>0</v>
      </c>
      <c r="AE24" s="108">
        <f>SUMIF('Debt _UTP'!$G$5:$G$45,Aggregated_UTP!$D24,'Debt _UTP'!AV$5:AV$45)/(10^6)</f>
        <v>0</v>
      </c>
      <c r="AF24" s="108">
        <f>SUMIF('Debt _UTP'!$G$5:$G$45,Aggregated_UTP!$D24,'Debt _UTP'!AW$5:AW$45)/(10^6)</f>
        <v>0</v>
      </c>
      <c r="AG24" s="108">
        <f>SUMIF('Debt _UTP'!$G$5:$G$45,Aggregated_UTP!$D24,'Debt _UTP'!AX$5:AX$45)/(10^6)</f>
        <v>0</v>
      </c>
      <c r="AH24" s="108">
        <f>SUMIF('Debt _UTP'!$G$5:$G$45,Aggregated_UTP!$D24,'Debt _UTP'!AY$5:AY$45)/(10^6)</f>
        <v>0</v>
      </c>
      <c r="AI24" s="108">
        <f>SUMIF('Debt _UTP'!$G$5:$G$45,Aggregated_UTP!$D24,'Debt _UTP'!AZ$5:AZ$45)/(10^6)</f>
        <v>0</v>
      </c>
      <c r="AJ24" s="108">
        <f>SUMIF('Debt _UTP'!$G$5:$G$45,Aggregated_UTP!$D24,'Debt _UTP'!BA$5:BA$45)/(10^6)</f>
        <v>0</v>
      </c>
      <c r="AK24" s="108">
        <f>SUMIF('Debt _UTP'!$G$5:$G$45,Aggregated_UTP!$D24,'Debt _UTP'!BB$5:BB$45)/(10^6)</f>
        <v>0</v>
      </c>
      <c r="AL24" s="108">
        <f>SUMIF('Debt _UTP'!$G$5:$G$45,Aggregated_UTP!$D24,'Debt _UTP'!BC$5:BC$45)/(10^6)</f>
        <v>0</v>
      </c>
      <c r="AM24" s="108">
        <f>SUMIF('Debt _UTP'!$G$5:$G$45,Aggregated_UTP!$D24,'Debt _UTP'!BD$5:BD$45)/(10^6)</f>
        <v>0</v>
      </c>
      <c r="AN24" s="108">
        <f>SUMIF('Debt _UTP'!$G$5:$G$45,Aggregated_UTP!$D24,'Debt _UTP'!BE$5:BE$45)/(10^6)</f>
        <v>0</v>
      </c>
      <c r="AO24" s="108">
        <f>SUMIF('Debt _UTP'!$G$5:$G$45,Aggregated_UTP!$D24,'Debt _UTP'!BF$5:BF$45)/(10^6)</f>
        <v>0</v>
      </c>
      <c r="AP24" s="108">
        <f>SUMIF('Debt _UTP'!$G$5:$G$45,Aggregated_UTP!$D24,'Debt _UTP'!BG$5:BG$45)/(10^6)</f>
        <v>0</v>
      </c>
      <c r="AQ24" s="108">
        <f>SUMIF('Debt _UTP'!$G$5:$G$45,Aggregated_UTP!$D24,'Debt _UTP'!BH$5:BH$45)/(10^6)</f>
        <v>0</v>
      </c>
      <c r="AR24" s="108">
        <f>SUMIF('Debt _UTP'!$G$5:$G$45,Aggregated_UTP!$D24,'Debt _UTP'!BI$5:BI$45)/(10^6)</f>
        <v>0</v>
      </c>
      <c r="AS24" s="108">
        <f>SUMIF('Debt _UTP'!$G$5:$G$45,Aggregated_UTP!$D24,'Debt _UTP'!BJ$5:BJ$45)/(10^6)</f>
        <v>0</v>
      </c>
      <c r="AT24" s="108">
        <f>SUMIF('Debt _UTP'!$G$5:$G$45,Aggregated_UTP!$D24,'Debt _UTP'!BK$5:BK$45)/(10^6)</f>
        <v>0</v>
      </c>
      <c r="AU24" s="108">
        <f>SUMIF('Debt _UTP'!$G$5:$G$45,Aggregated_UTP!$D24,'Debt _UTP'!BL$5:BL$45)/(10^6)</f>
        <v>0</v>
      </c>
      <c r="AV24" s="108">
        <f>SUMIF('Debt _UTP'!$G$5:$G$45,Aggregated_UTP!$D24,'Debt _UTP'!BM$5:BM$45)/(10^6)</f>
        <v>0</v>
      </c>
      <c r="AW24" s="108">
        <f>SUMIF('Debt _UTP'!$G$5:$G$45,Aggregated_UTP!$D24,'Debt _UTP'!BN$5:BN$45)/(10^6)</f>
        <v>0</v>
      </c>
      <c r="AX24" s="108">
        <f>SUMIF('Debt _UTP'!$G$5:$G$45,Aggregated_UTP!$D24,'Debt _UTP'!BO$5:BO$45)/(10^6)</f>
        <v>0</v>
      </c>
      <c r="AY24" s="108">
        <f>SUMIF('Debt _UTP'!$G$5:$G$45,Aggregated_UTP!$D24,'Debt _UTP'!BP$5:BP$45)/(10^6)</f>
        <v>0</v>
      </c>
      <c r="AZ24" s="108">
        <f>SUMIF('Debt _UTP'!$G$5:$G$45,Aggregated_UTP!$D24,'Debt _UTP'!BQ$5:BQ$45)/(10^6)</f>
        <v>0</v>
      </c>
      <c r="BA24" s="108">
        <f>SUMIF('Debt _UTP'!$G$5:$G$45,Aggregated_UTP!$D24,'Debt _UTP'!BR$5:BR$45)/(10^6)</f>
        <v>0</v>
      </c>
      <c r="BB24" s="108">
        <f>SUMIF('Debt _UTP'!$G$5:$G$45,Aggregated_UTP!$D24,'Debt _UTP'!BS$5:BS$45)/(10^6)</f>
        <v>0</v>
      </c>
      <c r="BC24" s="108">
        <f>SUMIF('Debt _UTP'!$G$5:$G$45,Aggregated_UTP!$D24,'Debt _UTP'!BT$5:BT$45)/(10^6)</f>
        <v>0</v>
      </c>
      <c r="BD24" s="108">
        <f>SUMIF('Debt _UTP'!$G$5:$G$45,Aggregated_UTP!$D24,'Debt _UTP'!BU$5:BU$45)/(10^6)</f>
        <v>0</v>
      </c>
      <c r="BE24" s="108">
        <f>SUMIF('Debt _UTP'!$G$5:$G$45,Aggregated_UTP!$D24,'Debt _UTP'!BV$5:BV$45)/(10^6)</f>
        <v>0</v>
      </c>
      <c r="BF24" s="108">
        <f>SUMIF('Debt _UTP'!$G$5:$G$45,Aggregated_UTP!$D24,'Debt _UTP'!BW$5:BW$45)/(10^6)</f>
        <v>0</v>
      </c>
    </row>
    <row r="25" spans="1:58" s="78" customFormat="1" ht="15" customHeight="1" thickTop="1" x14ac:dyDescent="0.3">
      <c r="A25" s="84"/>
      <c r="B25" s="84"/>
      <c r="C25" s="84"/>
      <c r="D25" s="84"/>
      <c r="E25" s="84"/>
      <c r="F25" s="84">
        <f>SUM(F6:F19)</f>
        <v>27</v>
      </c>
      <c r="G25" s="84"/>
      <c r="H25" s="162">
        <f>SUM(H5:H24)</f>
        <v>27346.234964278341</v>
      </c>
      <c r="I25" s="162">
        <f>SUM(I5:I24)</f>
        <v>6238.3663046959609</v>
      </c>
      <c r="J25" s="162">
        <f>SUM(J5:J24)</f>
        <v>2178.1681419380548</v>
      </c>
      <c r="K25" s="162">
        <f>SUM(K5:K24)</f>
        <v>1811.6076062519314</v>
      </c>
      <c r="L25" s="162">
        <f t="shared" ref="L25:BF25" si="5">SUM(L5:L24)</f>
        <v>1629.7504717544962</v>
      </c>
      <c r="M25" s="162">
        <f t="shared" si="5"/>
        <v>3573.6393866420003</v>
      </c>
      <c r="N25" s="162">
        <f t="shared" si="5"/>
        <v>740.42874856944195</v>
      </c>
      <c r="O25" s="162">
        <f t="shared" si="5"/>
        <v>3272.2780658355523</v>
      </c>
      <c r="P25" s="162">
        <f t="shared" si="5"/>
        <v>458.69249554586662</v>
      </c>
      <c r="Q25" s="162">
        <f t="shared" si="5"/>
        <v>460.19391272402794</v>
      </c>
      <c r="R25" s="162">
        <f t="shared" si="5"/>
        <v>1053.4571279382978</v>
      </c>
      <c r="S25" s="162">
        <f t="shared" si="5"/>
        <v>436.20861074322244</v>
      </c>
      <c r="T25" s="162">
        <f t="shared" si="5"/>
        <v>433.51639004429836</v>
      </c>
      <c r="U25" s="162">
        <f t="shared" si="5"/>
        <v>433.60850294867805</v>
      </c>
      <c r="V25" s="162">
        <f t="shared" si="5"/>
        <v>432.54970579690365</v>
      </c>
      <c r="W25" s="162">
        <f t="shared" si="5"/>
        <v>432.74329758987761</v>
      </c>
      <c r="X25" s="162">
        <f t="shared" si="5"/>
        <v>432.86611559030536</v>
      </c>
      <c r="Y25" s="162">
        <f t="shared" si="5"/>
        <v>436.88788912800447</v>
      </c>
      <c r="Z25" s="162">
        <f t="shared" si="5"/>
        <v>437.00804373761252</v>
      </c>
      <c r="AA25" s="162">
        <f t="shared" si="5"/>
        <v>437.06945342194143</v>
      </c>
      <c r="AB25" s="162">
        <f t="shared" si="5"/>
        <v>149.13796079550093</v>
      </c>
      <c r="AC25" s="162">
        <f t="shared" si="5"/>
        <v>143.30216064767845</v>
      </c>
      <c r="AD25" s="162">
        <f t="shared" si="5"/>
        <v>136.35781126684498</v>
      </c>
      <c r="AE25" s="162">
        <f t="shared" si="5"/>
        <v>136.35781126684498</v>
      </c>
      <c r="AF25" s="162">
        <f t="shared" si="5"/>
        <v>136.35781126684498</v>
      </c>
      <c r="AG25" s="162">
        <f t="shared" si="5"/>
        <v>150.28915533604498</v>
      </c>
      <c r="AH25" s="162">
        <f t="shared" si="5"/>
        <v>133.72229309239498</v>
      </c>
      <c r="AI25" s="162">
        <f t="shared" si="5"/>
        <v>130.3172508044662</v>
      </c>
      <c r="AJ25" s="162">
        <f t="shared" si="5"/>
        <v>125.30092044514336</v>
      </c>
      <c r="AK25" s="162">
        <f t="shared" si="5"/>
        <v>108.03510832181988</v>
      </c>
      <c r="AL25" s="162">
        <f t="shared" si="5"/>
        <v>73.548564275502329</v>
      </c>
      <c r="AM25" s="162">
        <f t="shared" si="5"/>
        <v>74.035745843391723</v>
      </c>
      <c r="AN25" s="162">
        <f t="shared" si="5"/>
        <v>73.492915587475693</v>
      </c>
      <c r="AO25" s="162">
        <f t="shared" si="5"/>
        <v>58.370025273978406</v>
      </c>
      <c r="AP25" s="162">
        <f t="shared" si="5"/>
        <v>61.936298912154278</v>
      </c>
      <c r="AQ25" s="162">
        <f t="shared" si="5"/>
        <v>53.962702738353848</v>
      </c>
      <c r="AR25" s="162">
        <f t="shared" si="5"/>
        <v>53.962702738353848</v>
      </c>
      <c r="AS25" s="162">
        <f t="shared" si="5"/>
        <v>53.930571614720847</v>
      </c>
      <c r="AT25" s="162">
        <f t="shared" si="5"/>
        <v>53.930571614720847</v>
      </c>
      <c r="AU25" s="162">
        <f t="shared" si="5"/>
        <v>53.930571614720847</v>
      </c>
      <c r="AV25" s="162">
        <f t="shared" si="5"/>
        <v>26.37829824027434</v>
      </c>
      <c r="AW25" s="162">
        <f t="shared" si="5"/>
        <v>12.934101129605059</v>
      </c>
      <c r="AX25" s="162">
        <f t="shared" si="5"/>
        <v>12.934101129605507</v>
      </c>
      <c r="AY25" s="162">
        <f t="shared" si="5"/>
        <v>4.6692394254258147</v>
      </c>
      <c r="AZ25" s="162">
        <f t="shared" si="5"/>
        <v>0</v>
      </c>
      <c r="BA25" s="162">
        <f t="shared" si="5"/>
        <v>0</v>
      </c>
      <c r="BB25" s="162">
        <f t="shared" si="5"/>
        <v>0</v>
      </c>
      <c r="BC25" s="162">
        <f t="shared" si="5"/>
        <v>0</v>
      </c>
      <c r="BD25" s="162">
        <f t="shared" si="5"/>
        <v>0</v>
      </c>
      <c r="BE25" s="162">
        <f t="shared" si="5"/>
        <v>0</v>
      </c>
      <c r="BF25" s="162">
        <f t="shared" si="5"/>
        <v>0</v>
      </c>
    </row>
    <row r="26" spans="1:58" ht="15" customHeight="1" x14ac:dyDescent="0.3">
      <c r="A26" s="84"/>
      <c r="B26" s="84"/>
      <c r="C26" s="84"/>
      <c r="D26" s="84"/>
      <c r="E26" s="88" t="s">
        <v>23</v>
      </c>
      <c r="F26" s="88"/>
      <c r="G26" s="88"/>
      <c r="H26" s="80">
        <f>H25-(SUM('Debt _UTP'!Z5:BW45)/10^6)</f>
        <v>-5.8207660913467407E-11</v>
      </c>
      <c r="I26" s="80">
        <f>I25-(SUM('Debt _UTP'!Z5:Z45)/10^6)</f>
        <v>0</v>
      </c>
      <c r="J26" s="80">
        <f>J25-(SUM('Debt _UTP'!AA5:AA45)/10^6)</f>
        <v>0</v>
      </c>
      <c r="K26" s="80">
        <f>K25-(SUM('Debt _UTP'!AB5:AB45)/10^6)</f>
        <v>0</v>
      </c>
      <c r="L26" s="80">
        <f>L25-(SUM('Debt _UTP'!AC5:AC45)/10^6)</f>
        <v>0</v>
      </c>
      <c r="M26" s="80">
        <f>M25-(SUM('Debt _UTP'!AD5:AD45)/10^6)</f>
        <v>0</v>
      </c>
      <c r="N26" s="80">
        <f>N25-(SUM('Debt _UTP'!AE5:AE45)/10^6)</f>
        <v>0</v>
      </c>
      <c r="O26" s="80">
        <f>O25-(SUM('Debt _UTP'!AF5:AF45)/10^6)</f>
        <v>0</v>
      </c>
      <c r="P26" s="80">
        <f>P25-(SUM('Debt _UTP'!AG5:AG45)/10^6)</f>
        <v>0</v>
      </c>
      <c r="Q26" s="80">
        <f>Q25-(SUM('Debt _UTP'!AH5:AH45)/10^6)</f>
        <v>0</v>
      </c>
      <c r="R26" s="80">
        <f>R25-(SUM('Debt _UTP'!AI5:AI45)/10^6)</f>
        <v>0</v>
      </c>
      <c r="S26" s="80">
        <f>S25-(SUM('Debt _UTP'!AJ5:AJ45)/10^6)</f>
        <v>0</v>
      </c>
      <c r="T26" s="80">
        <f>T25-(SUM('Debt _UTP'!AK5:AK45)/10^6)</f>
        <v>0</v>
      </c>
      <c r="U26" s="80">
        <f>U25-(SUM('Debt _UTP'!AL5:AL45)/10^6)</f>
        <v>0</v>
      </c>
      <c r="V26" s="80">
        <f>V25-(SUM('Debt _UTP'!AM5:AM45)/10^6)</f>
        <v>0</v>
      </c>
      <c r="W26" s="80">
        <f>W25-(SUM('Debt _UTP'!AN5:AN45)/10^6)</f>
        <v>0</v>
      </c>
      <c r="X26" s="80">
        <f>X25-(SUM('Debt _UTP'!AO5:AO45)/10^6)</f>
        <v>0</v>
      </c>
      <c r="Y26" s="80">
        <f>Y25-(SUM('Debt _UTP'!AP5:AP45)/10^6)</f>
        <v>0</v>
      </c>
      <c r="Z26" s="80">
        <f>Z25-(SUM('Debt _UTP'!AQ5:AQ45)/10^6)</f>
        <v>0</v>
      </c>
      <c r="AA26" s="80">
        <f>AA25-(SUM('Debt _UTP'!AR5:AR45)/10^6)</f>
        <v>0</v>
      </c>
      <c r="AB26" s="80">
        <f>AB25-(SUM('Debt _UTP'!AS5:AS45)/10^6)</f>
        <v>0</v>
      </c>
      <c r="AC26" s="80">
        <f>AC25-(SUM('Debt _UTP'!AT5:AT45)/10^6)</f>
        <v>0</v>
      </c>
      <c r="AD26" s="80">
        <f>AD25-(SUM('Debt _UTP'!AU5:AU45)/10^6)</f>
        <v>0</v>
      </c>
      <c r="AE26" s="80">
        <f>AE25-(SUM('Debt _UTP'!AV5:AV45)/10^6)</f>
        <v>0</v>
      </c>
      <c r="AF26" s="80">
        <f>AF25-(SUM('Debt _UTP'!AW5:AW45)/10^6)</f>
        <v>0</v>
      </c>
      <c r="AG26" s="80">
        <f>AG25-(SUM('Debt _UTP'!AX5:AX45)/10^6)</f>
        <v>0</v>
      </c>
      <c r="AH26" s="80">
        <f>AH25-(SUM('Debt _UTP'!AY5:AY45)/10^6)</f>
        <v>0</v>
      </c>
      <c r="AI26" s="80">
        <f>AI25-(SUM('Debt _UTP'!AZ5:AZ45)/10^6)</f>
        <v>0</v>
      </c>
      <c r="AJ26" s="80">
        <f>AJ25-(SUM('Debt _UTP'!BA5:BA45)/10^6)</f>
        <v>0</v>
      </c>
      <c r="AK26" s="80">
        <f>AK25-(SUM('Debt _UTP'!BB5:BB45)/10^6)</f>
        <v>0</v>
      </c>
      <c r="AL26" s="80">
        <f>AL25-(SUM('Debt _UTP'!BC5:BC45)/10^6)</f>
        <v>0</v>
      </c>
      <c r="AM26" s="80">
        <f>AM25-(SUM('Debt _UTP'!BD5:BD45)/10^6)</f>
        <v>0</v>
      </c>
      <c r="AN26" s="80">
        <f>AN25-(SUM('Debt _UTP'!BE5:BE45)/10^6)</f>
        <v>0</v>
      </c>
      <c r="AO26" s="80">
        <f>AO25-(SUM('Debt _UTP'!BF5:BF45)/10^6)</f>
        <v>0</v>
      </c>
      <c r="AP26" s="80">
        <f>AP25-(SUM('Debt _UTP'!BG5:BG45)/10^6)</f>
        <v>0</v>
      </c>
      <c r="AQ26" s="80">
        <f>AQ25-(SUM('Debt _UTP'!BH5:BH45)/10^6)</f>
        <v>0</v>
      </c>
      <c r="AR26" s="80">
        <f>AR25-(SUM('Debt _UTP'!BI5:BI45)/10^6)</f>
        <v>0</v>
      </c>
      <c r="AS26" s="80">
        <f>AS25-(SUM('Debt _UTP'!BJ5:BJ45)/10^6)</f>
        <v>0</v>
      </c>
      <c r="AT26" s="80">
        <f>AT25-(SUM('Debt _UTP'!BK5:BK45)/10^6)</f>
        <v>0</v>
      </c>
      <c r="AU26" s="80">
        <f>AU25-(SUM('Debt _UTP'!BL5:BL45)/10^6)</f>
        <v>0</v>
      </c>
      <c r="AV26" s="80">
        <f>AV25-(SUM('Debt _UTP'!BM5:BM45)/10^6)</f>
        <v>0</v>
      </c>
      <c r="AW26" s="80">
        <f>AW25-(SUM('Debt _UTP'!BN5:BN45)/10^6)</f>
        <v>0</v>
      </c>
      <c r="AX26" s="80">
        <f>AX25-(SUM('Debt _UTP'!BO5:BO45)/10^6)</f>
        <v>0</v>
      </c>
      <c r="AY26" s="80">
        <f>AY25-(SUM('Debt _UTP'!BP5:BP45)/10^6)</f>
        <v>0</v>
      </c>
      <c r="AZ26" s="80">
        <f>AZ25-(SUM('Debt _UTP'!BQ5:BQ45)/10^6)</f>
        <v>0</v>
      </c>
      <c r="BA26" s="80">
        <f>BA25-(SUM('Debt _UTP'!BR5:BR45)/10^6)</f>
        <v>0</v>
      </c>
      <c r="BB26" s="80">
        <f>BB25-(SUM('Debt _UTP'!BS5:BS45)/10^6)</f>
        <v>0</v>
      </c>
      <c r="BC26" s="80">
        <f>BC25-(SUM('Debt _UTP'!BT5:BT45)/10^6)</f>
        <v>0</v>
      </c>
      <c r="BD26" s="80">
        <f>BD25-(SUM('Debt _UTP'!BU5:BU45)/10^6)</f>
        <v>0</v>
      </c>
      <c r="BE26" s="80">
        <f>BE25-(SUM('Debt _UTP'!BV5:BV45)/10^6)</f>
        <v>0</v>
      </c>
      <c r="BF26" s="80">
        <f>BF25-(SUM('Debt _UTP'!BW5:BW45)/10^6)</f>
        <v>0</v>
      </c>
    </row>
    <row r="27" spans="1:58" s="78" customFormat="1" ht="15" customHeight="1" x14ac:dyDescent="0.3">
      <c r="A27" s="84"/>
      <c r="B27" s="84"/>
      <c r="C27" s="84"/>
      <c r="D27" s="84"/>
      <c r="E27" s="89"/>
      <c r="F27" s="89"/>
      <c r="G27" s="89"/>
      <c r="H27" s="81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</row>
    <row r="28" spans="1:58" ht="15" customHeight="1" thickBot="1" x14ac:dyDescent="0.35">
      <c r="A28" s="82"/>
      <c r="B28" s="82"/>
      <c r="C28" s="82"/>
      <c r="D28" s="82"/>
      <c r="E28" s="82"/>
      <c r="F28" s="82"/>
      <c r="G28" s="82"/>
      <c r="H28" s="161" t="s">
        <v>9</v>
      </c>
      <c r="I28" s="161">
        <v>2018</v>
      </c>
      <c r="J28" s="161">
        <f>I28+1</f>
        <v>2019</v>
      </c>
      <c r="K28" s="161">
        <f t="shared" ref="K28:BF28" si="6">J28+1</f>
        <v>2020</v>
      </c>
      <c r="L28" s="161">
        <f t="shared" si="6"/>
        <v>2021</v>
      </c>
      <c r="M28" s="161">
        <f t="shared" si="6"/>
        <v>2022</v>
      </c>
      <c r="N28" s="161">
        <f t="shared" si="6"/>
        <v>2023</v>
      </c>
      <c r="O28" s="161">
        <f t="shared" si="6"/>
        <v>2024</v>
      </c>
      <c r="P28" s="161">
        <f t="shared" si="6"/>
        <v>2025</v>
      </c>
      <c r="Q28" s="161">
        <f t="shared" si="6"/>
        <v>2026</v>
      </c>
      <c r="R28" s="161">
        <f t="shared" si="6"/>
        <v>2027</v>
      </c>
      <c r="S28" s="161">
        <f t="shared" si="6"/>
        <v>2028</v>
      </c>
      <c r="T28" s="161">
        <f t="shared" si="6"/>
        <v>2029</v>
      </c>
      <c r="U28" s="161">
        <f t="shared" si="6"/>
        <v>2030</v>
      </c>
      <c r="V28" s="161">
        <f t="shared" si="6"/>
        <v>2031</v>
      </c>
      <c r="W28" s="161">
        <f t="shared" si="6"/>
        <v>2032</v>
      </c>
      <c r="X28" s="161">
        <f t="shared" si="6"/>
        <v>2033</v>
      </c>
      <c r="Y28" s="161">
        <f t="shared" si="6"/>
        <v>2034</v>
      </c>
      <c r="Z28" s="161">
        <f t="shared" si="6"/>
        <v>2035</v>
      </c>
      <c r="AA28" s="161">
        <f t="shared" si="6"/>
        <v>2036</v>
      </c>
      <c r="AB28" s="161">
        <f t="shared" si="6"/>
        <v>2037</v>
      </c>
      <c r="AC28" s="161">
        <f t="shared" si="6"/>
        <v>2038</v>
      </c>
      <c r="AD28" s="161">
        <f t="shared" si="6"/>
        <v>2039</v>
      </c>
      <c r="AE28" s="161">
        <f t="shared" si="6"/>
        <v>2040</v>
      </c>
      <c r="AF28" s="161">
        <f t="shared" si="6"/>
        <v>2041</v>
      </c>
      <c r="AG28" s="161">
        <f t="shared" si="6"/>
        <v>2042</v>
      </c>
      <c r="AH28" s="161">
        <f t="shared" si="6"/>
        <v>2043</v>
      </c>
      <c r="AI28" s="161">
        <f t="shared" si="6"/>
        <v>2044</v>
      </c>
      <c r="AJ28" s="161">
        <f t="shared" si="6"/>
        <v>2045</v>
      </c>
      <c r="AK28" s="161">
        <f t="shared" si="6"/>
        <v>2046</v>
      </c>
      <c r="AL28" s="161">
        <f t="shared" si="6"/>
        <v>2047</v>
      </c>
      <c r="AM28" s="161">
        <f t="shared" si="6"/>
        <v>2048</v>
      </c>
      <c r="AN28" s="161">
        <f t="shared" si="6"/>
        <v>2049</v>
      </c>
      <c r="AO28" s="161">
        <f t="shared" si="6"/>
        <v>2050</v>
      </c>
      <c r="AP28" s="161">
        <f t="shared" si="6"/>
        <v>2051</v>
      </c>
      <c r="AQ28" s="161">
        <f t="shared" si="6"/>
        <v>2052</v>
      </c>
      <c r="AR28" s="161">
        <f t="shared" si="6"/>
        <v>2053</v>
      </c>
      <c r="AS28" s="161">
        <f t="shared" si="6"/>
        <v>2054</v>
      </c>
      <c r="AT28" s="161">
        <f t="shared" si="6"/>
        <v>2055</v>
      </c>
      <c r="AU28" s="161">
        <f t="shared" si="6"/>
        <v>2056</v>
      </c>
      <c r="AV28" s="161">
        <f t="shared" si="6"/>
        <v>2057</v>
      </c>
      <c r="AW28" s="161">
        <f t="shared" si="6"/>
        <v>2058</v>
      </c>
      <c r="AX28" s="161">
        <f t="shared" si="6"/>
        <v>2059</v>
      </c>
      <c r="AY28" s="161">
        <f t="shared" si="6"/>
        <v>2060</v>
      </c>
      <c r="AZ28" s="161">
        <f t="shared" si="6"/>
        <v>2061</v>
      </c>
      <c r="BA28" s="161">
        <f t="shared" si="6"/>
        <v>2062</v>
      </c>
      <c r="BB28" s="161">
        <f t="shared" si="6"/>
        <v>2063</v>
      </c>
      <c r="BC28" s="161">
        <f t="shared" si="6"/>
        <v>2064</v>
      </c>
      <c r="BD28" s="161">
        <f t="shared" si="6"/>
        <v>2065</v>
      </c>
      <c r="BE28" s="161">
        <f t="shared" si="6"/>
        <v>2066</v>
      </c>
      <c r="BF28" s="161">
        <f t="shared" si="6"/>
        <v>2067</v>
      </c>
    </row>
    <row r="29" spans="1:58" ht="15" customHeight="1" thickTop="1" x14ac:dyDescent="0.3">
      <c r="C29" s="78"/>
      <c r="D29" s="82"/>
      <c r="E29" s="82"/>
      <c r="F29" s="83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</row>
    <row r="30" spans="1:58" s="78" customFormat="1" ht="15" customHeight="1" x14ac:dyDescent="0.3">
      <c r="A30" s="91"/>
      <c r="B30" s="84"/>
      <c r="C30" s="84"/>
      <c r="D30" s="84">
        <v>1</v>
      </c>
      <c r="E30" s="84" t="str">
        <f>$E$5</f>
        <v>USD_1</v>
      </c>
      <c r="F30" s="84"/>
      <c r="G30" s="84"/>
      <c r="H30" s="92">
        <f t="shared" ref="H30:H49" si="7">SUM(I5:BF5)</f>
        <v>3133.9241798090593</v>
      </c>
      <c r="I30" s="92">
        <f>SUMIF('Debt _UTP'!$G$48:$G$88,Aggregated_UTP!$D30,'Debt _UTP'!Z$48:Z$88)/10^6</f>
        <v>3087.8640493873199</v>
      </c>
      <c r="J30" s="92">
        <f>SUMIF('Debt _UTP'!$G$48:$G$88,Aggregated_UTP!$D30,'Debt _UTP'!AA$48:AA$88)/10^6</f>
        <v>3038.9597649422944</v>
      </c>
      <c r="K30" s="92">
        <f>SUMIF('Debt _UTP'!$G$48:$G$88,Aggregated_UTP!$D30,'Debt _UTP'!AB$48:AB$88)/10^6</f>
        <v>2966.5576183428257</v>
      </c>
      <c r="L30" s="92">
        <f>SUMIF('Debt _UTP'!$G$48:$G$88,Aggregated_UTP!$D30,'Debt _UTP'!AC$48:AC$88)/10^6</f>
        <v>2882.3591678682069</v>
      </c>
      <c r="M30" s="92">
        <f>SUMIF('Debt _UTP'!$G$48:$G$88,Aggregated_UTP!$D30,'Debt _UTP'!AD$48:AD$88)/10^6</f>
        <v>2803.4405516964662</v>
      </c>
      <c r="N30" s="92">
        <f>SUMIF('Debt _UTP'!$G$48:$G$88,Aggregated_UTP!$D30,'Debt _UTP'!AE$48:AE$88)/10^6</f>
        <v>2724.5999909493457</v>
      </c>
      <c r="O30" s="92">
        <f>SUMIF('Debt _UTP'!$G$48:$G$88,Aggregated_UTP!$D30,'Debt _UTP'!AF$48:AF$88)/10^6</f>
        <v>2632.484649645281</v>
      </c>
      <c r="P30" s="92">
        <f>SUMIF('Debt _UTP'!$G$48:$G$88,Aggregated_UTP!$D30,'Debt _UTP'!AG$48:AG$88)/10^6</f>
        <v>2550.6049754416972</v>
      </c>
      <c r="Q30" s="92">
        <f>SUMIF('Debt _UTP'!$G$48:$G$88,Aggregated_UTP!$D30,'Debt _UTP'!AH$48:AH$88)/10^6</f>
        <v>2467.2852923431128</v>
      </c>
      <c r="R30" s="92">
        <f>SUMIF('Debt _UTP'!$G$48:$G$88,Aggregated_UTP!$D30,'Debt _UTP'!AI$48:AI$88)/10^6</f>
        <v>2382.5229384483519</v>
      </c>
      <c r="S30" s="92">
        <f>SUMIF('Debt _UTP'!$G$48:$G$88,Aggregated_UTP!$D30,'Debt _UTP'!AJ$48:AJ$88)/10^6</f>
        <v>2291.5312082791438</v>
      </c>
      <c r="T30" s="92">
        <f>SUMIF('Debt _UTP'!$G$48:$G$88,Aggregated_UTP!$D30,'Debt _UTP'!AK$48:AK$88)/10^6</f>
        <v>2200.5389238850221</v>
      </c>
      <c r="U30" s="92">
        <f>SUMIF('Debt _UTP'!$G$48:$G$88,Aggregated_UTP!$D30,'Debt _UTP'!AL$48:AL$88)/10^6</f>
        <v>2109.5466394908999</v>
      </c>
      <c r="V30" s="92">
        <f>SUMIF('Debt _UTP'!$G$48:$G$88,Aggregated_UTP!$D30,'Debt _UTP'!AM$48:AM$88)/10^6</f>
        <v>2019.7359701643522</v>
      </c>
      <c r="W30" s="92">
        <f>SUMIF('Debt _UTP'!$G$48:$G$88,Aggregated_UTP!$D30,'Debt _UTP'!AN$48:AN$88)/10^6</f>
        <v>1929.8545259234586</v>
      </c>
      <c r="X30" s="92">
        <f>SUMIF('Debt _UTP'!$G$48:$G$88,Aggregated_UTP!$D30,'Debt _UTP'!AO$48:AO$88)/10^6</f>
        <v>1839.9730816825652</v>
      </c>
      <c r="Y30" s="92">
        <f>SUMIF('Debt _UTP'!$G$48:$G$88,Aggregated_UTP!$D30,'Debt _UTP'!AP$48:AP$88)/10^6</f>
        <v>1746.1926823116714</v>
      </c>
      <c r="Z30" s="92">
        <f>SUMIF('Debt _UTP'!$G$48:$G$88,Aggregated_UTP!$D30,'Debt _UTP'!AQ$48:AQ$88)/10^6</f>
        <v>1652.4149448419555</v>
      </c>
      <c r="AA30" s="92">
        <f>SUMIF('Debt _UTP'!$G$48:$G$88,Aggregated_UTP!$D30,'Debt _UTP'!AR$48:AR$88)/10^6</f>
        <v>1558.6372073722391</v>
      </c>
      <c r="AB30" s="92">
        <f>SUMIF('Debt _UTP'!$G$48:$G$88,Aggregated_UTP!$D30,'Debt _UTP'!AS$48:AS$88)/10^6</f>
        <v>1464.8594699025227</v>
      </c>
      <c r="AC30" s="92">
        <f>SUMIF('Debt _UTP'!$G$48:$G$88,Aggregated_UTP!$D30,'Debt _UTP'!AT$48:AT$88)/10^6</f>
        <v>1370.9915749328068</v>
      </c>
      <c r="AD30" s="92">
        <f>SUMIF('Debt _UTP'!$G$48:$G$88,Aggregated_UTP!$D30,'Debt _UTP'!AU$48:AU$88)/10^6</f>
        <v>1281.0226350930905</v>
      </c>
      <c r="AE30" s="92">
        <f>SUMIF('Debt _UTP'!$G$48:$G$88,Aggregated_UTP!$D30,'Debt _UTP'!AV$48:AV$88)/10^6</f>
        <v>1191.0536952533746</v>
      </c>
      <c r="AF30" s="92">
        <f>SUMIF('Debt _UTP'!$G$48:$G$88,Aggregated_UTP!$D30,'Debt _UTP'!AW$48:AW$88)/10^6</f>
        <v>1101.0847554136583</v>
      </c>
      <c r="AG30" s="92">
        <f>SUMIF('Debt _UTP'!$G$48:$G$88,Aggregated_UTP!$D30,'Debt _UTP'!AX$48:AX$88)/10^6</f>
        <v>1011.1158155739422</v>
      </c>
      <c r="AH30" s="92">
        <f>SUMIF('Debt _UTP'!$G$48:$G$88,Aggregated_UTP!$D30,'Debt _UTP'!AY$48:AY$88)/10^6</f>
        <v>921.146875734226</v>
      </c>
      <c r="AI30" s="92">
        <f>SUMIF('Debt _UTP'!$G$48:$G$88,Aggregated_UTP!$D30,'Debt _UTP'!AZ$48:AZ$88)/10^6</f>
        <v>831.1779358945098</v>
      </c>
      <c r="AJ30" s="92">
        <f>SUMIF('Debt _UTP'!$G$48:$G$88,Aggregated_UTP!$D30,'Debt _UTP'!BA$48:BA$88)/10^6</f>
        <v>746.22532641411647</v>
      </c>
      <c r="AK30" s="92">
        <f>SUMIF('Debt _UTP'!$G$48:$G$88,Aggregated_UTP!$D30,'Debt _UTP'!BB$48:BB$88)/10^6</f>
        <v>668.01641738694673</v>
      </c>
      <c r="AL30" s="92">
        <f>SUMIF('Debt _UTP'!$G$48:$G$88,Aggregated_UTP!$D30,'Debt _UTP'!BC$48:BC$88)/10^6</f>
        <v>594.46785311144436</v>
      </c>
      <c r="AM30" s="92">
        <f>SUMIF('Debt _UTP'!$G$48:$G$88,Aggregated_UTP!$D30,'Debt _UTP'!BD$48:BD$88)/10^6</f>
        <v>520.43210726805262</v>
      </c>
      <c r="AN30" s="92">
        <f>SUMIF('Debt _UTP'!$G$48:$G$88,Aggregated_UTP!$D30,'Debt _UTP'!BE$48:BE$88)/10^6</f>
        <v>446.93919168057698</v>
      </c>
      <c r="AO30" s="92">
        <f>SUMIF('Debt _UTP'!$G$48:$G$88,Aggregated_UTP!$D30,'Debt _UTP'!BF$48:BF$88)/10^6</f>
        <v>388.56916640659858</v>
      </c>
      <c r="AP30" s="92">
        <f>SUMIF('Debt _UTP'!$G$48:$G$88,Aggregated_UTP!$D30,'Debt _UTP'!BG$48:BG$88)/10^6</f>
        <v>326.63286749444433</v>
      </c>
      <c r="AQ30" s="92">
        <f>SUMIF('Debt _UTP'!$G$48:$G$88,Aggregated_UTP!$D30,'Debt _UTP'!BH$48:BH$88)/10^6</f>
        <v>272.67016475609046</v>
      </c>
      <c r="AR30" s="92">
        <f>SUMIF('Debt _UTP'!$G$48:$G$88,Aggregated_UTP!$D30,'Debt _UTP'!BI$48:BI$88)/10^6</f>
        <v>218.70746201773662</v>
      </c>
      <c r="AS30" s="92">
        <f>SUMIF('Debt _UTP'!$G$48:$G$88,Aggregated_UTP!$D30,'Debt _UTP'!BJ$48:BJ$88)/10^6</f>
        <v>164.77689040301576</v>
      </c>
      <c r="AT30" s="92">
        <f>SUMIF('Debt _UTP'!$G$48:$G$88,Aggregated_UTP!$D30,'Debt _UTP'!BK$48:BK$88)/10^6</f>
        <v>110.84631878829491</v>
      </c>
      <c r="AU30" s="92">
        <f>SUMIF('Debt _UTP'!$G$48:$G$88,Aggregated_UTP!$D30,'Debt _UTP'!BL$48:BL$88)/10^6</f>
        <v>56.915747173574069</v>
      </c>
      <c r="AV30" s="92">
        <f>SUMIF('Debt _UTP'!$G$48:$G$88,Aggregated_UTP!$D30,'Debt _UTP'!BM$48:BM$88)/10^6</f>
        <v>30.537448933299729</v>
      </c>
      <c r="AW30" s="92">
        <f>SUMIF('Debt _UTP'!$G$48:$G$88,Aggregated_UTP!$D30,'Debt _UTP'!BN$48:BN$88)/10^6</f>
        <v>17.603347803694668</v>
      </c>
      <c r="AX30" s="92">
        <f>SUMIF('Debt _UTP'!$G$48:$G$88,Aggregated_UTP!$D30,'Debt _UTP'!BO$48:BO$88)/10^6</f>
        <v>4.6692466740891625</v>
      </c>
      <c r="AY30" s="92">
        <f>SUMIF('Debt _UTP'!$G$48:$G$88,Aggregated_UTP!$D30,'Debt _UTP'!BP$48:BP$88)/10^6</f>
        <v>7.2486633483290462E-6</v>
      </c>
      <c r="AZ30" s="92">
        <f>SUMIF('Debt _UTP'!$G$48:$G$88,Aggregated_UTP!$D30,'Debt _UTP'!BQ$48:BQ$88)/10^6</f>
        <v>7.2486633483290462E-6</v>
      </c>
      <c r="BA30" s="92">
        <f>SUMIF('Debt _UTP'!$G$48:$G$88,Aggregated_UTP!$D30,'Debt _UTP'!BR$48:BR$88)/10^6</f>
        <v>7.2486633483290462E-6</v>
      </c>
      <c r="BB30" s="92">
        <f>SUMIF('Debt _UTP'!$G$48:$G$88,Aggregated_UTP!$D30,'Debt _UTP'!BS$48:BS$88)/10^6</f>
        <v>7.2486633483290462E-6</v>
      </c>
      <c r="BC30" s="92">
        <f>SUMIF('Debt _UTP'!$G$48:$G$88,Aggregated_UTP!$D30,'Debt _UTP'!BT$48:BT$88)/10^6</f>
        <v>7.2486633483290462E-6</v>
      </c>
      <c r="BD30" s="92">
        <f>SUMIF('Debt _UTP'!$G$48:$G$88,Aggregated_UTP!$D30,'Debt _UTP'!BU$48:BU$88)/10^6</f>
        <v>7.2486633483290462E-6</v>
      </c>
      <c r="BE30" s="92">
        <f>SUMIF('Debt _UTP'!$G$48:$G$88,Aggregated_UTP!$D30,'Debt _UTP'!BV$48:BV$88)/10^6</f>
        <v>7.2486633483290462E-6</v>
      </c>
      <c r="BF30" s="92">
        <f>SUMIF('Debt _UTP'!$G$48:$G$88,Aggregated_UTP!$D30,'Debt _UTP'!BW$48:BW$88)/10^6</f>
        <v>7.2486633483290462E-6</v>
      </c>
    </row>
    <row r="31" spans="1:58" s="78" customFormat="1" ht="15" customHeight="1" x14ac:dyDescent="0.3">
      <c r="A31" s="84"/>
      <c r="B31" s="84"/>
      <c r="C31" s="84"/>
      <c r="D31" s="84">
        <v>2</v>
      </c>
      <c r="E31" s="84" t="str">
        <f>$E$6</f>
        <v>USD_2</v>
      </c>
      <c r="F31" s="84"/>
      <c r="G31" s="84"/>
      <c r="H31" s="92">
        <f t="shared" si="7"/>
        <v>6953.0929317445498</v>
      </c>
      <c r="I31" s="92">
        <f>SUMIF('Debt _UTP'!$G$48:$G$88,Aggregated_UTP!$D31,'Debt _UTP'!Z$48:Z$88)/10^6</f>
        <v>6575.2503963379377</v>
      </c>
      <c r="J31" s="92">
        <f>SUMIF('Debt _UTP'!$G$48:$G$88,Aggregated_UTP!$D31,'Debt _UTP'!AA$48:AA$88)/10^6</f>
        <v>6227.8434112539389</v>
      </c>
      <c r="K31" s="92">
        <f>SUMIF('Debt _UTP'!$G$48:$G$88,Aggregated_UTP!$D31,'Debt _UTP'!AB$48:AB$88)/10^6</f>
        <v>5889.0449261320073</v>
      </c>
      <c r="L31" s="92">
        <f>SUMIF('Debt _UTP'!$G$48:$G$88,Aggregated_UTP!$D31,'Debt _UTP'!AC$48:AC$88)/10^6</f>
        <v>5550.1236230158993</v>
      </c>
      <c r="M31" s="92">
        <f>SUMIF('Debt _UTP'!$G$48:$G$88,Aggregated_UTP!$D31,'Debt _UTP'!AD$48:AD$88)/10^6</f>
        <v>5211.1102065025507</v>
      </c>
      <c r="N31" s="92">
        <f>SUMIF('Debt _UTP'!$G$48:$G$88,Aggregated_UTP!$D31,'Debt _UTP'!AE$48:AE$88)/10^6</f>
        <v>4872.0046765484449</v>
      </c>
      <c r="O31" s="92">
        <f>SUMIF('Debt _UTP'!$G$48:$G$88,Aggregated_UTP!$D31,'Debt _UTP'!AF$48:AF$88)/10^6</f>
        <v>4532.1479412351737</v>
      </c>
      <c r="P31" s="92">
        <f>SUMIF('Debt _UTP'!$G$48:$G$88,Aggregated_UTP!$D31,'Debt _UTP'!AG$48:AG$88)/10^6</f>
        <v>4192.1683877111072</v>
      </c>
      <c r="Q31" s="92">
        <f>SUMIF('Debt _UTP'!$G$48:$G$88,Aggregated_UTP!$D31,'Debt _UTP'!AH$48:AH$88)/10^6</f>
        <v>3852.1274259038796</v>
      </c>
      <c r="R31" s="92">
        <f>SUMIF('Debt _UTP'!$G$48:$G$88,Aggregated_UTP!$D31,'Debt _UTP'!AI$48:AI$88)/10^6</f>
        <v>3511.9636460955035</v>
      </c>
      <c r="S31" s="92">
        <f>SUMIF('Debt _UTP'!$G$48:$G$88,Aggregated_UTP!$D31,'Debt _UTP'!AJ$48:AJ$88)/10^6</f>
        <v>3171.4589481006751</v>
      </c>
      <c r="T31" s="92">
        <f>SUMIF('Debt _UTP'!$G$48:$G$88,Aggregated_UTP!$D31,'Debt _UTP'!AK$48:AK$88)/10^6</f>
        <v>2831.9802367013322</v>
      </c>
      <c r="U31" s="92">
        <f>SUMIF('Debt _UTP'!$G$48:$G$88,Aggregated_UTP!$D31,'Debt _UTP'!AL$48:AL$88)/10^6</f>
        <v>2492.4094123976097</v>
      </c>
      <c r="V31" s="92">
        <f>SUMIF('Debt _UTP'!$G$48:$G$88,Aggregated_UTP!$D31,'Debt _UTP'!AM$48:AM$88)/10^6</f>
        <v>2152.7157701780875</v>
      </c>
      <c r="W31" s="92">
        <f>SUMIF('Debt _UTP'!$G$48:$G$88,Aggregated_UTP!$D31,'Debt _UTP'!AN$48:AN$88)/10^6</f>
        <v>1812.8993110799374</v>
      </c>
      <c r="X31" s="92">
        <f>SUMIF('Debt _UTP'!$G$48:$G$88,Aggregated_UTP!$D31,'Debt _UTP'!AO$48:AO$88)/10^6</f>
        <v>1472.9600339813592</v>
      </c>
      <c r="Y31" s="92">
        <f>SUMIF('Debt _UTP'!$G$48:$G$88,Aggregated_UTP!$D31,'Debt _UTP'!AP$48:AP$88)/10^6</f>
        <v>1132.8979384750821</v>
      </c>
      <c r="Z31" s="92">
        <f>SUMIF('Debt _UTP'!$G$48:$G$88,Aggregated_UTP!$D31,'Debt _UTP'!AQ$48:AQ$88)/10^6</f>
        <v>792.7130264580195</v>
      </c>
      <c r="AA31" s="92">
        <f>SUMIF('Debt _UTP'!$G$48:$G$88,Aggregated_UTP!$D31,'Debt _UTP'!AR$48:AR$88)/10^6</f>
        <v>452.46670475662796</v>
      </c>
      <c r="AB31" s="92">
        <f>SUMIF('Debt _UTP'!$G$48:$G$88,Aggregated_UTP!$D31,'Debt _UTP'!AS$48:AS$88)/10^6</f>
        <v>400.15187568167693</v>
      </c>
      <c r="AC31" s="92">
        <f>SUMIF('Debt _UTP'!$G$48:$G$88,Aggregated_UTP!$D31,'Debt _UTP'!AT$48:AT$88)/10^6</f>
        <v>353.76300425454821</v>
      </c>
      <c r="AD31" s="92">
        <f>SUMIF('Debt _UTP'!$G$48:$G$88,Aggregated_UTP!$D31,'Debt _UTP'!AU$48:AU$88)/10^6</f>
        <v>307.37413282741937</v>
      </c>
      <c r="AE31" s="92">
        <f>SUMIF('Debt _UTP'!$G$48:$G$88,Aggregated_UTP!$D31,'Debt _UTP'!AV$48:AV$88)/10^6</f>
        <v>260.9852614002906</v>
      </c>
      <c r="AF31" s="92">
        <f>SUMIF('Debt _UTP'!$G$48:$G$88,Aggregated_UTP!$D31,'Debt _UTP'!AW$48:AW$88)/10^6</f>
        <v>214.59638997316179</v>
      </c>
      <c r="AG31" s="92">
        <f>SUMIF('Debt _UTP'!$G$48:$G$88,Aggregated_UTP!$D31,'Debt _UTP'!AX$48:AX$88)/10^6</f>
        <v>154.27617447683298</v>
      </c>
      <c r="AH31" s="92">
        <f>SUMIF('Debt _UTP'!$G$48:$G$88,Aggregated_UTP!$D31,'Debt _UTP'!AY$48:AY$88)/10^6</f>
        <v>110.5228212241542</v>
      </c>
      <c r="AI31" s="92">
        <f>SUMIF('Debt _UTP'!$G$48:$G$88,Aggregated_UTP!$D31,'Debt _UTP'!AZ$48:AZ$88)/10^6</f>
        <v>70.174510259404201</v>
      </c>
      <c r="AJ31" s="92">
        <f>SUMIF('Debt _UTP'!$G$48:$G$88,Aggregated_UTP!$D31,'Debt _UTP'!BA$48:BA$88)/10^6</f>
        <v>29.826199294654192</v>
      </c>
      <c r="AK31" s="92">
        <f>SUMIF('Debt _UTP'!$G$48:$G$88,Aggregated_UTP!$D31,'Debt _UTP'!BB$48:BB$88)/10^6</f>
        <v>4.1872262954711914E-12</v>
      </c>
      <c r="AL31" s="92">
        <f>SUMIF('Debt _UTP'!$G$48:$G$88,Aggregated_UTP!$D31,'Debt _UTP'!BC$48:BC$88)/10^6</f>
        <v>4.1872262954711914E-12</v>
      </c>
      <c r="AM31" s="92">
        <f>SUMIF('Debt _UTP'!$G$48:$G$88,Aggregated_UTP!$D31,'Debt _UTP'!BD$48:BD$88)/10^6</f>
        <v>4.1872262954711914E-12</v>
      </c>
      <c r="AN31" s="92">
        <f>SUMIF('Debt _UTP'!$G$48:$G$88,Aggregated_UTP!$D31,'Debt _UTP'!BE$48:BE$88)/10^6</f>
        <v>4.1872262954711914E-12</v>
      </c>
      <c r="AO31" s="92">
        <f>SUMIF('Debt _UTP'!$G$48:$G$88,Aggregated_UTP!$D31,'Debt _UTP'!BF$48:BF$88)/10^6</f>
        <v>4.1872262954711914E-12</v>
      </c>
      <c r="AP31" s="92">
        <f>SUMIF('Debt _UTP'!$G$48:$G$88,Aggregated_UTP!$D31,'Debt _UTP'!BG$48:BG$88)/10^6</f>
        <v>4.1872262954711914E-12</v>
      </c>
      <c r="AQ31" s="92">
        <f>SUMIF('Debt _UTP'!$G$48:$G$88,Aggregated_UTP!$D31,'Debt _UTP'!BH$48:BH$88)/10^6</f>
        <v>4.1872262954711914E-12</v>
      </c>
      <c r="AR31" s="92">
        <f>SUMIF('Debt _UTP'!$G$48:$G$88,Aggregated_UTP!$D31,'Debt _UTP'!BI$48:BI$88)/10^6</f>
        <v>4.1872262954711914E-12</v>
      </c>
      <c r="AS31" s="92">
        <f>SUMIF('Debt _UTP'!$G$48:$G$88,Aggregated_UTP!$D31,'Debt _UTP'!BJ$48:BJ$88)/10^6</f>
        <v>4.1872262954711914E-12</v>
      </c>
      <c r="AT31" s="92">
        <f>SUMIF('Debt _UTP'!$G$48:$G$88,Aggregated_UTP!$D31,'Debt _UTP'!BK$48:BK$88)/10^6</f>
        <v>4.1872262954711914E-12</v>
      </c>
      <c r="AU31" s="92">
        <f>SUMIF('Debt _UTP'!$G$48:$G$88,Aggregated_UTP!$D31,'Debt _UTP'!BL$48:BL$88)/10^6</f>
        <v>4.1872262954711914E-12</v>
      </c>
      <c r="AV31" s="92">
        <f>SUMIF('Debt _UTP'!$G$48:$G$88,Aggregated_UTP!$D31,'Debt _UTP'!BM$48:BM$88)/10^6</f>
        <v>4.1872262954711914E-12</v>
      </c>
      <c r="AW31" s="92">
        <f>SUMIF('Debt _UTP'!$G$48:$G$88,Aggregated_UTP!$D31,'Debt _UTP'!BN$48:BN$88)/10^6</f>
        <v>4.1872262954711914E-12</v>
      </c>
      <c r="AX31" s="92">
        <f>SUMIF('Debt _UTP'!$G$48:$G$88,Aggregated_UTP!$D31,'Debt _UTP'!BO$48:BO$88)/10^6</f>
        <v>4.1872262954711914E-12</v>
      </c>
      <c r="AY31" s="92">
        <f>SUMIF('Debt _UTP'!$G$48:$G$88,Aggregated_UTP!$D31,'Debt _UTP'!BP$48:BP$88)/10^6</f>
        <v>4.1872262954711914E-12</v>
      </c>
      <c r="AZ31" s="92">
        <f>SUMIF('Debt _UTP'!$G$48:$G$88,Aggregated_UTP!$D31,'Debt _UTP'!BQ$48:BQ$88)/10^6</f>
        <v>4.1872262954711914E-12</v>
      </c>
      <c r="BA31" s="92">
        <f>SUMIF('Debt _UTP'!$G$48:$G$88,Aggregated_UTP!$D31,'Debt _UTP'!BR$48:BR$88)/10^6</f>
        <v>4.1872262954711914E-12</v>
      </c>
      <c r="BB31" s="92">
        <f>SUMIF('Debt _UTP'!$G$48:$G$88,Aggregated_UTP!$D31,'Debt _UTP'!BS$48:BS$88)/10^6</f>
        <v>4.1872262954711914E-12</v>
      </c>
      <c r="BC31" s="92">
        <f>SUMIF('Debt _UTP'!$G$48:$G$88,Aggregated_UTP!$D31,'Debt _UTP'!BT$48:BT$88)/10^6</f>
        <v>4.1872262954711914E-12</v>
      </c>
      <c r="BD31" s="92">
        <f>SUMIF('Debt _UTP'!$G$48:$G$88,Aggregated_UTP!$D31,'Debt _UTP'!BU$48:BU$88)/10^6</f>
        <v>4.1872262954711914E-12</v>
      </c>
      <c r="BE31" s="92">
        <f>SUMIF('Debt _UTP'!$G$48:$G$88,Aggregated_UTP!$D31,'Debt _UTP'!BV$48:BV$88)/10^6</f>
        <v>4.1872262954711914E-12</v>
      </c>
      <c r="BF31" s="92">
        <f>SUMIF('Debt _UTP'!$G$48:$G$88,Aggregated_UTP!$D31,'Debt _UTP'!BW$48:BW$88)/10^6</f>
        <v>4.1872262954711914E-12</v>
      </c>
    </row>
    <row r="32" spans="1:58" s="78" customFormat="1" ht="15" customHeight="1" x14ac:dyDescent="0.3">
      <c r="A32" s="84"/>
      <c r="B32" s="84"/>
      <c r="C32" s="84"/>
      <c r="D32" s="84">
        <v>3</v>
      </c>
      <c r="E32" s="84" t="str">
        <f>$E$7</f>
        <v>USD_3</v>
      </c>
      <c r="F32" s="84"/>
      <c r="G32" s="84"/>
      <c r="H32" s="92">
        <f t="shared" si="7"/>
        <v>589.19166879900513</v>
      </c>
      <c r="I32" s="92">
        <f>SUMIF('Debt _UTP'!$G$48:$G$88,Aggregated_UTP!$D32,'Debt _UTP'!Z$48:Z$88)/10^6</f>
        <v>149.46680617650557</v>
      </c>
      <c r="J32" s="92">
        <f>SUMIF('Debt _UTP'!$G$48:$G$88,Aggregated_UTP!$D32,'Debt _UTP'!AA$48:AA$88)/10^6</f>
        <v>54.817096515005659</v>
      </c>
      <c r="K32" s="92">
        <f>SUMIF('Debt _UTP'!$G$48:$G$88,Aggregated_UTP!$D32,'Debt _UTP'!AB$48:AB$88)/10^6</f>
        <v>54.817096515005659</v>
      </c>
      <c r="L32" s="92">
        <f>SUMIF('Debt _UTP'!$G$48:$G$88,Aggregated_UTP!$D32,'Debt _UTP'!AC$48:AC$88)/10^6</f>
        <v>51.771702264171992</v>
      </c>
      <c r="M32" s="92">
        <f>SUMIF('Debt _UTP'!$G$48:$G$88,Aggregated_UTP!$D32,'Debt _UTP'!AD$48:AD$88)/10^6</f>
        <v>48.726308013338333</v>
      </c>
      <c r="N32" s="92">
        <f>SUMIF('Debt _UTP'!$G$48:$G$88,Aggregated_UTP!$D32,'Debt _UTP'!AE$48:AE$88)/10^6</f>
        <v>45.680913762504673</v>
      </c>
      <c r="O32" s="92">
        <f>SUMIF('Debt _UTP'!$G$48:$G$88,Aggregated_UTP!$D32,'Debt _UTP'!AF$48:AF$88)/10^6</f>
        <v>42.635519511671014</v>
      </c>
      <c r="P32" s="92">
        <f>SUMIF('Debt _UTP'!$G$48:$G$88,Aggregated_UTP!$D32,'Debt _UTP'!AG$48:AG$88)/10^6</f>
        <v>39.590125260837354</v>
      </c>
      <c r="Q32" s="92">
        <f>SUMIF('Debt _UTP'!$G$48:$G$88,Aggregated_UTP!$D32,'Debt _UTP'!AH$48:AH$88)/10^6</f>
        <v>36.544731010003694</v>
      </c>
      <c r="R32" s="92">
        <f>SUMIF('Debt _UTP'!$G$48:$G$88,Aggregated_UTP!$D32,'Debt _UTP'!AI$48:AI$88)/10^6</f>
        <v>33.499336759170035</v>
      </c>
      <c r="S32" s="92">
        <f>SUMIF('Debt _UTP'!$G$48:$G$88,Aggregated_UTP!$D32,'Debt _UTP'!AJ$48:AJ$88)/10^6</f>
        <v>30.453942508336379</v>
      </c>
      <c r="T32" s="92">
        <f>SUMIF('Debt _UTP'!$G$48:$G$88,Aggregated_UTP!$D32,'Debt _UTP'!AK$48:AK$88)/10^6</f>
        <v>27.408548257502723</v>
      </c>
      <c r="U32" s="92">
        <f>SUMIF('Debt _UTP'!$G$48:$G$88,Aggregated_UTP!$D32,'Debt _UTP'!AL$48:AL$88)/10^6</f>
        <v>24.363154006669067</v>
      </c>
      <c r="V32" s="92">
        <f>SUMIF('Debt _UTP'!$G$48:$G$88,Aggregated_UTP!$D32,'Debt _UTP'!AM$48:AM$88)/10^6</f>
        <v>21.317759755835411</v>
      </c>
      <c r="W32" s="92">
        <f>SUMIF('Debt _UTP'!$G$48:$G$88,Aggregated_UTP!$D32,'Debt _UTP'!AN$48:AN$88)/10^6</f>
        <v>18.272365505001755</v>
      </c>
      <c r="X32" s="92">
        <f>SUMIF('Debt _UTP'!$G$48:$G$88,Aggregated_UTP!$D32,'Debt _UTP'!AO$48:AO$88)/10^6</f>
        <v>15.226971254168097</v>
      </c>
      <c r="Y32" s="92">
        <f>SUMIF('Debt _UTP'!$G$48:$G$88,Aggregated_UTP!$D32,'Debt _UTP'!AP$48:AP$88)/10^6</f>
        <v>12.181577003334441</v>
      </c>
      <c r="Z32" s="92">
        <f>SUMIF('Debt _UTP'!$G$48:$G$88,Aggregated_UTP!$D32,'Debt _UTP'!AQ$48:AQ$88)/10^6</f>
        <v>9.1361827525007833</v>
      </c>
      <c r="AA32" s="92">
        <f>SUMIF('Debt _UTP'!$G$48:$G$88,Aggregated_UTP!$D32,'Debt _UTP'!AR$48:AR$88)/10^6</f>
        <v>6.0907885016671273</v>
      </c>
      <c r="AB32" s="92">
        <f>SUMIF('Debt _UTP'!$G$48:$G$88,Aggregated_UTP!$D32,'Debt _UTP'!AS$48:AS$88)/10^6</f>
        <v>3.0453942508334699</v>
      </c>
      <c r="AC32" s="92">
        <f>SUMIF('Debt _UTP'!$G$48:$G$88,Aggregated_UTP!$D32,'Debt _UTP'!AT$48:AT$88)/10^6</f>
        <v>-1.6763806343078614E-14</v>
      </c>
      <c r="AD32" s="92">
        <f>SUMIF('Debt _UTP'!$G$48:$G$88,Aggregated_UTP!$D32,'Debt _UTP'!AU$48:AU$88)/10^6</f>
        <v>-1.6763806343078614E-14</v>
      </c>
      <c r="AE32" s="92">
        <f>SUMIF('Debt _UTP'!$G$48:$G$88,Aggregated_UTP!$D32,'Debt _UTP'!AV$48:AV$88)/10^6</f>
        <v>-1.6763806343078614E-14</v>
      </c>
      <c r="AF32" s="92">
        <f>SUMIF('Debt _UTP'!$G$48:$G$88,Aggregated_UTP!$D32,'Debt _UTP'!AW$48:AW$88)/10^6</f>
        <v>-1.6763806343078614E-14</v>
      </c>
      <c r="AG32" s="92">
        <f>SUMIF('Debt _UTP'!$G$48:$G$88,Aggregated_UTP!$D32,'Debt _UTP'!AX$48:AX$88)/10^6</f>
        <v>-1.6763806343078614E-14</v>
      </c>
      <c r="AH32" s="92">
        <f>SUMIF('Debt _UTP'!$G$48:$G$88,Aggregated_UTP!$D32,'Debt _UTP'!AY$48:AY$88)/10^6</f>
        <v>-1.6763806343078614E-14</v>
      </c>
      <c r="AI32" s="92">
        <f>SUMIF('Debt _UTP'!$G$48:$G$88,Aggregated_UTP!$D32,'Debt _UTP'!AZ$48:AZ$88)/10^6</f>
        <v>-1.6763806343078614E-14</v>
      </c>
      <c r="AJ32" s="92">
        <f>SUMIF('Debt _UTP'!$G$48:$G$88,Aggregated_UTP!$D32,'Debt _UTP'!BA$48:BA$88)/10^6</f>
        <v>-1.6763806343078614E-14</v>
      </c>
      <c r="AK32" s="92">
        <f>SUMIF('Debt _UTP'!$G$48:$G$88,Aggregated_UTP!$D32,'Debt _UTP'!BB$48:BB$88)/10^6</f>
        <v>-1.6763806343078614E-14</v>
      </c>
      <c r="AL32" s="92">
        <f>SUMIF('Debt _UTP'!$G$48:$G$88,Aggregated_UTP!$D32,'Debt _UTP'!BC$48:BC$88)/10^6</f>
        <v>-1.6763806343078614E-14</v>
      </c>
      <c r="AM32" s="92">
        <f>SUMIF('Debt _UTP'!$G$48:$G$88,Aggregated_UTP!$D32,'Debt _UTP'!BD$48:BD$88)/10^6</f>
        <v>-1.6763806343078614E-14</v>
      </c>
      <c r="AN32" s="92">
        <f>SUMIF('Debt _UTP'!$G$48:$G$88,Aggregated_UTP!$D32,'Debt _UTP'!BE$48:BE$88)/10^6</f>
        <v>-1.6763806343078614E-14</v>
      </c>
      <c r="AO32" s="92">
        <f>SUMIF('Debt _UTP'!$G$48:$G$88,Aggregated_UTP!$D32,'Debt _UTP'!BF$48:BF$88)/10^6</f>
        <v>-1.6763806343078614E-14</v>
      </c>
      <c r="AP32" s="92">
        <f>SUMIF('Debt _UTP'!$G$48:$G$88,Aggregated_UTP!$D32,'Debt _UTP'!BG$48:BG$88)/10^6</f>
        <v>-1.6763806343078614E-14</v>
      </c>
      <c r="AQ32" s="92">
        <f>SUMIF('Debt _UTP'!$G$48:$G$88,Aggregated_UTP!$D32,'Debt _UTP'!BH$48:BH$88)/10^6</f>
        <v>-1.6763806343078614E-14</v>
      </c>
      <c r="AR32" s="92">
        <f>SUMIF('Debt _UTP'!$G$48:$G$88,Aggregated_UTP!$D32,'Debt _UTP'!BI$48:BI$88)/10^6</f>
        <v>-1.6763806343078614E-14</v>
      </c>
      <c r="AS32" s="92">
        <f>SUMIF('Debt _UTP'!$G$48:$G$88,Aggregated_UTP!$D32,'Debt _UTP'!BJ$48:BJ$88)/10^6</f>
        <v>-1.6763806343078614E-14</v>
      </c>
      <c r="AT32" s="92">
        <f>SUMIF('Debt _UTP'!$G$48:$G$88,Aggregated_UTP!$D32,'Debt _UTP'!BK$48:BK$88)/10^6</f>
        <v>-1.6763806343078614E-14</v>
      </c>
      <c r="AU32" s="92">
        <f>SUMIF('Debt _UTP'!$G$48:$G$88,Aggregated_UTP!$D32,'Debt _UTP'!BL$48:BL$88)/10^6</f>
        <v>-1.6763806343078614E-14</v>
      </c>
      <c r="AV32" s="92">
        <f>SUMIF('Debt _UTP'!$G$48:$G$88,Aggregated_UTP!$D32,'Debt _UTP'!BM$48:BM$88)/10^6</f>
        <v>-1.6763806343078614E-14</v>
      </c>
      <c r="AW32" s="92">
        <f>SUMIF('Debt _UTP'!$G$48:$G$88,Aggregated_UTP!$D32,'Debt _UTP'!BN$48:BN$88)/10^6</f>
        <v>-1.6763806343078614E-14</v>
      </c>
      <c r="AX32" s="92">
        <f>SUMIF('Debt _UTP'!$G$48:$G$88,Aggregated_UTP!$D32,'Debt _UTP'!BO$48:BO$88)/10^6</f>
        <v>-1.6763806343078614E-14</v>
      </c>
      <c r="AY32" s="92">
        <f>SUMIF('Debt _UTP'!$G$48:$G$88,Aggregated_UTP!$D32,'Debt _UTP'!BP$48:BP$88)/10^6</f>
        <v>-1.6763806343078614E-14</v>
      </c>
      <c r="AZ32" s="92">
        <f>SUMIF('Debt _UTP'!$G$48:$G$88,Aggregated_UTP!$D32,'Debt _UTP'!BQ$48:BQ$88)/10^6</f>
        <v>-1.6763806343078614E-14</v>
      </c>
      <c r="BA32" s="92">
        <f>SUMIF('Debt _UTP'!$G$48:$G$88,Aggregated_UTP!$D32,'Debt _UTP'!BR$48:BR$88)/10^6</f>
        <v>-1.6763806343078614E-14</v>
      </c>
      <c r="BB32" s="92">
        <f>SUMIF('Debt _UTP'!$G$48:$G$88,Aggregated_UTP!$D32,'Debt _UTP'!BS$48:BS$88)/10^6</f>
        <v>-1.6763806343078614E-14</v>
      </c>
      <c r="BC32" s="92">
        <f>SUMIF('Debt _UTP'!$G$48:$G$88,Aggregated_UTP!$D32,'Debt _UTP'!BT$48:BT$88)/10^6</f>
        <v>-1.6763806343078614E-14</v>
      </c>
      <c r="BD32" s="92">
        <f>SUMIF('Debt _UTP'!$G$48:$G$88,Aggregated_UTP!$D32,'Debt _UTP'!BU$48:BU$88)/10^6</f>
        <v>-1.6763806343078614E-14</v>
      </c>
      <c r="BE32" s="92">
        <f>SUMIF('Debt _UTP'!$G$48:$G$88,Aggregated_UTP!$D32,'Debt _UTP'!BV$48:BV$88)/10^6</f>
        <v>-1.6763806343078614E-14</v>
      </c>
      <c r="BF32" s="92">
        <f>SUMIF('Debt _UTP'!$G$48:$G$88,Aggregated_UTP!$D32,'Debt _UTP'!BW$48:BW$88)/10^6</f>
        <v>-1.6763806343078614E-14</v>
      </c>
    </row>
    <row r="33" spans="1:58" s="78" customFormat="1" ht="15" customHeight="1" x14ac:dyDescent="0.3">
      <c r="A33" s="84"/>
      <c r="B33" s="84"/>
      <c r="C33" s="84"/>
      <c r="D33" s="84">
        <v>4</v>
      </c>
      <c r="E33" s="84" t="str">
        <f>$E$8</f>
        <v>USD_4</v>
      </c>
      <c r="F33" s="84"/>
      <c r="G33" s="84"/>
      <c r="H33" s="92">
        <f t="shared" si="7"/>
        <v>1149.4740727792198</v>
      </c>
      <c r="I33" s="92">
        <f>SUMIF('Debt _UTP'!$G$48:$G$88,Aggregated_UTP!$D33,'Debt _UTP'!Z$48:Z$88)/10^6</f>
        <v>804.13232722283033</v>
      </c>
      <c r="J33" s="92">
        <f>SUMIF('Debt _UTP'!$G$48:$G$88,Aggregated_UTP!$D33,'Debt _UTP'!AA$48:AA$88)/10^6</f>
        <v>587.7328321503561</v>
      </c>
      <c r="K33" s="92">
        <f>SUMIF('Debt _UTP'!$G$48:$G$88,Aggregated_UTP!$D33,'Debt _UTP'!AB$48:AB$88)/10^6</f>
        <v>379.74278707788164</v>
      </c>
      <c r="L33" s="92">
        <f>SUMIF('Debt _UTP'!$G$48:$G$88,Aggregated_UTP!$D33,'Debt _UTP'!AC$48:AC$88)/10^6</f>
        <v>235.7567626230026</v>
      </c>
      <c r="M33" s="92">
        <f>SUMIF('Debt _UTP'!$G$48:$G$88,Aggregated_UTP!$D33,'Debt _UTP'!AD$48:AD$88)/10^6</f>
        <v>180.40133089998258</v>
      </c>
      <c r="N33" s="92">
        <f>SUMIF('Debt _UTP'!$G$48:$G$88,Aggregated_UTP!$D33,'Debt _UTP'!AE$48:AE$88)/10^6</f>
        <v>136.80918826565659</v>
      </c>
      <c r="O33" s="92">
        <f>SUMIF('Debt _UTP'!$G$48:$G$88,Aggregated_UTP!$D33,'Debt _UTP'!AF$48:AF$88)/10^6</f>
        <v>103.02358828133058</v>
      </c>
      <c r="P33" s="92">
        <f>SUMIF('Debt _UTP'!$G$48:$G$88,Aggregated_UTP!$D33,'Debt _UTP'!AG$48:AG$88)/10^6</f>
        <v>69.237988297004563</v>
      </c>
      <c r="Q33" s="92">
        <f>SUMIF('Debt _UTP'!$G$48:$G$88,Aggregated_UTP!$D33,'Debt _UTP'!AH$48:AH$88)/10^6</f>
        <v>35.452388312678565</v>
      </c>
      <c r="R33" s="92">
        <f>SUMIF('Debt _UTP'!$G$48:$G$88,Aggregated_UTP!$D33,'Debt _UTP'!AI$48:AI$88)/10^6</f>
        <v>1.6667883283525771</v>
      </c>
      <c r="S33" s="92">
        <f>SUMIF('Debt _UTP'!$G$48:$G$88,Aggregated_UTP!$D33,'Debt _UTP'!AJ$48:AJ$88)/10^6</f>
        <v>-1.227017492055893E-13</v>
      </c>
      <c r="T33" s="92">
        <f>SUMIF('Debt _UTP'!$G$48:$G$88,Aggregated_UTP!$D33,'Debt _UTP'!AK$48:AK$88)/10^6</f>
        <v>-1.227017492055893E-13</v>
      </c>
      <c r="U33" s="92">
        <f>SUMIF('Debt _UTP'!$G$48:$G$88,Aggregated_UTP!$D33,'Debt _UTP'!AL$48:AL$88)/10^6</f>
        <v>-1.227017492055893E-13</v>
      </c>
      <c r="V33" s="92">
        <f>SUMIF('Debt _UTP'!$G$48:$G$88,Aggregated_UTP!$D33,'Debt _UTP'!AM$48:AM$88)/10^6</f>
        <v>-1.227017492055893E-13</v>
      </c>
      <c r="W33" s="92">
        <f>SUMIF('Debt _UTP'!$G$48:$G$88,Aggregated_UTP!$D33,'Debt _UTP'!AN$48:AN$88)/10^6</f>
        <v>-1.227017492055893E-13</v>
      </c>
      <c r="X33" s="92">
        <f>SUMIF('Debt _UTP'!$G$48:$G$88,Aggregated_UTP!$D33,'Debt _UTP'!AO$48:AO$88)/10^6</f>
        <v>-1.227017492055893E-13</v>
      </c>
      <c r="Y33" s="92">
        <f>SUMIF('Debt _UTP'!$G$48:$G$88,Aggregated_UTP!$D33,'Debt _UTP'!AP$48:AP$88)/10^6</f>
        <v>-1.227017492055893E-13</v>
      </c>
      <c r="Z33" s="92">
        <f>SUMIF('Debt _UTP'!$G$48:$G$88,Aggregated_UTP!$D33,'Debt _UTP'!AQ$48:AQ$88)/10^6</f>
        <v>-1.227017492055893E-13</v>
      </c>
      <c r="AA33" s="92">
        <f>SUMIF('Debt _UTP'!$G$48:$G$88,Aggregated_UTP!$D33,'Debt _UTP'!AR$48:AR$88)/10^6</f>
        <v>-1.227017492055893E-13</v>
      </c>
      <c r="AB33" s="92">
        <f>SUMIF('Debt _UTP'!$G$48:$G$88,Aggregated_UTP!$D33,'Debt _UTP'!AS$48:AS$88)/10^6</f>
        <v>-1.227017492055893E-13</v>
      </c>
      <c r="AC33" s="92">
        <f>SUMIF('Debt _UTP'!$G$48:$G$88,Aggregated_UTP!$D33,'Debt _UTP'!AT$48:AT$88)/10^6</f>
        <v>-1.227017492055893E-13</v>
      </c>
      <c r="AD33" s="92">
        <f>SUMIF('Debt _UTP'!$G$48:$G$88,Aggregated_UTP!$D33,'Debt _UTP'!AU$48:AU$88)/10^6</f>
        <v>-1.227017492055893E-13</v>
      </c>
      <c r="AE33" s="92">
        <f>SUMIF('Debt _UTP'!$G$48:$G$88,Aggregated_UTP!$D33,'Debt _UTP'!AV$48:AV$88)/10^6</f>
        <v>-1.227017492055893E-13</v>
      </c>
      <c r="AF33" s="92">
        <f>SUMIF('Debt _UTP'!$G$48:$G$88,Aggregated_UTP!$D33,'Debt _UTP'!AW$48:AW$88)/10^6</f>
        <v>-1.227017492055893E-13</v>
      </c>
      <c r="AG33" s="92">
        <f>SUMIF('Debt _UTP'!$G$48:$G$88,Aggregated_UTP!$D33,'Debt _UTP'!AX$48:AX$88)/10^6</f>
        <v>-1.227017492055893E-13</v>
      </c>
      <c r="AH33" s="92">
        <f>SUMIF('Debt _UTP'!$G$48:$G$88,Aggregated_UTP!$D33,'Debt _UTP'!AY$48:AY$88)/10^6</f>
        <v>-1.227017492055893E-13</v>
      </c>
      <c r="AI33" s="92">
        <f>SUMIF('Debt _UTP'!$G$48:$G$88,Aggregated_UTP!$D33,'Debt _UTP'!AZ$48:AZ$88)/10^6</f>
        <v>-1.227017492055893E-13</v>
      </c>
      <c r="AJ33" s="92">
        <f>SUMIF('Debt _UTP'!$G$48:$G$88,Aggregated_UTP!$D33,'Debt _UTP'!BA$48:BA$88)/10^6</f>
        <v>-1.227017492055893E-13</v>
      </c>
      <c r="AK33" s="92">
        <f>SUMIF('Debt _UTP'!$G$48:$G$88,Aggregated_UTP!$D33,'Debt _UTP'!BB$48:BB$88)/10^6</f>
        <v>-1.227017492055893E-13</v>
      </c>
      <c r="AL33" s="92">
        <f>SUMIF('Debt _UTP'!$G$48:$G$88,Aggregated_UTP!$D33,'Debt _UTP'!BC$48:BC$88)/10^6</f>
        <v>-1.227017492055893E-13</v>
      </c>
      <c r="AM33" s="92">
        <f>SUMIF('Debt _UTP'!$G$48:$G$88,Aggregated_UTP!$D33,'Debt _UTP'!BD$48:BD$88)/10^6</f>
        <v>-1.227017492055893E-13</v>
      </c>
      <c r="AN33" s="92">
        <f>SUMIF('Debt _UTP'!$G$48:$G$88,Aggregated_UTP!$D33,'Debt _UTP'!BE$48:BE$88)/10^6</f>
        <v>-1.227017492055893E-13</v>
      </c>
      <c r="AO33" s="92">
        <f>SUMIF('Debt _UTP'!$G$48:$G$88,Aggregated_UTP!$D33,'Debt _UTP'!BF$48:BF$88)/10^6</f>
        <v>-1.227017492055893E-13</v>
      </c>
      <c r="AP33" s="92">
        <f>SUMIF('Debt _UTP'!$G$48:$G$88,Aggregated_UTP!$D33,'Debt _UTP'!BG$48:BG$88)/10^6</f>
        <v>-1.227017492055893E-13</v>
      </c>
      <c r="AQ33" s="92">
        <f>SUMIF('Debt _UTP'!$G$48:$G$88,Aggregated_UTP!$D33,'Debt _UTP'!BH$48:BH$88)/10^6</f>
        <v>-1.227017492055893E-13</v>
      </c>
      <c r="AR33" s="92">
        <f>SUMIF('Debt _UTP'!$G$48:$G$88,Aggregated_UTP!$D33,'Debt _UTP'!BI$48:BI$88)/10^6</f>
        <v>-1.227017492055893E-13</v>
      </c>
      <c r="AS33" s="92">
        <f>SUMIF('Debt _UTP'!$G$48:$G$88,Aggregated_UTP!$D33,'Debt _UTP'!BJ$48:BJ$88)/10^6</f>
        <v>-1.227017492055893E-13</v>
      </c>
      <c r="AT33" s="92">
        <f>SUMIF('Debt _UTP'!$G$48:$G$88,Aggregated_UTP!$D33,'Debt _UTP'!BK$48:BK$88)/10^6</f>
        <v>-1.227017492055893E-13</v>
      </c>
      <c r="AU33" s="92">
        <f>SUMIF('Debt _UTP'!$G$48:$G$88,Aggregated_UTP!$D33,'Debt _UTP'!BL$48:BL$88)/10^6</f>
        <v>-1.227017492055893E-13</v>
      </c>
      <c r="AV33" s="92">
        <f>SUMIF('Debt _UTP'!$G$48:$G$88,Aggregated_UTP!$D33,'Debt _UTP'!BM$48:BM$88)/10^6</f>
        <v>-1.227017492055893E-13</v>
      </c>
      <c r="AW33" s="92">
        <f>SUMIF('Debt _UTP'!$G$48:$G$88,Aggregated_UTP!$D33,'Debt _UTP'!BN$48:BN$88)/10^6</f>
        <v>-1.227017492055893E-13</v>
      </c>
      <c r="AX33" s="92">
        <f>SUMIF('Debt _UTP'!$G$48:$G$88,Aggregated_UTP!$D33,'Debt _UTP'!BO$48:BO$88)/10^6</f>
        <v>-1.227017492055893E-13</v>
      </c>
      <c r="AY33" s="92">
        <f>SUMIF('Debt _UTP'!$G$48:$G$88,Aggregated_UTP!$D33,'Debt _UTP'!BP$48:BP$88)/10^6</f>
        <v>-1.227017492055893E-13</v>
      </c>
      <c r="AZ33" s="92">
        <f>SUMIF('Debt _UTP'!$G$48:$G$88,Aggregated_UTP!$D33,'Debt _UTP'!BQ$48:BQ$88)/10^6</f>
        <v>-1.227017492055893E-13</v>
      </c>
      <c r="BA33" s="92">
        <f>SUMIF('Debt _UTP'!$G$48:$G$88,Aggregated_UTP!$D33,'Debt _UTP'!BR$48:BR$88)/10^6</f>
        <v>-1.227017492055893E-13</v>
      </c>
      <c r="BB33" s="92">
        <f>SUMIF('Debt _UTP'!$G$48:$G$88,Aggregated_UTP!$D33,'Debt _UTP'!BS$48:BS$88)/10^6</f>
        <v>-1.227017492055893E-13</v>
      </c>
      <c r="BC33" s="92">
        <f>SUMIF('Debt _UTP'!$G$48:$G$88,Aggregated_UTP!$D33,'Debt _UTP'!BT$48:BT$88)/10^6</f>
        <v>-1.227017492055893E-13</v>
      </c>
      <c r="BD33" s="92">
        <f>SUMIF('Debt _UTP'!$G$48:$G$88,Aggregated_UTP!$D33,'Debt _UTP'!BU$48:BU$88)/10^6</f>
        <v>-1.227017492055893E-13</v>
      </c>
      <c r="BE33" s="92">
        <f>SUMIF('Debt _UTP'!$G$48:$G$88,Aggregated_UTP!$D33,'Debt _UTP'!BV$48:BV$88)/10^6</f>
        <v>-1.227017492055893E-13</v>
      </c>
      <c r="BF33" s="92">
        <f>SUMIF('Debt _UTP'!$G$48:$G$88,Aggregated_UTP!$D33,'Debt _UTP'!BW$48:BW$88)/10^6</f>
        <v>-1.227017492055893E-13</v>
      </c>
    </row>
    <row r="34" spans="1:58" s="78" customFormat="1" ht="15" customHeight="1" x14ac:dyDescent="0.3">
      <c r="A34" s="84"/>
      <c r="B34" s="84"/>
      <c r="C34" s="84"/>
      <c r="D34" s="84">
        <v>5</v>
      </c>
      <c r="E34" s="84" t="str">
        <f>$E$9</f>
        <v>USD_5</v>
      </c>
      <c r="F34" s="84"/>
      <c r="G34" s="84"/>
      <c r="H34" s="92">
        <f t="shared" si="7"/>
        <v>2730.1841549975088</v>
      </c>
      <c r="I34" s="92">
        <f>SUMIF('Debt _UTP'!$G$48:$G$88,Aggregated_UTP!$D34,'Debt _UTP'!Z$48:Z$88)/10^6</f>
        <v>2100.0181886644514</v>
      </c>
      <c r="J34" s="92">
        <f>SUMIF('Debt _UTP'!$G$48:$G$88,Aggregated_UTP!$D34,'Debt _UTP'!AA$48:AA$88)/10^6</f>
        <v>1500.0159150813952</v>
      </c>
      <c r="K34" s="92">
        <f>SUMIF('Debt _UTP'!$G$48:$G$88,Aggregated_UTP!$D34,'Debt _UTP'!AB$48:AB$88)/10^6</f>
        <v>900.01364149833887</v>
      </c>
      <c r="L34" s="92">
        <f>SUMIF('Debt _UTP'!$G$48:$G$88,Aggregated_UTP!$D34,'Debt _UTP'!AC$48:AC$88)/10^6</f>
        <v>300.01136791528234</v>
      </c>
      <c r="M34" s="92">
        <f>SUMIF('Debt _UTP'!$G$48:$G$88,Aggregated_UTP!$D34,'Debt _UTP'!AD$48:AD$88)/10^6</f>
        <v>9.0943322258398764E-3</v>
      </c>
      <c r="N34" s="92">
        <f>SUMIF('Debt _UTP'!$G$48:$G$88,Aggregated_UTP!$D34,'Debt _UTP'!AE$48:AE$88)/10^6</f>
        <v>6.8207491693799078E-3</v>
      </c>
      <c r="O34" s="92">
        <f>SUMIF('Debt _UTP'!$G$48:$G$88,Aggregated_UTP!$D34,'Debt _UTP'!AF$48:AF$88)/10^6</f>
        <v>4.5471661129199382E-3</v>
      </c>
      <c r="P34" s="92">
        <f>SUMIF('Debt _UTP'!$G$48:$G$88,Aggregated_UTP!$D34,'Debt _UTP'!AG$48:AG$88)/10^6</f>
        <v>2.2735830564599691E-3</v>
      </c>
      <c r="Q34" s="92">
        <f>SUMIF('Debt _UTP'!$G$48:$G$88,Aggregated_UTP!$D34,'Debt _UTP'!AH$48:AH$88)/10^6</f>
        <v>0</v>
      </c>
      <c r="R34" s="92">
        <f>SUMIF('Debt _UTP'!$G$48:$G$88,Aggregated_UTP!$D34,'Debt _UTP'!AI$48:AI$88)/10^6</f>
        <v>0</v>
      </c>
      <c r="S34" s="92">
        <f>SUMIF('Debt _UTP'!$G$48:$G$88,Aggregated_UTP!$D34,'Debt _UTP'!AJ$48:AJ$88)/10^6</f>
        <v>0</v>
      </c>
      <c r="T34" s="92">
        <f>SUMIF('Debt _UTP'!$G$48:$G$88,Aggregated_UTP!$D34,'Debt _UTP'!AK$48:AK$88)/10^6</f>
        <v>0</v>
      </c>
      <c r="U34" s="92">
        <f>SUMIF('Debt _UTP'!$G$48:$G$88,Aggregated_UTP!$D34,'Debt _UTP'!AL$48:AL$88)/10^6</f>
        <v>0</v>
      </c>
      <c r="V34" s="92">
        <f>SUMIF('Debt _UTP'!$G$48:$G$88,Aggregated_UTP!$D34,'Debt _UTP'!AM$48:AM$88)/10^6</f>
        <v>0</v>
      </c>
      <c r="W34" s="92">
        <f>SUMIF('Debt _UTP'!$G$48:$G$88,Aggregated_UTP!$D34,'Debt _UTP'!AN$48:AN$88)/10^6</f>
        <v>0</v>
      </c>
      <c r="X34" s="92">
        <f>SUMIF('Debt _UTP'!$G$48:$G$88,Aggregated_UTP!$D34,'Debt _UTP'!AO$48:AO$88)/10^6</f>
        <v>0</v>
      </c>
      <c r="Y34" s="92">
        <f>SUMIF('Debt _UTP'!$G$48:$G$88,Aggregated_UTP!$D34,'Debt _UTP'!AP$48:AP$88)/10^6</f>
        <v>0</v>
      </c>
      <c r="Z34" s="92">
        <f>SUMIF('Debt _UTP'!$G$48:$G$88,Aggregated_UTP!$D34,'Debt _UTP'!AQ$48:AQ$88)/10^6</f>
        <v>0</v>
      </c>
      <c r="AA34" s="92">
        <f>SUMIF('Debt _UTP'!$G$48:$G$88,Aggregated_UTP!$D34,'Debt _UTP'!AR$48:AR$88)/10^6</f>
        <v>0</v>
      </c>
      <c r="AB34" s="92">
        <f>SUMIF('Debt _UTP'!$G$48:$G$88,Aggregated_UTP!$D34,'Debt _UTP'!AS$48:AS$88)/10^6</f>
        <v>0</v>
      </c>
      <c r="AC34" s="92">
        <f>SUMIF('Debt _UTP'!$G$48:$G$88,Aggregated_UTP!$D34,'Debt _UTP'!AT$48:AT$88)/10^6</f>
        <v>0</v>
      </c>
      <c r="AD34" s="92">
        <f>SUMIF('Debt _UTP'!$G$48:$G$88,Aggregated_UTP!$D34,'Debt _UTP'!AU$48:AU$88)/10^6</f>
        <v>0</v>
      </c>
      <c r="AE34" s="92">
        <f>SUMIF('Debt _UTP'!$G$48:$G$88,Aggregated_UTP!$D34,'Debt _UTP'!AV$48:AV$88)/10^6</f>
        <v>0</v>
      </c>
      <c r="AF34" s="92">
        <f>SUMIF('Debt _UTP'!$G$48:$G$88,Aggregated_UTP!$D34,'Debt _UTP'!AW$48:AW$88)/10^6</f>
        <v>0</v>
      </c>
      <c r="AG34" s="92">
        <f>SUMIF('Debt _UTP'!$G$48:$G$88,Aggregated_UTP!$D34,'Debt _UTP'!AX$48:AX$88)/10^6</f>
        <v>0</v>
      </c>
      <c r="AH34" s="92">
        <f>SUMIF('Debt _UTP'!$G$48:$G$88,Aggregated_UTP!$D34,'Debt _UTP'!AY$48:AY$88)/10^6</f>
        <v>0</v>
      </c>
      <c r="AI34" s="92">
        <f>SUMIF('Debt _UTP'!$G$48:$G$88,Aggregated_UTP!$D34,'Debt _UTP'!AZ$48:AZ$88)/10^6</f>
        <v>0</v>
      </c>
      <c r="AJ34" s="92">
        <f>SUMIF('Debt _UTP'!$G$48:$G$88,Aggregated_UTP!$D34,'Debt _UTP'!BA$48:BA$88)/10^6</f>
        <v>0</v>
      </c>
      <c r="AK34" s="92">
        <f>SUMIF('Debt _UTP'!$G$48:$G$88,Aggregated_UTP!$D34,'Debt _UTP'!BB$48:BB$88)/10^6</f>
        <v>0</v>
      </c>
      <c r="AL34" s="92">
        <f>SUMIF('Debt _UTP'!$G$48:$G$88,Aggregated_UTP!$D34,'Debt _UTP'!BC$48:BC$88)/10^6</f>
        <v>0</v>
      </c>
      <c r="AM34" s="92">
        <f>SUMIF('Debt _UTP'!$G$48:$G$88,Aggregated_UTP!$D34,'Debt _UTP'!BD$48:BD$88)/10^6</f>
        <v>0</v>
      </c>
      <c r="AN34" s="92">
        <f>SUMIF('Debt _UTP'!$G$48:$G$88,Aggregated_UTP!$D34,'Debt _UTP'!BE$48:BE$88)/10^6</f>
        <v>0</v>
      </c>
      <c r="AO34" s="92">
        <f>SUMIF('Debt _UTP'!$G$48:$G$88,Aggregated_UTP!$D34,'Debt _UTP'!BF$48:BF$88)/10^6</f>
        <v>0</v>
      </c>
      <c r="AP34" s="92">
        <f>SUMIF('Debt _UTP'!$G$48:$G$88,Aggregated_UTP!$D34,'Debt _UTP'!BG$48:BG$88)/10^6</f>
        <v>0</v>
      </c>
      <c r="AQ34" s="92">
        <f>SUMIF('Debt _UTP'!$G$48:$G$88,Aggregated_UTP!$D34,'Debt _UTP'!BH$48:BH$88)/10^6</f>
        <v>0</v>
      </c>
      <c r="AR34" s="92">
        <f>SUMIF('Debt _UTP'!$G$48:$G$88,Aggregated_UTP!$D34,'Debt _UTP'!BI$48:BI$88)/10^6</f>
        <v>0</v>
      </c>
      <c r="AS34" s="92">
        <f>SUMIF('Debt _UTP'!$G$48:$G$88,Aggregated_UTP!$D34,'Debt _UTP'!BJ$48:BJ$88)/10^6</f>
        <v>0</v>
      </c>
      <c r="AT34" s="92">
        <f>SUMIF('Debt _UTP'!$G$48:$G$88,Aggregated_UTP!$D34,'Debt _UTP'!BK$48:BK$88)/10^6</f>
        <v>0</v>
      </c>
      <c r="AU34" s="92">
        <f>SUMIF('Debt _UTP'!$G$48:$G$88,Aggregated_UTP!$D34,'Debt _UTP'!BL$48:BL$88)/10^6</f>
        <v>0</v>
      </c>
      <c r="AV34" s="92">
        <f>SUMIF('Debt _UTP'!$G$48:$G$88,Aggregated_UTP!$D34,'Debt _UTP'!BM$48:BM$88)/10^6</f>
        <v>0</v>
      </c>
      <c r="AW34" s="92">
        <f>SUMIF('Debt _UTP'!$G$48:$G$88,Aggregated_UTP!$D34,'Debt _UTP'!BN$48:BN$88)/10^6</f>
        <v>0</v>
      </c>
      <c r="AX34" s="92">
        <f>SUMIF('Debt _UTP'!$G$48:$G$88,Aggregated_UTP!$D34,'Debt _UTP'!BO$48:BO$88)/10^6</f>
        <v>0</v>
      </c>
      <c r="AY34" s="92">
        <f>SUMIF('Debt _UTP'!$G$48:$G$88,Aggregated_UTP!$D34,'Debt _UTP'!BP$48:BP$88)/10^6</f>
        <v>0</v>
      </c>
      <c r="AZ34" s="92">
        <f>SUMIF('Debt _UTP'!$G$48:$G$88,Aggregated_UTP!$D34,'Debt _UTP'!BQ$48:BQ$88)/10^6</f>
        <v>0</v>
      </c>
      <c r="BA34" s="92">
        <f>SUMIF('Debt _UTP'!$G$48:$G$88,Aggregated_UTP!$D34,'Debt _UTP'!BR$48:BR$88)/10^6</f>
        <v>0</v>
      </c>
      <c r="BB34" s="92">
        <f>SUMIF('Debt _UTP'!$G$48:$G$88,Aggregated_UTP!$D34,'Debt _UTP'!BS$48:BS$88)/10^6</f>
        <v>0</v>
      </c>
      <c r="BC34" s="92">
        <f>SUMIF('Debt _UTP'!$G$48:$G$88,Aggregated_UTP!$D34,'Debt _UTP'!BT$48:BT$88)/10^6</f>
        <v>0</v>
      </c>
      <c r="BD34" s="92">
        <f>SUMIF('Debt _UTP'!$G$48:$G$88,Aggregated_UTP!$D34,'Debt _UTP'!BU$48:BU$88)/10^6</f>
        <v>0</v>
      </c>
      <c r="BE34" s="92">
        <f>SUMIF('Debt _UTP'!$G$48:$G$88,Aggregated_UTP!$D34,'Debt _UTP'!BV$48:BV$88)/10^6</f>
        <v>0</v>
      </c>
      <c r="BF34" s="92">
        <f>SUMIF('Debt _UTP'!$G$48:$G$88,Aggregated_UTP!$D34,'Debt _UTP'!BW$48:BW$88)/10^6</f>
        <v>0</v>
      </c>
    </row>
    <row r="35" spans="1:58" s="78" customFormat="1" ht="15" customHeight="1" x14ac:dyDescent="0.3">
      <c r="A35" s="84"/>
      <c r="B35" s="84"/>
      <c r="C35" s="84"/>
      <c r="D35" s="84">
        <v>6</v>
      </c>
      <c r="E35" s="84" t="str">
        <f>$E$10</f>
        <v>USD_6</v>
      </c>
      <c r="F35" s="84"/>
      <c r="G35" s="84"/>
      <c r="H35" s="92">
        <f t="shared" si="7"/>
        <v>3051.518323149</v>
      </c>
      <c r="I35" s="92">
        <f>SUMIF('Debt _UTP'!$G$48:$G$88,Aggregated_UTP!$D35,'Debt _UTP'!Z$48:Z$88)/10^6</f>
        <v>2483.5919430419999</v>
      </c>
      <c r="J35" s="92">
        <f>SUMIF('Debt _UTP'!$G$48:$G$88,Aggregated_UTP!$D35,'Debt _UTP'!AA$48:AA$88)/10^6</f>
        <v>1713.1571989500001</v>
      </c>
      <c r="K35" s="92">
        <f>SUMIF('Debt _UTP'!$G$48:$G$88,Aggregated_UTP!$D35,'Debt _UTP'!AB$48:AB$88)/10^6</f>
        <v>1246.060173075</v>
      </c>
      <c r="L35" s="92">
        <f>SUMIF('Debt _UTP'!$G$48:$G$88,Aggregated_UTP!$D35,'Debt _UTP'!AC$48:AC$88)/10^6</f>
        <v>786.46314720000009</v>
      </c>
      <c r="M35" s="92">
        <f>SUMIF('Debt _UTP'!$G$48:$G$88,Aggregated_UTP!$D35,'Debt _UTP'!AD$48:AD$88)/10^6</f>
        <v>530.68569480000008</v>
      </c>
      <c r="N35" s="92">
        <f>SUMIF('Debt _UTP'!$G$48:$G$88,Aggregated_UTP!$D35,'Debt _UTP'!AE$48:AE$88)/10^6</f>
        <v>254.8428474000001</v>
      </c>
      <c r="O35" s="92">
        <f>SUMIF('Debt _UTP'!$G$48:$G$88,Aggregated_UTP!$D35,'Debt _UTP'!AF$48:AF$88)/10^6</f>
        <v>0</v>
      </c>
      <c r="P35" s="92">
        <f>SUMIF('Debt _UTP'!$G$48:$G$88,Aggregated_UTP!$D35,'Debt _UTP'!AG$48:AG$88)/10^6</f>
        <v>0</v>
      </c>
      <c r="Q35" s="92">
        <f>SUMIF('Debt _UTP'!$G$48:$G$88,Aggregated_UTP!$D35,'Debt _UTP'!AH$48:AH$88)/10^6</f>
        <v>0</v>
      </c>
      <c r="R35" s="92">
        <f>SUMIF('Debt _UTP'!$G$48:$G$88,Aggregated_UTP!$D35,'Debt _UTP'!AI$48:AI$88)/10^6</f>
        <v>0</v>
      </c>
      <c r="S35" s="92">
        <f>SUMIF('Debt _UTP'!$G$48:$G$88,Aggregated_UTP!$D35,'Debt _UTP'!AJ$48:AJ$88)/10^6</f>
        <v>0</v>
      </c>
      <c r="T35" s="92">
        <f>SUMIF('Debt _UTP'!$G$48:$G$88,Aggregated_UTP!$D35,'Debt _UTP'!AK$48:AK$88)/10^6</f>
        <v>0</v>
      </c>
      <c r="U35" s="92">
        <f>SUMIF('Debt _UTP'!$G$48:$G$88,Aggregated_UTP!$D35,'Debt _UTP'!AL$48:AL$88)/10^6</f>
        <v>0</v>
      </c>
      <c r="V35" s="92">
        <f>SUMIF('Debt _UTP'!$G$48:$G$88,Aggregated_UTP!$D35,'Debt _UTP'!AM$48:AM$88)/10^6</f>
        <v>0</v>
      </c>
      <c r="W35" s="92">
        <f>SUMIF('Debt _UTP'!$G$48:$G$88,Aggregated_UTP!$D35,'Debt _UTP'!AN$48:AN$88)/10^6</f>
        <v>0</v>
      </c>
      <c r="X35" s="92">
        <f>SUMIF('Debt _UTP'!$G$48:$G$88,Aggregated_UTP!$D35,'Debt _UTP'!AO$48:AO$88)/10^6</f>
        <v>0</v>
      </c>
      <c r="Y35" s="92">
        <f>SUMIF('Debt _UTP'!$G$48:$G$88,Aggregated_UTP!$D35,'Debt _UTP'!AP$48:AP$88)/10^6</f>
        <v>0</v>
      </c>
      <c r="Z35" s="92">
        <f>SUMIF('Debt _UTP'!$G$48:$G$88,Aggregated_UTP!$D35,'Debt _UTP'!AQ$48:AQ$88)/10^6</f>
        <v>0</v>
      </c>
      <c r="AA35" s="92">
        <f>SUMIF('Debt _UTP'!$G$48:$G$88,Aggregated_UTP!$D35,'Debt _UTP'!AR$48:AR$88)/10^6</f>
        <v>0</v>
      </c>
      <c r="AB35" s="92">
        <f>SUMIF('Debt _UTP'!$G$48:$G$88,Aggregated_UTP!$D35,'Debt _UTP'!AS$48:AS$88)/10^6</f>
        <v>0</v>
      </c>
      <c r="AC35" s="92">
        <f>SUMIF('Debt _UTP'!$G$48:$G$88,Aggregated_UTP!$D35,'Debt _UTP'!AT$48:AT$88)/10^6</f>
        <v>0</v>
      </c>
      <c r="AD35" s="92">
        <f>SUMIF('Debt _UTP'!$G$48:$G$88,Aggregated_UTP!$D35,'Debt _UTP'!AU$48:AU$88)/10^6</f>
        <v>0</v>
      </c>
      <c r="AE35" s="92">
        <f>SUMIF('Debt _UTP'!$G$48:$G$88,Aggregated_UTP!$D35,'Debt _UTP'!AV$48:AV$88)/10^6</f>
        <v>0</v>
      </c>
      <c r="AF35" s="92">
        <f>SUMIF('Debt _UTP'!$G$48:$G$88,Aggregated_UTP!$D35,'Debt _UTP'!AW$48:AW$88)/10^6</f>
        <v>0</v>
      </c>
      <c r="AG35" s="92">
        <f>SUMIF('Debt _UTP'!$G$48:$G$88,Aggregated_UTP!$D35,'Debt _UTP'!AX$48:AX$88)/10^6</f>
        <v>0</v>
      </c>
      <c r="AH35" s="92">
        <f>SUMIF('Debt _UTP'!$G$48:$G$88,Aggregated_UTP!$D35,'Debt _UTP'!AY$48:AY$88)/10^6</f>
        <v>0</v>
      </c>
      <c r="AI35" s="92">
        <f>SUMIF('Debt _UTP'!$G$48:$G$88,Aggregated_UTP!$D35,'Debt _UTP'!AZ$48:AZ$88)/10^6</f>
        <v>0</v>
      </c>
      <c r="AJ35" s="92">
        <f>SUMIF('Debt _UTP'!$G$48:$G$88,Aggregated_UTP!$D35,'Debt _UTP'!BA$48:BA$88)/10^6</f>
        <v>0</v>
      </c>
      <c r="AK35" s="92">
        <f>SUMIF('Debt _UTP'!$G$48:$G$88,Aggregated_UTP!$D35,'Debt _UTP'!BB$48:BB$88)/10^6</f>
        <v>0</v>
      </c>
      <c r="AL35" s="92">
        <f>SUMIF('Debt _UTP'!$G$48:$G$88,Aggregated_UTP!$D35,'Debt _UTP'!BC$48:BC$88)/10^6</f>
        <v>0</v>
      </c>
      <c r="AM35" s="92">
        <f>SUMIF('Debt _UTP'!$G$48:$G$88,Aggregated_UTP!$D35,'Debt _UTP'!BD$48:BD$88)/10^6</f>
        <v>0</v>
      </c>
      <c r="AN35" s="92">
        <f>SUMIF('Debt _UTP'!$G$48:$G$88,Aggregated_UTP!$D35,'Debt _UTP'!BE$48:BE$88)/10^6</f>
        <v>0</v>
      </c>
      <c r="AO35" s="92">
        <f>SUMIF('Debt _UTP'!$G$48:$G$88,Aggregated_UTP!$D35,'Debt _UTP'!BF$48:BF$88)/10^6</f>
        <v>0</v>
      </c>
      <c r="AP35" s="92">
        <f>SUMIF('Debt _UTP'!$G$48:$G$88,Aggregated_UTP!$D35,'Debt _UTP'!BG$48:BG$88)/10^6</f>
        <v>0</v>
      </c>
      <c r="AQ35" s="92">
        <f>SUMIF('Debt _UTP'!$G$48:$G$88,Aggregated_UTP!$D35,'Debt _UTP'!BH$48:BH$88)/10^6</f>
        <v>0</v>
      </c>
      <c r="AR35" s="92">
        <f>SUMIF('Debt _UTP'!$G$48:$G$88,Aggregated_UTP!$D35,'Debt _UTP'!BI$48:BI$88)/10^6</f>
        <v>0</v>
      </c>
      <c r="AS35" s="92">
        <f>SUMIF('Debt _UTP'!$G$48:$G$88,Aggregated_UTP!$D35,'Debt _UTP'!BJ$48:BJ$88)/10^6</f>
        <v>0</v>
      </c>
      <c r="AT35" s="92">
        <f>SUMIF('Debt _UTP'!$G$48:$G$88,Aggregated_UTP!$D35,'Debt _UTP'!BK$48:BK$88)/10^6</f>
        <v>0</v>
      </c>
      <c r="AU35" s="92">
        <f>SUMIF('Debt _UTP'!$G$48:$G$88,Aggregated_UTP!$D35,'Debt _UTP'!BL$48:BL$88)/10^6</f>
        <v>0</v>
      </c>
      <c r="AV35" s="92">
        <f>SUMIF('Debt _UTP'!$G$48:$G$88,Aggregated_UTP!$D35,'Debt _UTP'!BM$48:BM$88)/10^6</f>
        <v>0</v>
      </c>
      <c r="AW35" s="92">
        <f>SUMIF('Debt _UTP'!$G$48:$G$88,Aggregated_UTP!$D35,'Debt _UTP'!BN$48:BN$88)/10^6</f>
        <v>0</v>
      </c>
      <c r="AX35" s="92">
        <f>SUMIF('Debt _UTP'!$G$48:$G$88,Aggregated_UTP!$D35,'Debt _UTP'!BO$48:BO$88)/10^6</f>
        <v>0</v>
      </c>
      <c r="AY35" s="92">
        <f>SUMIF('Debt _UTP'!$G$48:$G$88,Aggregated_UTP!$D35,'Debt _UTP'!BP$48:BP$88)/10^6</f>
        <v>0</v>
      </c>
      <c r="AZ35" s="92">
        <f>SUMIF('Debt _UTP'!$G$48:$G$88,Aggregated_UTP!$D35,'Debt _UTP'!BQ$48:BQ$88)/10^6</f>
        <v>0</v>
      </c>
      <c r="BA35" s="92">
        <f>SUMIF('Debt _UTP'!$G$48:$G$88,Aggregated_UTP!$D35,'Debt _UTP'!BR$48:BR$88)/10^6</f>
        <v>0</v>
      </c>
      <c r="BB35" s="92">
        <f>SUMIF('Debt _UTP'!$G$48:$G$88,Aggregated_UTP!$D35,'Debt _UTP'!BS$48:BS$88)/10^6</f>
        <v>0</v>
      </c>
      <c r="BC35" s="92">
        <f>SUMIF('Debt _UTP'!$G$48:$G$88,Aggregated_UTP!$D35,'Debt _UTP'!BT$48:BT$88)/10^6</f>
        <v>0</v>
      </c>
      <c r="BD35" s="92">
        <f>SUMIF('Debt _UTP'!$G$48:$G$88,Aggregated_UTP!$D35,'Debt _UTP'!BU$48:BU$88)/10^6</f>
        <v>0</v>
      </c>
      <c r="BE35" s="92">
        <f>SUMIF('Debt _UTP'!$G$48:$G$88,Aggregated_UTP!$D35,'Debt _UTP'!BV$48:BV$88)/10^6</f>
        <v>0</v>
      </c>
      <c r="BF35" s="92">
        <f>SUMIF('Debt _UTP'!$G$48:$G$88,Aggregated_UTP!$D35,'Debt _UTP'!BW$48:BW$88)/10^6</f>
        <v>0</v>
      </c>
    </row>
    <row r="36" spans="1:58" s="78" customFormat="1" ht="15" customHeight="1" x14ac:dyDescent="0.3">
      <c r="A36" s="84"/>
      <c r="B36" s="84"/>
      <c r="C36" s="84"/>
      <c r="D36" s="84">
        <v>7</v>
      </c>
      <c r="E36" s="84" t="str">
        <f>$E$11</f>
        <v>USD_7</v>
      </c>
      <c r="F36" s="84"/>
      <c r="G36" s="84"/>
      <c r="H36" s="92">
        <f t="shared" si="7"/>
        <v>0</v>
      </c>
      <c r="I36" s="92">
        <f>SUMIF('Debt _UTP'!$G$48:$G$88,Aggregated_UTP!$D36,'Debt _UTP'!Z$48:Z$88)/10^6</f>
        <v>0</v>
      </c>
      <c r="J36" s="92">
        <f>SUMIF('Debt _UTP'!$G$48:$G$88,Aggregated_UTP!$D36,'Debt _UTP'!AA$48:AA$88)/10^6</f>
        <v>0</v>
      </c>
      <c r="K36" s="92">
        <f>SUMIF('Debt _UTP'!$G$48:$G$88,Aggregated_UTP!$D36,'Debt _UTP'!AB$48:AB$88)/10^6</f>
        <v>0</v>
      </c>
      <c r="L36" s="92">
        <f>SUMIF('Debt _UTP'!$G$48:$G$88,Aggregated_UTP!$D36,'Debt _UTP'!AC$48:AC$88)/10^6</f>
        <v>0</v>
      </c>
      <c r="M36" s="92">
        <f>SUMIF('Debt _UTP'!$G$48:$G$88,Aggregated_UTP!$D36,'Debt _UTP'!AD$48:AD$88)/10^6</f>
        <v>0</v>
      </c>
      <c r="N36" s="92">
        <f>SUMIF('Debt _UTP'!$G$48:$G$88,Aggregated_UTP!$D36,'Debt _UTP'!AE$48:AE$88)/10^6</f>
        <v>0</v>
      </c>
      <c r="O36" s="92">
        <f>SUMIF('Debt _UTP'!$G$48:$G$88,Aggregated_UTP!$D36,'Debt _UTP'!AF$48:AF$88)/10^6</f>
        <v>0</v>
      </c>
      <c r="P36" s="92">
        <f>SUMIF('Debt _UTP'!$G$48:$G$88,Aggregated_UTP!$D36,'Debt _UTP'!AG$48:AG$88)/10^6</f>
        <v>0</v>
      </c>
      <c r="Q36" s="92">
        <f>SUMIF('Debt _UTP'!$G$48:$G$88,Aggregated_UTP!$D36,'Debt _UTP'!AH$48:AH$88)/10^6</f>
        <v>0</v>
      </c>
      <c r="R36" s="92">
        <f>SUMIF('Debt _UTP'!$G$48:$G$88,Aggregated_UTP!$D36,'Debt _UTP'!AI$48:AI$88)/10^6</f>
        <v>0</v>
      </c>
      <c r="S36" s="92">
        <f>SUMIF('Debt _UTP'!$G$48:$G$88,Aggregated_UTP!$D36,'Debt _UTP'!AJ$48:AJ$88)/10^6</f>
        <v>0</v>
      </c>
      <c r="T36" s="92">
        <f>SUMIF('Debt _UTP'!$G$48:$G$88,Aggregated_UTP!$D36,'Debt _UTP'!AK$48:AK$88)/10^6</f>
        <v>0</v>
      </c>
      <c r="U36" s="92">
        <f>SUMIF('Debt _UTP'!$G$48:$G$88,Aggregated_UTP!$D36,'Debt _UTP'!AL$48:AL$88)/10^6</f>
        <v>0</v>
      </c>
      <c r="V36" s="92">
        <f>SUMIF('Debt _UTP'!$G$48:$G$88,Aggregated_UTP!$D36,'Debt _UTP'!AM$48:AM$88)/10^6</f>
        <v>0</v>
      </c>
      <c r="W36" s="92">
        <f>SUMIF('Debt _UTP'!$G$48:$G$88,Aggregated_UTP!$D36,'Debt _UTP'!AN$48:AN$88)/10^6</f>
        <v>0</v>
      </c>
      <c r="X36" s="92">
        <f>SUMIF('Debt _UTP'!$G$48:$G$88,Aggregated_UTP!$D36,'Debt _UTP'!AO$48:AO$88)/10^6</f>
        <v>0</v>
      </c>
      <c r="Y36" s="92">
        <f>SUMIF('Debt _UTP'!$G$48:$G$88,Aggregated_UTP!$D36,'Debt _UTP'!AP$48:AP$88)/10^6</f>
        <v>0</v>
      </c>
      <c r="Z36" s="92">
        <f>SUMIF('Debt _UTP'!$G$48:$G$88,Aggregated_UTP!$D36,'Debt _UTP'!AQ$48:AQ$88)/10^6</f>
        <v>0</v>
      </c>
      <c r="AA36" s="92">
        <f>SUMIF('Debt _UTP'!$G$48:$G$88,Aggregated_UTP!$D36,'Debt _UTP'!AR$48:AR$88)/10^6</f>
        <v>0</v>
      </c>
      <c r="AB36" s="92">
        <f>SUMIF('Debt _UTP'!$G$48:$G$88,Aggregated_UTP!$D36,'Debt _UTP'!AS$48:AS$88)/10^6</f>
        <v>0</v>
      </c>
      <c r="AC36" s="92">
        <f>SUMIF('Debt _UTP'!$G$48:$G$88,Aggregated_UTP!$D36,'Debt _UTP'!AT$48:AT$88)/10^6</f>
        <v>0</v>
      </c>
      <c r="AD36" s="92">
        <f>SUMIF('Debt _UTP'!$G$48:$G$88,Aggregated_UTP!$D36,'Debt _UTP'!AU$48:AU$88)/10^6</f>
        <v>0</v>
      </c>
      <c r="AE36" s="92">
        <f>SUMIF('Debt _UTP'!$G$48:$G$88,Aggregated_UTP!$D36,'Debt _UTP'!AV$48:AV$88)/10^6</f>
        <v>0</v>
      </c>
      <c r="AF36" s="92">
        <f>SUMIF('Debt _UTP'!$G$48:$G$88,Aggregated_UTP!$D36,'Debt _UTP'!AW$48:AW$88)/10^6</f>
        <v>0</v>
      </c>
      <c r="AG36" s="92">
        <f>SUMIF('Debt _UTP'!$G$48:$G$88,Aggregated_UTP!$D36,'Debt _UTP'!AX$48:AX$88)/10^6</f>
        <v>0</v>
      </c>
      <c r="AH36" s="92">
        <f>SUMIF('Debt _UTP'!$G$48:$G$88,Aggregated_UTP!$D36,'Debt _UTP'!AY$48:AY$88)/10^6</f>
        <v>0</v>
      </c>
      <c r="AI36" s="92">
        <f>SUMIF('Debt _UTP'!$G$48:$G$88,Aggregated_UTP!$D36,'Debt _UTP'!AZ$48:AZ$88)/10^6</f>
        <v>0</v>
      </c>
      <c r="AJ36" s="92">
        <f>SUMIF('Debt _UTP'!$G$48:$G$88,Aggregated_UTP!$D36,'Debt _UTP'!BA$48:BA$88)/10^6</f>
        <v>0</v>
      </c>
      <c r="AK36" s="92">
        <f>SUMIF('Debt _UTP'!$G$48:$G$88,Aggregated_UTP!$D36,'Debt _UTP'!BB$48:BB$88)/10^6</f>
        <v>0</v>
      </c>
      <c r="AL36" s="92">
        <f>SUMIF('Debt _UTP'!$G$48:$G$88,Aggregated_UTP!$D36,'Debt _UTP'!BC$48:BC$88)/10^6</f>
        <v>0</v>
      </c>
      <c r="AM36" s="92">
        <f>SUMIF('Debt _UTP'!$G$48:$G$88,Aggregated_UTP!$D36,'Debt _UTP'!BD$48:BD$88)/10^6</f>
        <v>0</v>
      </c>
      <c r="AN36" s="92">
        <f>SUMIF('Debt _UTP'!$G$48:$G$88,Aggregated_UTP!$D36,'Debt _UTP'!BE$48:BE$88)/10^6</f>
        <v>0</v>
      </c>
      <c r="AO36" s="92">
        <f>SUMIF('Debt _UTP'!$G$48:$G$88,Aggregated_UTP!$D36,'Debt _UTP'!BF$48:BF$88)/10^6</f>
        <v>0</v>
      </c>
      <c r="AP36" s="92">
        <f>SUMIF('Debt _UTP'!$G$48:$G$88,Aggregated_UTP!$D36,'Debt _UTP'!BG$48:BG$88)/10^6</f>
        <v>0</v>
      </c>
      <c r="AQ36" s="92">
        <f>SUMIF('Debt _UTP'!$G$48:$G$88,Aggregated_UTP!$D36,'Debt _UTP'!BH$48:BH$88)/10^6</f>
        <v>0</v>
      </c>
      <c r="AR36" s="92">
        <f>SUMIF('Debt _UTP'!$G$48:$G$88,Aggregated_UTP!$D36,'Debt _UTP'!BI$48:BI$88)/10^6</f>
        <v>0</v>
      </c>
      <c r="AS36" s="92">
        <f>SUMIF('Debt _UTP'!$G$48:$G$88,Aggregated_UTP!$D36,'Debt _UTP'!BJ$48:BJ$88)/10^6</f>
        <v>0</v>
      </c>
      <c r="AT36" s="92">
        <f>SUMIF('Debt _UTP'!$G$48:$G$88,Aggregated_UTP!$D36,'Debt _UTP'!BK$48:BK$88)/10^6</f>
        <v>0</v>
      </c>
      <c r="AU36" s="92">
        <f>SUMIF('Debt _UTP'!$G$48:$G$88,Aggregated_UTP!$D36,'Debt _UTP'!BL$48:BL$88)/10^6</f>
        <v>0</v>
      </c>
      <c r="AV36" s="92">
        <f>SUMIF('Debt _UTP'!$G$48:$G$88,Aggregated_UTP!$D36,'Debt _UTP'!BM$48:BM$88)/10^6</f>
        <v>0</v>
      </c>
      <c r="AW36" s="92">
        <f>SUMIF('Debt _UTP'!$G$48:$G$88,Aggregated_UTP!$D36,'Debt _UTP'!BN$48:BN$88)/10^6</f>
        <v>0</v>
      </c>
      <c r="AX36" s="92">
        <f>SUMIF('Debt _UTP'!$G$48:$G$88,Aggregated_UTP!$D36,'Debt _UTP'!BO$48:BO$88)/10^6</f>
        <v>0</v>
      </c>
      <c r="AY36" s="92">
        <f>SUMIF('Debt _UTP'!$G$48:$G$88,Aggregated_UTP!$D36,'Debt _UTP'!BP$48:BP$88)/10^6</f>
        <v>0</v>
      </c>
      <c r="AZ36" s="92">
        <f>SUMIF('Debt _UTP'!$G$48:$G$88,Aggregated_UTP!$D36,'Debt _UTP'!BQ$48:BQ$88)/10^6</f>
        <v>0</v>
      </c>
      <c r="BA36" s="92">
        <f>SUMIF('Debt _UTP'!$G$48:$G$88,Aggregated_UTP!$D36,'Debt _UTP'!BR$48:BR$88)/10^6</f>
        <v>0</v>
      </c>
      <c r="BB36" s="92">
        <f>SUMIF('Debt _UTP'!$G$48:$G$88,Aggregated_UTP!$D36,'Debt _UTP'!BS$48:BS$88)/10^6</f>
        <v>0</v>
      </c>
      <c r="BC36" s="92">
        <f>SUMIF('Debt _UTP'!$G$48:$G$88,Aggregated_UTP!$D36,'Debt _UTP'!BT$48:BT$88)/10^6</f>
        <v>0</v>
      </c>
      <c r="BD36" s="92">
        <f>SUMIF('Debt _UTP'!$G$48:$G$88,Aggregated_UTP!$D36,'Debt _UTP'!BU$48:BU$88)/10^6</f>
        <v>0</v>
      </c>
      <c r="BE36" s="92">
        <f>SUMIF('Debt _UTP'!$G$48:$G$88,Aggregated_UTP!$D36,'Debt _UTP'!BV$48:BV$88)/10^6</f>
        <v>0</v>
      </c>
      <c r="BF36" s="92">
        <f>SUMIF('Debt _UTP'!$G$48:$G$88,Aggregated_UTP!$D36,'Debt _UTP'!BW$48:BW$88)/10^6</f>
        <v>0</v>
      </c>
    </row>
    <row r="37" spans="1:58" s="78" customFormat="1" ht="15" customHeight="1" x14ac:dyDescent="0.3">
      <c r="C37" s="84"/>
      <c r="D37" s="84">
        <v>8</v>
      </c>
      <c r="E37" s="84" t="str">
        <f>$E$12</f>
        <v>USD_8</v>
      </c>
      <c r="F37" s="84"/>
      <c r="G37" s="84"/>
      <c r="H37" s="92">
        <f t="shared" si="7"/>
        <v>0</v>
      </c>
      <c r="I37" s="92">
        <f>SUMIF('Debt _UTP'!$G$48:$G$88,Aggregated_UTP!$D37,'Debt _UTP'!Z$48:Z$88)/10^6</f>
        <v>0</v>
      </c>
      <c r="J37" s="92">
        <f>SUMIF('Debt _UTP'!$G$48:$G$88,Aggregated_UTP!$D37,'Debt _UTP'!AA$48:AA$88)/10^6</f>
        <v>0</v>
      </c>
      <c r="K37" s="92">
        <f>SUMIF('Debt _UTP'!$G$48:$G$88,Aggregated_UTP!$D37,'Debt _UTP'!AB$48:AB$88)/10^6</f>
        <v>0</v>
      </c>
      <c r="L37" s="92">
        <f>SUMIF('Debt _UTP'!$G$48:$G$88,Aggregated_UTP!$D37,'Debt _UTP'!AC$48:AC$88)/10^6</f>
        <v>0</v>
      </c>
      <c r="M37" s="92">
        <f>SUMIF('Debt _UTP'!$G$48:$G$88,Aggregated_UTP!$D37,'Debt _UTP'!AD$48:AD$88)/10^6</f>
        <v>0</v>
      </c>
      <c r="N37" s="92">
        <f>SUMIF('Debt _UTP'!$G$48:$G$88,Aggregated_UTP!$D37,'Debt _UTP'!AE$48:AE$88)/10^6</f>
        <v>0</v>
      </c>
      <c r="O37" s="92">
        <f>SUMIF('Debt _UTP'!$G$48:$G$88,Aggregated_UTP!$D37,'Debt _UTP'!AF$48:AF$88)/10^6</f>
        <v>0</v>
      </c>
      <c r="P37" s="92">
        <f>SUMIF('Debt _UTP'!$G$48:$G$88,Aggregated_UTP!$D37,'Debt _UTP'!AG$48:AG$88)/10^6</f>
        <v>0</v>
      </c>
      <c r="Q37" s="92">
        <f>SUMIF('Debt _UTP'!$G$48:$G$88,Aggregated_UTP!$D37,'Debt _UTP'!AH$48:AH$88)/10^6</f>
        <v>0</v>
      </c>
      <c r="R37" s="92">
        <f>SUMIF('Debt _UTP'!$G$48:$G$88,Aggregated_UTP!$D37,'Debt _UTP'!AI$48:AI$88)/10^6</f>
        <v>0</v>
      </c>
      <c r="S37" s="92">
        <f>SUMIF('Debt _UTP'!$G$48:$G$88,Aggregated_UTP!$D37,'Debt _UTP'!AJ$48:AJ$88)/10^6</f>
        <v>0</v>
      </c>
      <c r="T37" s="92">
        <f>SUMIF('Debt _UTP'!$G$48:$G$88,Aggregated_UTP!$D37,'Debt _UTP'!AK$48:AK$88)/10^6</f>
        <v>0</v>
      </c>
      <c r="U37" s="92">
        <f>SUMIF('Debt _UTP'!$G$48:$G$88,Aggregated_UTP!$D37,'Debt _UTP'!AL$48:AL$88)/10^6</f>
        <v>0</v>
      </c>
      <c r="V37" s="92">
        <f>SUMIF('Debt _UTP'!$G$48:$G$88,Aggregated_UTP!$D37,'Debt _UTP'!AM$48:AM$88)/10^6</f>
        <v>0</v>
      </c>
      <c r="W37" s="92">
        <f>SUMIF('Debt _UTP'!$G$48:$G$88,Aggregated_UTP!$D37,'Debt _UTP'!AN$48:AN$88)/10^6</f>
        <v>0</v>
      </c>
      <c r="X37" s="92">
        <f>SUMIF('Debt _UTP'!$G$48:$G$88,Aggregated_UTP!$D37,'Debt _UTP'!AO$48:AO$88)/10^6</f>
        <v>0</v>
      </c>
      <c r="Y37" s="92">
        <f>SUMIF('Debt _UTP'!$G$48:$G$88,Aggregated_UTP!$D37,'Debt _UTP'!AP$48:AP$88)/10^6</f>
        <v>0</v>
      </c>
      <c r="Z37" s="92">
        <f>SUMIF('Debt _UTP'!$G$48:$G$88,Aggregated_UTP!$D37,'Debt _UTP'!AQ$48:AQ$88)/10^6</f>
        <v>0</v>
      </c>
      <c r="AA37" s="92">
        <f>SUMIF('Debt _UTP'!$G$48:$G$88,Aggregated_UTP!$D37,'Debt _UTP'!AR$48:AR$88)/10^6</f>
        <v>0</v>
      </c>
      <c r="AB37" s="92">
        <f>SUMIF('Debt _UTP'!$G$48:$G$88,Aggregated_UTP!$D37,'Debt _UTP'!AS$48:AS$88)/10^6</f>
        <v>0</v>
      </c>
      <c r="AC37" s="92">
        <f>SUMIF('Debt _UTP'!$G$48:$G$88,Aggregated_UTP!$D37,'Debt _UTP'!AT$48:AT$88)/10^6</f>
        <v>0</v>
      </c>
      <c r="AD37" s="92">
        <f>SUMIF('Debt _UTP'!$G$48:$G$88,Aggregated_UTP!$D37,'Debt _UTP'!AU$48:AU$88)/10^6</f>
        <v>0</v>
      </c>
      <c r="AE37" s="92">
        <f>SUMIF('Debt _UTP'!$G$48:$G$88,Aggregated_UTP!$D37,'Debt _UTP'!AV$48:AV$88)/10^6</f>
        <v>0</v>
      </c>
      <c r="AF37" s="92">
        <f>SUMIF('Debt _UTP'!$G$48:$G$88,Aggregated_UTP!$D37,'Debt _UTP'!AW$48:AW$88)/10^6</f>
        <v>0</v>
      </c>
      <c r="AG37" s="92">
        <f>SUMIF('Debt _UTP'!$G$48:$G$88,Aggregated_UTP!$D37,'Debt _UTP'!AX$48:AX$88)/10^6</f>
        <v>0</v>
      </c>
      <c r="AH37" s="92">
        <f>SUMIF('Debt _UTP'!$G$48:$G$88,Aggregated_UTP!$D37,'Debt _UTP'!AY$48:AY$88)/10^6</f>
        <v>0</v>
      </c>
      <c r="AI37" s="92">
        <f>SUMIF('Debt _UTP'!$G$48:$G$88,Aggregated_UTP!$D37,'Debt _UTP'!AZ$48:AZ$88)/10^6</f>
        <v>0</v>
      </c>
      <c r="AJ37" s="92">
        <f>SUMIF('Debt _UTP'!$G$48:$G$88,Aggregated_UTP!$D37,'Debt _UTP'!BA$48:BA$88)/10^6</f>
        <v>0</v>
      </c>
      <c r="AK37" s="92">
        <f>SUMIF('Debt _UTP'!$G$48:$G$88,Aggregated_UTP!$D37,'Debt _UTP'!BB$48:BB$88)/10^6</f>
        <v>0</v>
      </c>
      <c r="AL37" s="92">
        <f>SUMIF('Debt _UTP'!$G$48:$G$88,Aggregated_UTP!$D37,'Debt _UTP'!BC$48:BC$88)/10^6</f>
        <v>0</v>
      </c>
      <c r="AM37" s="92">
        <f>SUMIF('Debt _UTP'!$G$48:$G$88,Aggregated_UTP!$D37,'Debt _UTP'!BD$48:BD$88)/10^6</f>
        <v>0</v>
      </c>
      <c r="AN37" s="92">
        <f>SUMIF('Debt _UTP'!$G$48:$G$88,Aggregated_UTP!$D37,'Debt _UTP'!BE$48:BE$88)/10^6</f>
        <v>0</v>
      </c>
      <c r="AO37" s="92">
        <f>SUMIF('Debt _UTP'!$G$48:$G$88,Aggregated_UTP!$D37,'Debt _UTP'!BF$48:BF$88)/10^6</f>
        <v>0</v>
      </c>
      <c r="AP37" s="92">
        <f>SUMIF('Debt _UTP'!$G$48:$G$88,Aggregated_UTP!$D37,'Debt _UTP'!BG$48:BG$88)/10^6</f>
        <v>0</v>
      </c>
      <c r="AQ37" s="92">
        <f>SUMIF('Debt _UTP'!$G$48:$G$88,Aggregated_UTP!$D37,'Debt _UTP'!BH$48:BH$88)/10^6</f>
        <v>0</v>
      </c>
      <c r="AR37" s="92">
        <f>SUMIF('Debt _UTP'!$G$48:$G$88,Aggregated_UTP!$D37,'Debt _UTP'!BI$48:BI$88)/10^6</f>
        <v>0</v>
      </c>
      <c r="AS37" s="92">
        <f>SUMIF('Debt _UTP'!$G$48:$G$88,Aggregated_UTP!$D37,'Debt _UTP'!BJ$48:BJ$88)/10^6</f>
        <v>0</v>
      </c>
      <c r="AT37" s="92">
        <f>SUMIF('Debt _UTP'!$G$48:$G$88,Aggregated_UTP!$D37,'Debt _UTP'!BK$48:BK$88)/10^6</f>
        <v>0</v>
      </c>
      <c r="AU37" s="92">
        <f>SUMIF('Debt _UTP'!$G$48:$G$88,Aggregated_UTP!$D37,'Debt _UTP'!BL$48:BL$88)/10^6</f>
        <v>0</v>
      </c>
      <c r="AV37" s="92">
        <f>SUMIF('Debt _UTP'!$G$48:$G$88,Aggregated_UTP!$D37,'Debt _UTP'!BM$48:BM$88)/10^6</f>
        <v>0</v>
      </c>
      <c r="AW37" s="92">
        <f>SUMIF('Debt _UTP'!$G$48:$G$88,Aggregated_UTP!$D37,'Debt _UTP'!BN$48:BN$88)/10^6</f>
        <v>0</v>
      </c>
      <c r="AX37" s="92">
        <f>SUMIF('Debt _UTP'!$G$48:$G$88,Aggregated_UTP!$D37,'Debt _UTP'!BO$48:BO$88)/10^6</f>
        <v>0</v>
      </c>
      <c r="AY37" s="92">
        <f>SUMIF('Debt _UTP'!$G$48:$G$88,Aggregated_UTP!$D37,'Debt _UTP'!BP$48:BP$88)/10^6</f>
        <v>0</v>
      </c>
      <c r="AZ37" s="92">
        <f>SUMIF('Debt _UTP'!$G$48:$G$88,Aggregated_UTP!$D37,'Debt _UTP'!BQ$48:BQ$88)/10^6</f>
        <v>0</v>
      </c>
      <c r="BA37" s="92">
        <f>SUMIF('Debt _UTP'!$G$48:$G$88,Aggregated_UTP!$D37,'Debt _UTP'!BR$48:BR$88)/10^6</f>
        <v>0</v>
      </c>
      <c r="BB37" s="92">
        <f>SUMIF('Debt _UTP'!$G$48:$G$88,Aggregated_UTP!$D37,'Debt _UTP'!BS$48:BS$88)/10^6</f>
        <v>0</v>
      </c>
      <c r="BC37" s="92">
        <f>SUMIF('Debt _UTP'!$G$48:$G$88,Aggregated_UTP!$D37,'Debt _UTP'!BT$48:BT$88)/10^6</f>
        <v>0</v>
      </c>
      <c r="BD37" s="92">
        <f>SUMIF('Debt _UTP'!$G$48:$G$88,Aggregated_UTP!$D37,'Debt _UTP'!BU$48:BU$88)/10^6</f>
        <v>0</v>
      </c>
      <c r="BE37" s="92">
        <f>SUMIF('Debt _UTP'!$G$48:$G$88,Aggregated_UTP!$D37,'Debt _UTP'!BV$48:BV$88)/10^6</f>
        <v>0</v>
      </c>
      <c r="BF37" s="92">
        <f>SUMIF('Debt _UTP'!$G$48:$G$88,Aggregated_UTP!$D37,'Debt _UTP'!BW$48:BW$88)/10^6</f>
        <v>0</v>
      </c>
    </row>
    <row r="38" spans="1:58" s="78" customFormat="1" ht="15" customHeight="1" x14ac:dyDescent="0.3">
      <c r="C38" s="84"/>
      <c r="D38" s="84">
        <v>9</v>
      </c>
      <c r="E38" s="84" t="str">
        <f>$E$13</f>
        <v>USD_9</v>
      </c>
      <c r="F38" s="84"/>
      <c r="G38" s="84"/>
      <c r="H38" s="92">
        <f t="shared" si="7"/>
        <v>0</v>
      </c>
      <c r="I38" s="92">
        <f>SUMIF('Debt _UTP'!$G$48:$G$88,Aggregated_UTP!$D38,'Debt _UTP'!Z$48:Z$88)/10^6</f>
        <v>0</v>
      </c>
      <c r="J38" s="92">
        <f>SUMIF('Debt _UTP'!$G$48:$G$88,Aggregated_UTP!$D38,'Debt _UTP'!AA$48:AA$88)/10^6</f>
        <v>0</v>
      </c>
      <c r="K38" s="92">
        <f>SUMIF('Debt _UTP'!$G$48:$G$88,Aggregated_UTP!$D38,'Debt _UTP'!AB$48:AB$88)/10^6</f>
        <v>0</v>
      </c>
      <c r="L38" s="92">
        <f>SUMIF('Debt _UTP'!$G$48:$G$88,Aggregated_UTP!$D38,'Debt _UTP'!AC$48:AC$88)/10^6</f>
        <v>0</v>
      </c>
      <c r="M38" s="92">
        <f>SUMIF('Debt _UTP'!$G$48:$G$88,Aggregated_UTP!$D38,'Debt _UTP'!AD$48:AD$88)/10^6</f>
        <v>0</v>
      </c>
      <c r="N38" s="92">
        <f>SUMIF('Debt _UTP'!$G$48:$G$88,Aggregated_UTP!$D38,'Debt _UTP'!AE$48:AE$88)/10^6</f>
        <v>0</v>
      </c>
      <c r="O38" s="92">
        <f>SUMIF('Debt _UTP'!$G$48:$G$88,Aggregated_UTP!$D38,'Debt _UTP'!AF$48:AF$88)/10^6</f>
        <v>0</v>
      </c>
      <c r="P38" s="92">
        <f>SUMIF('Debt _UTP'!$G$48:$G$88,Aggregated_UTP!$D38,'Debt _UTP'!AG$48:AG$88)/10^6</f>
        <v>0</v>
      </c>
      <c r="Q38" s="92">
        <f>SUMIF('Debt _UTP'!$G$48:$G$88,Aggregated_UTP!$D38,'Debt _UTP'!AH$48:AH$88)/10^6</f>
        <v>0</v>
      </c>
      <c r="R38" s="92">
        <f>SUMIF('Debt _UTP'!$G$48:$G$88,Aggregated_UTP!$D38,'Debt _UTP'!AI$48:AI$88)/10^6</f>
        <v>0</v>
      </c>
      <c r="S38" s="92">
        <f>SUMIF('Debt _UTP'!$G$48:$G$88,Aggregated_UTP!$D38,'Debt _UTP'!AJ$48:AJ$88)/10^6</f>
        <v>0</v>
      </c>
      <c r="T38" s="92">
        <f>SUMIF('Debt _UTP'!$G$48:$G$88,Aggregated_UTP!$D38,'Debt _UTP'!AK$48:AK$88)/10^6</f>
        <v>0</v>
      </c>
      <c r="U38" s="92">
        <f>SUMIF('Debt _UTP'!$G$48:$G$88,Aggregated_UTP!$D38,'Debt _UTP'!AL$48:AL$88)/10^6</f>
        <v>0</v>
      </c>
      <c r="V38" s="92">
        <f>SUMIF('Debt _UTP'!$G$48:$G$88,Aggregated_UTP!$D38,'Debt _UTP'!AM$48:AM$88)/10^6</f>
        <v>0</v>
      </c>
      <c r="W38" s="92">
        <f>SUMIF('Debt _UTP'!$G$48:$G$88,Aggregated_UTP!$D38,'Debt _UTP'!AN$48:AN$88)/10^6</f>
        <v>0</v>
      </c>
      <c r="X38" s="92">
        <f>SUMIF('Debt _UTP'!$G$48:$G$88,Aggregated_UTP!$D38,'Debt _UTP'!AO$48:AO$88)/10^6</f>
        <v>0</v>
      </c>
      <c r="Y38" s="92">
        <f>SUMIF('Debt _UTP'!$G$48:$G$88,Aggregated_UTP!$D38,'Debt _UTP'!AP$48:AP$88)/10^6</f>
        <v>0</v>
      </c>
      <c r="Z38" s="92">
        <f>SUMIF('Debt _UTP'!$G$48:$G$88,Aggregated_UTP!$D38,'Debt _UTP'!AQ$48:AQ$88)/10^6</f>
        <v>0</v>
      </c>
      <c r="AA38" s="92">
        <f>SUMIF('Debt _UTP'!$G$48:$G$88,Aggregated_UTP!$D38,'Debt _UTP'!AR$48:AR$88)/10^6</f>
        <v>0</v>
      </c>
      <c r="AB38" s="92">
        <f>SUMIF('Debt _UTP'!$G$48:$G$88,Aggregated_UTP!$D38,'Debt _UTP'!AS$48:AS$88)/10^6</f>
        <v>0</v>
      </c>
      <c r="AC38" s="92">
        <f>SUMIF('Debt _UTP'!$G$48:$G$88,Aggregated_UTP!$D38,'Debt _UTP'!AT$48:AT$88)/10^6</f>
        <v>0</v>
      </c>
      <c r="AD38" s="92">
        <f>SUMIF('Debt _UTP'!$G$48:$G$88,Aggregated_UTP!$D38,'Debt _UTP'!AU$48:AU$88)/10^6</f>
        <v>0</v>
      </c>
      <c r="AE38" s="92">
        <f>SUMIF('Debt _UTP'!$G$48:$G$88,Aggregated_UTP!$D38,'Debt _UTP'!AV$48:AV$88)/10^6</f>
        <v>0</v>
      </c>
      <c r="AF38" s="92">
        <f>SUMIF('Debt _UTP'!$G$48:$G$88,Aggregated_UTP!$D38,'Debt _UTP'!AW$48:AW$88)/10^6</f>
        <v>0</v>
      </c>
      <c r="AG38" s="92">
        <f>SUMIF('Debt _UTP'!$G$48:$G$88,Aggregated_UTP!$D38,'Debt _UTP'!AX$48:AX$88)/10^6</f>
        <v>0</v>
      </c>
      <c r="AH38" s="92">
        <f>SUMIF('Debt _UTP'!$G$48:$G$88,Aggregated_UTP!$D38,'Debt _UTP'!AY$48:AY$88)/10^6</f>
        <v>0</v>
      </c>
      <c r="AI38" s="92">
        <f>SUMIF('Debt _UTP'!$G$48:$G$88,Aggregated_UTP!$D38,'Debt _UTP'!AZ$48:AZ$88)/10^6</f>
        <v>0</v>
      </c>
      <c r="AJ38" s="92">
        <f>SUMIF('Debt _UTP'!$G$48:$G$88,Aggregated_UTP!$D38,'Debt _UTP'!BA$48:BA$88)/10^6</f>
        <v>0</v>
      </c>
      <c r="AK38" s="92">
        <f>SUMIF('Debt _UTP'!$G$48:$G$88,Aggregated_UTP!$D38,'Debt _UTP'!BB$48:BB$88)/10^6</f>
        <v>0</v>
      </c>
      <c r="AL38" s="92">
        <f>SUMIF('Debt _UTP'!$G$48:$G$88,Aggregated_UTP!$D38,'Debt _UTP'!BC$48:BC$88)/10^6</f>
        <v>0</v>
      </c>
      <c r="AM38" s="92">
        <f>SUMIF('Debt _UTP'!$G$48:$G$88,Aggregated_UTP!$D38,'Debt _UTP'!BD$48:BD$88)/10^6</f>
        <v>0</v>
      </c>
      <c r="AN38" s="92">
        <f>SUMIF('Debt _UTP'!$G$48:$G$88,Aggregated_UTP!$D38,'Debt _UTP'!BE$48:BE$88)/10^6</f>
        <v>0</v>
      </c>
      <c r="AO38" s="92">
        <f>SUMIF('Debt _UTP'!$G$48:$G$88,Aggregated_UTP!$D38,'Debt _UTP'!BF$48:BF$88)/10^6</f>
        <v>0</v>
      </c>
      <c r="AP38" s="92">
        <f>SUMIF('Debt _UTP'!$G$48:$G$88,Aggregated_UTP!$D38,'Debt _UTP'!BG$48:BG$88)/10^6</f>
        <v>0</v>
      </c>
      <c r="AQ38" s="92">
        <f>SUMIF('Debt _UTP'!$G$48:$G$88,Aggregated_UTP!$D38,'Debt _UTP'!BH$48:BH$88)/10^6</f>
        <v>0</v>
      </c>
      <c r="AR38" s="92">
        <f>SUMIF('Debt _UTP'!$G$48:$G$88,Aggregated_UTP!$D38,'Debt _UTP'!BI$48:BI$88)/10^6</f>
        <v>0</v>
      </c>
      <c r="AS38" s="92">
        <f>SUMIF('Debt _UTP'!$G$48:$G$88,Aggregated_UTP!$D38,'Debt _UTP'!BJ$48:BJ$88)/10^6</f>
        <v>0</v>
      </c>
      <c r="AT38" s="92">
        <f>SUMIF('Debt _UTP'!$G$48:$G$88,Aggregated_UTP!$D38,'Debt _UTP'!BK$48:BK$88)/10^6</f>
        <v>0</v>
      </c>
      <c r="AU38" s="92">
        <f>SUMIF('Debt _UTP'!$G$48:$G$88,Aggregated_UTP!$D38,'Debt _UTP'!BL$48:BL$88)/10^6</f>
        <v>0</v>
      </c>
      <c r="AV38" s="92">
        <f>SUMIF('Debt _UTP'!$G$48:$G$88,Aggregated_UTP!$D38,'Debt _UTP'!BM$48:BM$88)/10^6</f>
        <v>0</v>
      </c>
      <c r="AW38" s="92">
        <f>SUMIF('Debt _UTP'!$G$48:$G$88,Aggregated_UTP!$D38,'Debt _UTP'!BN$48:BN$88)/10^6</f>
        <v>0</v>
      </c>
      <c r="AX38" s="92">
        <f>SUMIF('Debt _UTP'!$G$48:$G$88,Aggregated_UTP!$D38,'Debt _UTP'!BO$48:BO$88)/10^6</f>
        <v>0</v>
      </c>
      <c r="AY38" s="92">
        <f>SUMIF('Debt _UTP'!$G$48:$G$88,Aggregated_UTP!$D38,'Debt _UTP'!BP$48:BP$88)/10^6</f>
        <v>0</v>
      </c>
      <c r="AZ38" s="92">
        <f>SUMIF('Debt _UTP'!$G$48:$G$88,Aggregated_UTP!$D38,'Debt _UTP'!BQ$48:BQ$88)/10^6</f>
        <v>0</v>
      </c>
      <c r="BA38" s="92">
        <f>SUMIF('Debt _UTP'!$G$48:$G$88,Aggregated_UTP!$D38,'Debt _UTP'!BR$48:BR$88)/10^6</f>
        <v>0</v>
      </c>
      <c r="BB38" s="92">
        <f>SUMIF('Debt _UTP'!$G$48:$G$88,Aggregated_UTP!$D38,'Debt _UTP'!BS$48:BS$88)/10^6</f>
        <v>0</v>
      </c>
      <c r="BC38" s="92">
        <f>SUMIF('Debt _UTP'!$G$48:$G$88,Aggregated_UTP!$D38,'Debt _UTP'!BT$48:BT$88)/10^6</f>
        <v>0</v>
      </c>
      <c r="BD38" s="92">
        <f>SUMIF('Debt _UTP'!$G$48:$G$88,Aggregated_UTP!$D38,'Debt _UTP'!BU$48:BU$88)/10^6</f>
        <v>0</v>
      </c>
      <c r="BE38" s="92">
        <f>SUMIF('Debt _UTP'!$G$48:$G$88,Aggregated_UTP!$D38,'Debt _UTP'!BV$48:BV$88)/10^6</f>
        <v>0</v>
      </c>
      <c r="BF38" s="92">
        <f>SUMIF('Debt _UTP'!$G$48:$G$88,Aggregated_UTP!$D38,'Debt _UTP'!BW$48:BW$88)/10^6</f>
        <v>0</v>
      </c>
    </row>
    <row r="39" spans="1:58" s="78" customFormat="1" ht="15" customHeight="1" x14ac:dyDescent="0.3">
      <c r="C39" s="84"/>
      <c r="D39" s="84">
        <v>10</v>
      </c>
      <c r="E39" s="84" t="str">
        <f>$E$14</f>
        <v>USD_10</v>
      </c>
      <c r="F39" s="84"/>
      <c r="G39" s="84"/>
      <c r="H39" s="92">
        <f t="shared" si="7"/>
        <v>0</v>
      </c>
      <c r="I39" s="92">
        <f>SUMIF('Debt _UTP'!$G$48:$G$88,Aggregated_UTP!$D39,'Debt _UTP'!Z$48:Z$88)/10^6</f>
        <v>0</v>
      </c>
      <c r="J39" s="92">
        <f>SUMIF('Debt _UTP'!$G$48:$G$88,Aggregated_UTP!$D39,'Debt _UTP'!AA$48:AA$88)/10^6</f>
        <v>0</v>
      </c>
      <c r="K39" s="92">
        <f>SUMIF('Debt _UTP'!$G$48:$G$88,Aggregated_UTP!$D39,'Debt _UTP'!AB$48:AB$88)/10^6</f>
        <v>0</v>
      </c>
      <c r="L39" s="92">
        <f>SUMIF('Debt _UTP'!$G$48:$G$88,Aggregated_UTP!$D39,'Debt _UTP'!AC$48:AC$88)/10^6</f>
        <v>0</v>
      </c>
      <c r="M39" s="92">
        <f>SUMIF('Debt _UTP'!$G$48:$G$88,Aggregated_UTP!$D39,'Debt _UTP'!AD$48:AD$88)/10^6</f>
        <v>0</v>
      </c>
      <c r="N39" s="92">
        <f>SUMIF('Debt _UTP'!$G$48:$G$88,Aggregated_UTP!$D39,'Debt _UTP'!AE$48:AE$88)/10^6</f>
        <v>0</v>
      </c>
      <c r="O39" s="92">
        <f>SUMIF('Debt _UTP'!$G$48:$G$88,Aggregated_UTP!$D39,'Debt _UTP'!AF$48:AF$88)/10^6</f>
        <v>0</v>
      </c>
      <c r="P39" s="92">
        <f>SUMIF('Debt _UTP'!$G$48:$G$88,Aggregated_UTP!$D39,'Debt _UTP'!AG$48:AG$88)/10^6</f>
        <v>0</v>
      </c>
      <c r="Q39" s="92">
        <f>SUMIF('Debt _UTP'!$G$48:$G$88,Aggregated_UTP!$D39,'Debt _UTP'!AH$48:AH$88)/10^6</f>
        <v>0</v>
      </c>
      <c r="R39" s="92">
        <f>SUMIF('Debt _UTP'!$G$48:$G$88,Aggregated_UTP!$D39,'Debt _UTP'!AI$48:AI$88)/10^6</f>
        <v>0</v>
      </c>
      <c r="S39" s="92">
        <f>SUMIF('Debt _UTP'!$G$48:$G$88,Aggregated_UTP!$D39,'Debt _UTP'!AJ$48:AJ$88)/10^6</f>
        <v>0</v>
      </c>
      <c r="T39" s="92">
        <f>SUMIF('Debt _UTP'!$G$48:$G$88,Aggregated_UTP!$D39,'Debt _UTP'!AK$48:AK$88)/10^6</f>
        <v>0</v>
      </c>
      <c r="U39" s="92">
        <f>SUMIF('Debt _UTP'!$G$48:$G$88,Aggregated_UTP!$D39,'Debt _UTP'!AL$48:AL$88)/10^6</f>
        <v>0</v>
      </c>
      <c r="V39" s="92">
        <f>SUMIF('Debt _UTP'!$G$48:$G$88,Aggregated_UTP!$D39,'Debt _UTP'!AM$48:AM$88)/10^6</f>
        <v>0</v>
      </c>
      <c r="W39" s="92">
        <f>SUMIF('Debt _UTP'!$G$48:$G$88,Aggregated_UTP!$D39,'Debt _UTP'!AN$48:AN$88)/10^6</f>
        <v>0</v>
      </c>
      <c r="X39" s="92">
        <f>SUMIF('Debt _UTP'!$G$48:$G$88,Aggregated_UTP!$D39,'Debt _UTP'!AO$48:AO$88)/10^6</f>
        <v>0</v>
      </c>
      <c r="Y39" s="92">
        <f>SUMIF('Debt _UTP'!$G$48:$G$88,Aggregated_UTP!$D39,'Debt _UTP'!AP$48:AP$88)/10^6</f>
        <v>0</v>
      </c>
      <c r="Z39" s="92">
        <f>SUMIF('Debt _UTP'!$G$48:$G$88,Aggregated_UTP!$D39,'Debt _UTP'!AQ$48:AQ$88)/10^6</f>
        <v>0</v>
      </c>
      <c r="AA39" s="92">
        <f>SUMIF('Debt _UTP'!$G$48:$G$88,Aggregated_UTP!$D39,'Debt _UTP'!AR$48:AR$88)/10^6</f>
        <v>0</v>
      </c>
      <c r="AB39" s="92">
        <f>SUMIF('Debt _UTP'!$G$48:$G$88,Aggregated_UTP!$D39,'Debt _UTP'!AS$48:AS$88)/10^6</f>
        <v>0</v>
      </c>
      <c r="AC39" s="92">
        <f>SUMIF('Debt _UTP'!$G$48:$G$88,Aggregated_UTP!$D39,'Debt _UTP'!AT$48:AT$88)/10^6</f>
        <v>0</v>
      </c>
      <c r="AD39" s="92">
        <f>SUMIF('Debt _UTP'!$G$48:$G$88,Aggregated_UTP!$D39,'Debt _UTP'!AU$48:AU$88)/10^6</f>
        <v>0</v>
      </c>
      <c r="AE39" s="92">
        <f>SUMIF('Debt _UTP'!$G$48:$G$88,Aggregated_UTP!$D39,'Debt _UTP'!AV$48:AV$88)/10^6</f>
        <v>0</v>
      </c>
      <c r="AF39" s="92">
        <f>SUMIF('Debt _UTP'!$G$48:$G$88,Aggregated_UTP!$D39,'Debt _UTP'!AW$48:AW$88)/10^6</f>
        <v>0</v>
      </c>
      <c r="AG39" s="92">
        <f>SUMIF('Debt _UTP'!$G$48:$G$88,Aggregated_UTP!$D39,'Debt _UTP'!AX$48:AX$88)/10^6</f>
        <v>0</v>
      </c>
      <c r="AH39" s="92">
        <f>SUMIF('Debt _UTP'!$G$48:$G$88,Aggregated_UTP!$D39,'Debt _UTP'!AY$48:AY$88)/10^6</f>
        <v>0</v>
      </c>
      <c r="AI39" s="92">
        <f>SUMIF('Debt _UTP'!$G$48:$G$88,Aggregated_UTP!$D39,'Debt _UTP'!AZ$48:AZ$88)/10^6</f>
        <v>0</v>
      </c>
      <c r="AJ39" s="92">
        <f>SUMIF('Debt _UTP'!$G$48:$G$88,Aggregated_UTP!$D39,'Debt _UTP'!BA$48:BA$88)/10^6</f>
        <v>0</v>
      </c>
      <c r="AK39" s="92">
        <f>SUMIF('Debt _UTP'!$G$48:$G$88,Aggregated_UTP!$D39,'Debt _UTP'!BB$48:BB$88)/10^6</f>
        <v>0</v>
      </c>
      <c r="AL39" s="92">
        <f>SUMIF('Debt _UTP'!$G$48:$G$88,Aggregated_UTP!$D39,'Debt _UTP'!BC$48:BC$88)/10^6</f>
        <v>0</v>
      </c>
      <c r="AM39" s="92">
        <f>SUMIF('Debt _UTP'!$G$48:$G$88,Aggregated_UTP!$D39,'Debt _UTP'!BD$48:BD$88)/10^6</f>
        <v>0</v>
      </c>
      <c r="AN39" s="92">
        <f>SUMIF('Debt _UTP'!$G$48:$G$88,Aggregated_UTP!$D39,'Debt _UTP'!BE$48:BE$88)/10^6</f>
        <v>0</v>
      </c>
      <c r="AO39" s="92">
        <f>SUMIF('Debt _UTP'!$G$48:$G$88,Aggregated_UTP!$D39,'Debt _UTP'!BF$48:BF$88)/10^6</f>
        <v>0</v>
      </c>
      <c r="AP39" s="92">
        <f>SUMIF('Debt _UTP'!$G$48:$G$88,Aggregated_UTP!$D39,'Debt _UTP'!BG$48:BG$88)/10^6</f>
        <v>0</v>
      </c>
      <c r="AQ39" s="92">
        <f>SUMIF('Debt _UTP'!$G$48:$G$88,Aggregated_UTP!$D39,'Debt _UTP'!BH$48:BH$88)/10^6</f>
        <v>0</v>
      </c>
      <c r="AR39" s="92">
        <f>SUMIF('Debt _UTP'!$G$48:$G$88,Aggregated_UTP!$D39,'Debt _UTP'!BI$48:BI$88)/10^6</f>
        <v>0</v>
      </c>
      <c r="AS39" s="92">
        <f>SUMIF('Debt _UTP'!$G$48:$G$88,Aggregated_UTP!$D39,'Debt _UTP'!BJ$48:BJ$88)/10^6</f>
        <v>0</v>
      </c>
      <c r="AT39" s="92">
        <f>SUMIF('Debt _UTP'!$G$48:$G$88,Aggregated_UTP!$D39,'Debt _UTP'!BK$48:BK$88)/10^6</f>
        <v>0</v>
      </c>
      <c r="AU39" s="92">
        <f>SUMIF('Debt _UTP'!$G$48:$G$88,Aggregated_UTP!$D39,'Debt _UTP'!BL$48:BL$88)/10^6</f>
        <v>0</v>
      </c>
      <c r="AV39" s="92">
        <f>SUMIF('Debt _UTP'!$G$48:$G$88,Aggregated_UTP!$D39,'Debt _UTP'!BM$48:BM$88)/10^6</f>
        <v>0</v>
      </c>
      <c r="AW39" s="92">
        <f>SUMIF('Debt _UTP'!$G$48:$G$88,Aggregated_UTP!$D39,'Debt _UTP'!BN$48:BN$88)/10^6</f>
        <v>0</v>
      </c>
      <c r="AX39" s="92">
        <f>SUMIF('Debt _UTP'!$G$48:$G$88,Aggregated_UTP!$D39,'Debt _UTP'!BO$48:BO$88)/10^6</f>
        <v>0</v>
      </c>
      <c r="AY39" s="92">
        <f>SUMIF('Debt _UTP'!$G$48:$G$88,Aggregated_UTP!$D39,'Debt _UTP'!BP$48:BP$88)/10^6</f>
        <v>0</v>
      </c>
      <c r="AZ39" s="92">
        <f>SUMIF('Debt _UTP'!$G$48:$G$88,Aggregated_UTP!$D39,'Debt _UTP'!BQ$48:BQ$88)/10^6</f>
        <v>0</v>
      </c>
      <c r="BA39" s="92">
        <f>SUMIF('Debt _UTP'!$G$48:$G$88,Aggregated_UTP!$D39,'Debt _UTP'!BR$48:BR$88)/10^6</f>
        <v>0</v>
      </c>
      <c r="BB39" s="92">
        <f>SUMIF('Debt _UTP'!$G$48:$G$88,Aggregated_UTP!$D39,'Debt _UTP'!BS$48:BS$88)/10^6</f>
        <v>0</v>
      </c>
      <c r="BC39" s="92">
        <f>SUMIF('Debt _UTP'!$G$48:$G$88,Aggregated_UTP!$D39,'Debt _UTP'!BT$48:BT$88)/10^6</f>
        <v>0</v>
      </c>
      <c r="BD39" s="92">
        <f>SUMIF('Debt _UTP'!$G$48:$G$88,Aggregated_UTP!$D39,'Debt _UTP'!BU$48:BU$88)/10^6</f>
        <v>0</v>
      </c>
      <c r="BE39" s="92">
        <f>SUMIF('Debt _UTP'!$G$48:$G$88,Aggregated_UTP!$D39,'Debt _UTP'!BV$48:BV$88)/10^6</f>
        <v>0</v>
      </c>
      <c r="BF39" s="92">
        <f>SUMIF('Debt _UTP'!$G$48:$G$88,Aggregated_UTP!$D39,'Debt _UTP'!BW$48:BW$88)/10^6</f>
        <v>0</v>
      </c>
    </row>
    <row r="40" spans="1:58" s="78" customFormat="1" ht="15" customHeight="1" x14ac:dyDescent="0.3">
      <c r="C40" s="84"/>
      <c r="D40" s="84">
        <v>11</v>
      </c>
      <c r="E40" s="84" t="str">
        <f>$E$15</f>
        <v>UTP_11</v>
      </c>
      <c r="F40" s="84"/>
      <c r="G40" s="84"/>
      <c r="H40" s="92">
        <f t="shared" si="7"/>
        <v>3831.3046770000001</v>
      </c>
      <c r="I40" s="92">
        <f>SUMIF('Debt _UTP'!$G$48:$G$88,Aggregated_UTP!$D40,'Debt _UTP'!Z$48:Z$88)/10^6</f>
        <v>0</v>
      </c>
      <c r="J40" s="92">
        <f>SUMIF('Debt _UTP'!$G$48:$G$88,Aggregated_UTP!$D40,'Debt _UTP'!AA$48:AA$88)/10^6</f>
        <v>0</v>
      </c>
      <c r="K40" s="92">
        <f>SUMIF('Debt _UTP'!$G$48:$G$88,Aggregated_UTP!$D40,'Debt _UTP'!AB$48:AB$88)/10^6</f>
        <v>0</v>
      </c>
      <c r="L40" s="92">
        <f>SUMIF('Debt _UTP'!$G$48:$G$88,Aggregated_UTP!$D40,'Debt _UTP'!AC$48:AC$88)/10^6</f>
        <v>0</v>
      </c>
      <c r="M40" s="92">
        <f>SUMIF('Debt _UTP'!$G$48:$G$88,Aggregated_UTP!$D40,'Debt _UTP'!AD$48:AD$88)/10^6</f>
        <v>0</v>
      </c>
      <c r="N40" s="92">
        <f>SUMIF('Debt _UTP'!$G$48:$G$88,Aggregated_UTP!$D40,'Debt _UTP'!AE$48:AE$88)/10^6</f>
        <v>0</v>
      </c>
      <c r="O40" s="92">
        <f>SUMIF('Debt _UTP'!$G$48:$G$88,Aggregated_UTP!$D40,'Debt _UTP'!AF$48:AF$88)/10^6</f>
        <v>0</v>
      </c>
      <c r="P40" s="92">
        <f>SUMIF('Debt _UTP'!$G$48:$G$88,Aggregated_UTP!$D40,'Debt _UTP'!AG$48:AG$88)/10^6</f>
        <v>0</v>
      </c>
      <c r="Q40" s="92">
        <f>SUMIF('Debt _UTP'!$G$48:$G$88,Aggregated_UTP!$D40,'Debt _UTP'!AH$48:AH$88)/10^6</f>
        <v>0</v>
      </c>
      <c r="R40" s="92">
        <f>SUMIF('Debt _UTP'!$G$48:$G$88,Aggregated_UTP!$D40,'Debt _UTP'!AI$48:AI$88)/10^6</f>
        <v>0</v>
      </c>
      <c r="S40" s="92">
        <f>SUMIF('Debt _UTP'!$G$48:$G$88,Aggregated_UTP!$D40,'Debt _UTP'!AJ$48:AJ$88)/10^6</f>
        <v>0</v>
      </c>
      <c r="T40" s="92">
        <f>SUMIF('Debt _UTP'!$G$48:$G$88,Aggregated_UTP!$D40,'Debt _UTP'!AK$48:AK$88)/10^6</f>
        <v>0</v>
      </c>
      <c r="U40" s="92">
        <f>SUMIF('Debt _UTP'!$G$48:$G$88,Aggregated_UTP!$D40,'Debt _UTP'!AL$48:AL$88)/10^6</f>
        <v>0</v>
      </c>
      <c r="V40" s="92">
        <f>SUMIF('Debt _UTP'!$G$48:$G$88,Aggregated_UTP!$D40,'Debt _UTP'!AM$48:AM$88)/10^6</f>
        <v>0</v>
      </c>
      <c r="W40" s="92">
        <f>SUMIF('Debt _UTP'!$G$48:$G$88,Aggregated_UTP!$D40,'Debt _UTP'!AN$48:AN$88)/10^6</f>
        <v>0</v>
      </c>
      <c r="X40" s="92">
        <f>SUMIF('Debt _UTP'!$G$48:$G$88,Aggregated_UTP!$D40,'Debt _UTP'!AO$48:AO$88)/10^6</f>
        <v>0</v>
      </c>
      <c r="Y40" s="92">
        <f>SUMIF('Debt _UTP'!$G$48:$G$88,Aggregated_UTP!$D40,'Debt _UTP'!AP$48:AP$88)/10^6</f>
        <v>0</v>
      </c>
      <c r="Z40" s="92">
        <f>SUMIF('Debt _UTP'!$G$48:$G$88,Aggregated_UTP!$D40,'Debt _UTP'!AQ$48:AQ$88)/10^6</f>
        <v>0</v>
      </c>
      <c r="AA40" s="92">
        <f>SUMIF('Debt _UTP'!$G$48:$G$88,Aggregated_UTP!$D40,'Debt _UTP'!AR$48:AR$88)/10^6</f>
        <v>0</v>
      </c>
      <c r="AB40" s="92">
        <f>SUMIF('Debt _UTP'!$G$48:$G$88,Aggregated_UTP!$D40,'Debt _UTP'!AS$48:AS$88)/10^6</f>
        <v>0</v>
      </c>
      <c r="AC40" s="92">
        <f>SUMIF('Debt _UTP'!$G$48:$G$88,Aggregated_UTP!$D40,'Debt _UTP'!AT$48:AT$88)/10^6</f>
        <v>0</v>
      </c>
      <c r="AD40" s="92">
        <f>SUMIF('Debt _UTP'!$G$48:$G$88,Aggregated_UTP!$D40,'Debt _UTP'!AU$48:AU$88)/10^6</f>
        <v>0</v>
      </c>
      <c r="AE40" s="92">
        <f>SUMIF('Debt _UTP'!$G$48:$G$88,Aggregated_UTP!$D40,'Debt _UTP'!AV$48:AV$88)/10^6</f>
        <v>0</v>
      </c>
      <c r="AF40" s="92">
        <f>SUMIF('Debt _UTP'!$G$48:$G$88,Aggregated_UTP!$D40,'Debt _UTP'!AW$48:AW$88)/10^6</f>
        <v>0</v>
      </c>
      <c r="AG40" s="92">
        <f>SUMIF('Debt _UTP'!$G$48:$G$88,Aggregated_UTP!$D40,'Debt _UTP'!AX$48:AX$88)/10^6</f>
        <v>0</v>
      </c>
      <c r="AH40" s="92">
        <f>SUMIF('Debt _UTP'!$G$48:$G$88,Aggregated_UTP!$D40,'Debt _UTP'!AY$48:AY$88)/10^6</f>
        <v>0</v>
      </c>
      <c r="AI40" s="92">
        <f>SUMIF('Debt _UTP'!$G$48:$G$88,Aggregated_UTP!$D40,'Debt _UTP'!AZ$48:AZ$88)/10^6</f>
        <v>0</v>
      </c>
      <c r="AJ40" s="92">
        <f>SUMIF('Debt _UTP'!$G$48:$G$88,Aggregated_UTP!$D40,'Debt _UTP'!BA$48:BA$88)/10^6</f>
        <v>0</v>
      </c>
      <c r="AK40" s="92">
        <f>SUMIF('Debt _UTP'!$G$48:$G$88,Aggregated_UTP!$D40,'Debt _UTP'!BB$48:BB$88)/10^6</f>
        <v>0</v>
      </c>
      <c r="AL40" s="92">
        <f>SUMIF('Debt _UTP'!$G$48:$G$88,Aggregated_UTP!$D40,'Debt _UTP'!BC$48:BC$88)/10^6</f>
        <v>0</v>
      </c>
      <c r="AM40" s="92">
        <f>SUMIF('Debt _UTP'!$G$48:$G$88,Aggregated_UTP!$D40,'Debt _UTP'!BD$48:BD$88)/10^6</f>
        <v>0</v>
      </c>
      <c r="AN40" s="92">
        <f>SUMIF('Debt _UTP'!$G$48:$G$88,Aggregated_UTP!$D40,'Debt _UTP'!BE$48:BE$88)/10^6</f>
        <v>0</v>
      </c>
      <c r="AO40" s="92">
        <f>SUMIF('Debt _UTP'!$G$48:$G$88,Aggregated_UTP!$D40,'Debt _UTP'!BF$48:BF$88)/10^6</f>
        <v>0</v>
      </c>
      <c r="AP40" s="92">
        <f>SUMIF('Debt _UTP'!$G$48:$G$88,Aggregated_UTP!$D40,'Debt _UTP'!BG$48:BG$88)/10^6</f>
        <v>0</v>
      </c>
      <c r="AQ40" s="92">
        <f>SUMIF('Debt _UTP'!$G$48:$G$88,Aggregated_UTP!$D40,'Debt _UTP'!BH$48:BH$88)/10^6</f>
        <v>0</v>
      </c>
      <c r="AR40" s="92">
        <f>SUMIF('Debt _UTP'!$G$48:$G$88,Aggregated_UTP!$D40,'Debt _UTP'!BI$48:BI$88)/10^6</f>
        <v>0</v>
      </c>
      <c r="AS40" s="92">
        <f>SUMIF('Debt _UTP'!$G$48:$G$88,Aggregated_UTP!$D40,'Debt _UTP'!BJ$48:BJ$88)/10^6</f>
        <v>0</v>
      </c>
      <c r="AT40" s="92">
        <f>SUMIF('Debt _UTP'!$G$48:$G$88,Aggregated_UTP!$D40,'Debt _UTP'!BK$48:BK$88)/10^6</f>
        <v>0</v>
      </c>
      <c r="AU40" s="92">
        <f>SUMIF('Debt _UTP'!$G$48:$G$88,Aggregated_UTP!$D40,'Debt _UTP'!BL$48:BL$88)/10^6</f>
        <v>0</v>
      </c>
      <c r="AV40" s="92">
        <f>SUMIF('Debt _UTP'!$G$48:$G$88,Aggregated_UTP!$D40,'Debt _UTP'!BM$48:BM$88)/10^6</f>
        <v>0</v>
      </c>
      <c r="AW40" s="92">
        <f>SUMIF('Debt _UTP'!$G$48:$G$88,Aggregated_UTP!$D40,'Debt _UTP'!BN$48:BN$88)/10^6</f>
        <v>0</v>
      </c>
      <c r="AX40" s="92">
        <f>SUMIF('Debt _UTP'!$G$48:$G$88,Aggregated_UTP!$D40,'Debt _UTP'!BO$48:BO$88)/10^6</f>
        <v>0</v>
      </c>
      <c r="AY40" s="92">
        <f>SUMIF('Debt _UTP'!$G$48:$G$88,Aggregated_UTP!$D40,'Debt _UTP'!BP$48:BP$88)/10^6</f>
        <v>0</v>
      </c>
      <c r="AZ40" s="92">
        <f>SUMIF('Debt _UTP'!$G$48:$G$88,Aggregated_UTP!$D40,'Debt _UTP'!BQ$48:BQ$88)/10^6</f>
        <v>0</v>
      </c>
      <c r="BA40" s="92">
        <f>SUMIF('Debt _UTP'!$G$48:$G$88,Aggregated_UTP!$D40,'Debt _UTP'!BR$48:BR$88)/10^6</f>
        <v>0</v>
      </c>
      <c r="BB40" s="92">
        <f>SUMIF('Debt _UTP'!$G$48:$G$88,Aggregated_UTP!$D40,'Debt _UTP'!BS$48:BS$88)/10^6</f>
        <v>0</v>
      </c>
      <c r="BC40" s="92">
        <f>SUMIF('Debt _UTP'!$G$48:$G$88,Aggregated_UTP!$D40,'Debt _UTP'!BT$48:BT$88)/10^6</f>
        <v>0</v>
      </c>
      <c r="BD40" s="92">
        <f>SUMIF('Debt _UTP'!$G$48:$G$88,Aggregated_UTP!$D40,'Debt _UTP'!BU$48:BU$88)/10^6</f>
        <v>0</v>
      </c>
      <c r="BE40" s="92">
        <f>SUMIF('Debt _UTP'!$G$48:$G$88,Aggregated_UTP!$D40,'Debt _UTP'!BV$48:BV$88)/10^6</f>
        <v>0</v>
      </c>
      <c r="BF40" s="92">
        <f>SUMIF('Debt _UTP'!$G$48:$G$88,Aggregated_UTP!$D40,'Debt _UTP'!BW$48:BW$88)/10^6</f>
        <v>0</v>
      </c>
    </row>
    <row r="41" spans="1:58" s="78" customFormat="1" ht="15" customHeight="1" x14ac:dyDescent="0.3">
      <c r="C41" s="84"/>
      <c r="D41" s="84">
        <v>12</v>
      </c>
      <c r="E41" s="84" t="str">
        <f>$E$16</f>
        <v>UTP_12</v>
      </c>
      <c r="F41" s="84"/>
      <c r="G41" s="84"/>
      <c r="H41" s="92">
        <f t="shared" si="7"/>
        <v>225.68827999999999</v>
      </c>
      <c r="I41" s="92">
        <f>SUMIF('Debt _UTP'!$G$48:$G$88,Aggregated_UTP!$D41,'Debt _UTP'!Z$48:Z$88)/10^6</f>
        <v>225.68827999999999</v>
      </c>
      <c r="J41" s="92">
        <f>SUMIF('Debt _UTP'!$G$48:$G$88,Aggregated_UTP!$D41,'Debt _UTP'!AA$48:AA$88)/10^6</f>
        <v>125.31762999999999</v>
      </c>
      <c r="K41" s="92">
        <f>SUMIF('Debt _UTP'!$G$48:$G$88,Aggregated_UTP!$D41,'Debt _UTP'!AB$48:AB$88)/10^6</f>
        <v>0</v>
      </c>
      <c r="L41" s="92">
        <f>SUMIF('Debt _UTP'!$G$48:$G$88,Aggregated_UTP!$D41,'Debt _UTP'!AC$48:AC$88)/10^6</f>
        <v>0</v>
      </c>
      <c r="M41" s="92">
        <f>SUMIF('Debt _UTP'!$G$48:$G$88,Aggregated_UTP!$D41,'Debt _UTP'!AD$48:AD$88)/10^6</f>
        <v>0</v>
      </c>
      <c r="N41" s="92">
        <f>SUMIF('Debt _UTP'!$G$48:$G$88,Aggregated_UTP!$D41,'Debt _UTP'!AE$48:AE$88)/10^6</f>
        <v>0</v>
      </c>
      <c r="O41" s="92">
        <f>SUMIF('Debt _UTP'!$G$48:$G$88,Aggregated_UTP!$D41,'Debt _UTP'!AF$48:AF$88)/10^6</f>
        <v>0</v>
      </c>
      <c r="P41" s="92">
        <f>SUMIF('Debt _UTP'!$G$48:$G$88,Aggregated_UTP!$D41,'Debt _UTP'!AG$48:AG$88)/10^6</f>
        <v>0</v>
      </c>
      <c r="Q41" s="92">
        <f>SUMIF('Debt _UTP'!$G$48:$G$88,Aggregated_UTP!$D41,'Debt _UTP'!AH$48:AH$88)/10^6</f>
        <v>0</v>
      </c>
      <c r="R41" s="92">
        <f>SUMIF('Debt _UTP'!$G$48:$G$88,Aggregated_UTP!$D41,'Debt _UTP'!AI$48:AI$88)/10^6</f>
        <v>0</v>
      </c>
      <c r="S41" s="92">
        <f>SUMIF('Debt _UTP'!$G$48:$G$88,Aggregated_UTP!$D41,'Debt _UTP'!AJ$48:AJ$88)/10^6</f>
        <v>0</v>
      </c>
      <c r="T41" s="92">
        <f>SUMIF('Debt _UTP'!$G$48:$G$88,Aggregated_UTP!$D41,'Debt _UTP'!AK$48:AK$88)/10^6</f>
        <v>0</v>
      </c>
      <c r="U41" s="92">
        <f>SUMIF('Debt _UTP'!$G$48:$G$88,Aggregated_UTP!$D41,'Debt _UTP'!AL$48:AL$88)/10^6</f>
        <v>0</v>
      </c>
      <c r="V41" s="92">
        <f>SUMIF('Debt _UTP'!$G$48:$G$88,Aggregated_UTP!$D41,'Debt _UTP'!AM$48:AM$88)/10^6</f>
        <v>0</v>
      </c>
      <c r="W41" s="92">
        <f>SUMIF('Debt _UTP'!$G$48:$G$88,Aggregated_UTP!$D41,'Debt _UTP'!AN$48:AN$88)/10^6</f>
        <v>0</v>
      </c>
      <c r="X41" s="92">
        <f>SUMIF('Debt _UTP'!$G$48:$G$88,Aggregated_UTP!$D41,'Debt _UTP'!AO$48:AO$88)/10^6</f>
        <v>0</v>
      </c>
      <c r="Y41" s="92">
        <f>SUMIF('Debt _UTP'!$G$48:$G$88,Aggregated_UTP!$D41,'Debt _UTP'!AP$48:AP$88)/10^6</f>
        <v>0</v>
      </c>
      <c r="Z41" s="92">
        <f>SUMIF('Debt _UTP'!$G$48:$G$88,Aggregated_UTP!$D41,'Debt _UTP'!AQ$48:AQ$88)/10^6</f>
        <v>0</v>
      </c>
      <c r="AA41" s="92">
        <f>SUMIF('Debt _UTP'!$G$48:$G$88,Aggregated_UTP!$D41,'Debt _UTP'!AR$48:AR$88)/10^6</f>
        <v>0</v>
      </c>
      <c r="AB41" s="92">
        <f>SUMIF('Debt _UTP'!$G$48:$G$88,Aggregated_UTP!$D41,'Debt _UTP'!AS$48:AS$88)/10^6</f>
        <v>0</v>
      </c>
      <c r="AC41" s="92">
        <f>SUMIF('Debt _UTP'!$G$48:$G$88,Aggregated_UTP!$D41,'Debt _UTP'!AT$48:AT$88)/10^6</f>
        <v>0</v>
      </c>
      <c r="AD41" s="92">
        <f>SUMIF('Debt _UTP'!$G$48:$G$88,Aggregated_UTP!$D41,'Debt _UTP'!AU$48:AU$88)/10^6</f>
        <v>0</v>
      </c>
      <c r="AE41" s="92">
        <f>SUMIF('Debt _UTP'!$G$48:$G$88,Aggregated_UTP!$D41,'Debt _UTP'!AV$48:AV$88)/10^6</f>
        <v>0</v>
      </c>
      <c r="AF41" s="92">
        <f>SUMIF('Debt _UTP'!$G$48:$G$88,Aggregated_UTP!$D41,'Debt _UTP'!AW$48:AW$88)/10^6</f>
        <v>0</v>
      </c>
      <c r="AG41" s="92">
        <f>SUMIF('Debt _UTP'!$G$48:$G$88,Aggregated_UTP!$D41,'Debt _UTP'!AX$48:AX$88)/10^6</f>
        <v>0</v>
      </c>
      <c r="AH41" s="92">
        <f>SUMIF('Debt _UTP'!$G$48:$G$88,Aggregated_UTP!$D41,'Debt _UTP'!AY$48:AY$88)/10^6</f>
        <v>0</v>
      </c>
      <c r="AI41" s="92">
        <f>SUMIF('Debt _UTP'!$G$48:$G$88,Aggregated_UTP!$D41,'Debt _UTP'!AZ$48:AZ$88)/10^6</f>
        <v>0</v>
      </c>
      <c r="AJ41" s="92">
        <f>SUMIF('Debt _UTP'!$G$48:$G$88,Aggregated_UTP!$D41,'Debt _UTP'!BA$48:BA$88)/10^6</f>
        <v>0</v>
      </c>
      <c r="AK41" s="92">
        <f>SUMIF('Debt _UTP'!$G$48:$G$88,Aggregated_UTP!$D41,'Debt _UTP'!BB$48:BB$88)/10^6</f>
        <v>0</v>
      </c>
      <c r="AL41" s="92">
        <f>SUMIF('Debt _UTP'!$G$48:$G$88,Aggregated_UTP!$D41,'Debt _UTP'!BC$48:BC$88)/10^6</f>
        <v>0</v>
      </c>
      <c r="AM41" s="92">
        <f>SUMIF('Debt _UTP'!$G$48:$G$88,Aggregated_UTP!$D41,'Debt _UTP'!BD$48:BD$88)/10^6</f>
        <v>0</v>
      </c>
      <c r="AN41" s="92">
        <f>SUMIF('Debt _UTP'!$G$48:$G$88,Aggregated_UTP!$D41,'Debt _UTP'!BE$48:BE$88)/10^6</f>
        <v>0</v>
      </c>
      <c r="AO41" s="92">
        <f>SUMIF('Debt _UTP'!$G$48:$G$88,Aggregated_UTP!$D41,'Debt _UTP'!BF$48:BF$88)/10^6</f>
        <v>0</v>
      </c>
      <c r="AP41" s="92">
        <f>SUMIF('Debt _UTP'!$G$48:$G$88,Aggregated_UTP!$D41,'Debt _UTP'!BG$48:BG$88)/10^6</f>
        <v>0</v>
      </c>
      <c r="AQ41" s="92">
        <f>SUMIF('Debt _UTP'!$G$48:$G$88,Aggregated_UTP!$D41,'Debt _UTP'!BH$48:BH$88)/10^6</f>
        <v>0</v>
      </c>
      <c r="AR41" s="92">
        <f>SUMIF('Debt _UTP'!$G$48:$G$88,Aggregated_UTP!$D41,'Debt _UTP'!BI$48:BI$88)/10^6</f>
        <v>0</v>
      </c>
      <c r="AS41" s="92">
        <f>SUMIF('Debt _UTP'!$G$48:$G$88,Aggregated_UTP!$D41,'Debt _UTP'!BJ$48:BJ$88)/10^6</f>
        <v>0</v>
      </c>
      <c r="AT41" s="92">
        <f>SUMIF('Debt _UTP'!$G$48:$G$88,Aggregated_UTP!$D41,'Debt _UTP'!BK$48:BK$88)/10^6</f>
        <v>0</v>
      </c>
      <c r="AU41" s="92">
        <f>SUMIF('Debt _UTP'!$G$48:$G$88,Aggregated_UTP!$D41,'Debt _UTP'!BL$48:BL$88)/10^6</f>
        <v>0</v>
      </c>
      <c r="AV41" s="92">
        <f>SUMIF('Debt _UTP'!$G$48:$G$88,Aggregated_UTP!$D41,'Debt _UTP'!BM$48:BM$88)/10^6</f>
        <v>0</v>
      </c>
      <c r="AW41" s="92">
        <f>SUMIF('Debt _UTP'!$G$48:$G$88,Aggregated_UTP!$D41,'Debt _UTP'!BN$48:BN$88)/10^6</f>
        <v>0</v>
      </c>
      <c r="AX41" s="92">
        <f>SUMIF('Debt _UTP'!$G$48:$G$88,Aggregated_UTP!$D41,'Debt _UTP'!BO$48:BO$88)/10^6</f>
        <v>0</v>
      </c>
      <c r="AY41" s="92">
        <f>SUMIF('Debt _UTP'!$G$48:$G$88,Aggregated_UTP!$D41,'Debt _UTP'!BP$48:BP$88)/10^6</f>
        <v>0</v>
      </c>
      <c r="AZ41" s="92">
        <f>SUMIF('Debt _UTP'!$G$48:$G$88,Aggregated_UTP!$D41,'Debt _UTP'!BQ$48:BQ$88)/10^6</f>
        <v>0</v>
      </c>
      <c r="BA41" s="92">
        <f>SUMIF('Debt _UTP'!$G$48:$G$88,Aggregated_UTP!$D41,'Debt _UTP'!BR$48:BR$88)/10^6</f>
        <v>0</v>
      </c>
      <c r="BB41" s="92">
        <f>SUMIF('Debt _UTP'!$G$48:$G$88,Aggregated_UTP!$D41,'Debt _UTP'!BS$48:BS$88)/10^6</f>
        <v>0</v>
      </c>
      <c r="BC41" s="92">
        <f>SUMIF('Debt _UTP'!$G$48:$G$88,Aggregated_UTP!$D41,'Debt _UTP'!BT$48:BT$88)/10^6</f>
        <v>0</v>
      </c>
      <c r="BD41" s="92">
        <f>SUMIF('Debt _UTP'!$G$48:$G$88,Aggregated_UTP!$D41,'Debt _UTP'!BU$48:BU$88)/10^6</f>
        <v>0</v>
      </c>
      <c r="BE41" s="92">
        <f>SUMIF('Debt _UTP'!$G$48:$G$88,Aggregated_UTP!$D41,'Debt _UTP'!BV$48:BV$88)/10^6</f>
        <v>0</v>
      </c>
      <c r="BF41" s="92">
        <f>SUMIF('Debt _UTP'!$G$48:$G$88,Aggregated_UTP!$D41,'Debt _UTP'!BW$48:BW$88)/10^6</f>
        <v>0</v>
      </c>
    </row>
    <row r="42" spans="1:58" s="78" customFormat="1" ht="15" customHeight="1" x14ac:dyDescent="0.3">
      <c r="C42" s="84"/>
      <c r="D42" s="84">
        <v>13</v>
      </c>
      <c r="E42" s="84" t="str">
        <f>$E$17</f>
        <v>UTP_13</v>
      </c>
      <c r="F42" s="84"/>
      <c r="G42" s="84"/>
      <c r="H42" s="92">
        <f t="shared" si="7"/>
        <v>5090.1566760000005</v>
      </c>
      <c r="I42" s="92">
        <f>SUMIF('Debt _UTP'!$G$48:$G$88,Aggregated_UTP!$D42,'Debt _UTP'!Z$48:Z$88)/10^6</f>
        <v>5090.1566759999996</v>
      </c>
      <c r="J42" s="92">
        <f>SUMIF('Debt _UTP'!$G$48:$G$88,Aggregated_UTP!$D42,'Debt _UTP'!AA$48:AA$88)/10^6</f>
        <v>5090.1566759999996</v>
      </c>
      <c r="K42" s="92">
        <f>SUMIF('Debt _UTP'!$G$48:$G$88,Aggregated_UTP!$D42,'Debt _UTP'!AB$48:AB$88)/10^6</f>
        <v>5090.1566759999996</v>
      </c>
      <c r="L42" s="92">
        <f>SUMIF('Debt _UTP'!$G$48:$G$88,Aggregated_UTP!$D42,'Debt _UTP'!AC$48:AC$88)/10^6</f>
        <v>5090.1566759999996</v>
      </c>
      <c r="M42" s="92">
        <f>SUMIF('Debt _UTP'!$G$48:$G$88,Aggregated_UTP!$D42,'Debt _UTP'!AD$48:AD$88)/10^6</f>
        <v>2548.6298740000002</v>
      </c>
      <c r="N42" s="92">
        <f>SUMIF('Debt _UTP'!$G$48:$G$88,Aggregated_UTP!$D42,'Debt _UTP'!AE$48:AE$88)/10^6</f>
        <v>2548.6298740000002</v>
      </c>
      <c r="O42" s="92">
        <f>SUMIF('Debt _UTP'!$G$48:$G$88,Aggregated_UTP!$D42,'Debt _UTP'!AF$48:AF$88)/10^6</f>
        <v>0</v>
      </c>
      <c r="P42" s="92">
        <f>SUMIF('Debt _UTP'!$G$48:$G$88,Aggregated_UTP!$D42,'Debt _UTP'!AG$48:AG$88)/10^6</f>
        <v>0</v>
      </c>
      <c r="Q42" s="92">
        <f>SUMIF('Debt _UTP'!$G$48:$G$88,Aggregated_UTP!$D42,'Debt _UTP'!AH$48:AH$88)/10^6</f>
        <v>0</v>
      </c>
      <c r="R42" s="92">
        <f>SUMIF('Debt _UTP'!$G$48:$G$88,Aggregated_UTP!$D42,'Debt _UTP'!AI$48:AI$88)/10^6</f>
        <v>0</v>
      </c>
      <c r="S42" s="92">
        <f>SUMIF('Debt _UTP'!$G$48:$G$88,Aggregated_UTP!$D42,'Debt _UTP'!AJ$48:AJ$88)/10^6</f>
        <v>0</v>
      </c>
      <c r="T42" s="92">
        <f>SUMIF('Debt _UTP'!$G$48:$G$88,Aggregated_UTP!$D42,'Debt _UTP'!AK$48:AK$88)/10^6</f>
        <v>0</v>
      </c>
      <c r="U42" s="92">
        <f>SUMIF('Debt _UTP'!$G$48:$G$88,Aggregated_UTP!$D42,'Debt _UTP'!AL$48:AL$88)/10^6</f>
        <v>0</v>
      </c>
      <c r="V42" s="92">
        <f>SUMIF('Debt _UTP'!$G$48:$G$88,Aggregated_UTP!$D42,'Debt _UTP'!AM$48:AM$88)/10^6</f>
        <v>0</v>
      </c>
      <c r="W42" s="92">
        <f>SUMIF('Debt _UTP'!$G$48:$G$88,Aggregated_UTP!$D42,'Debt _UTP'!AN$48:AN$88)/10^6</f>
        <v>0</v>
      </c>
      <c r="X42" s="92">
        <f>SUMIF('Debt _UTP'!$G$48:$G$88,Aggregated_UTP!$D42,'Debt _UTP'!AO$48:AO$88)/10^6</f>
        <v>0</v>
      </c>
      <c r="Y42" s="92">
        <f>SUMIF('Debt _UTP'!$G$48:$G$88,Aggregated_UTP!$D42,'Debt _UTP'!AP$48:AP$88)/10^6</f>
        <v>0</v>
      </c>
      <c r="Z42" s="92">
        <f>SUMIF('Debt _UTP'!$G$48:$G$88,Aggregated_UTP!$D42,'Debt _UTP'!AQ$48:AQ$88)/10^6</f>
        <v>0</v>
      </c>
      <c r="AA42" s="92">
        <f>SUMIF('Debt _UTP'!$G$48:$G$88,Aggregated_UTP!$D42,'Debt _UTP'!AR$48:AR$88)/10^6</f>
        <v>0</v>
      </c>
      <c r="AB42" s="92">
        <f>SUMIF('Debt _UTP'!$G$48:$G$88,Aggregated_UTP!$D42,'Debt _UTP'!AS$48:AS$88)/10^6</f>
        <v>0</v>
      </c>
      <c r="AC42" s="92">
        <f>SUMIF('Debt _UTP'!$G$48:$G$88,Aggregated_UTP!$D42,'Debt _UTP'!AT$48:AT$88)/10^6</f>
        <v>0</v>
      </c>
      <c r="AD42" s="92">
        <f>SUMIF('Debt _UTP'!$G$48:$G$88,Aggregated_UTP!$D42,'Debt _UTP'!AU$48:AU$88)/10^6</f>
        <v>0</v>
      </c>
      <c r="AE42" s="92">
        <f>SUMIF('Debt _UTP'!$G$48:$G$88,Aggregated_UTP!$D42,'Debt _UTP'!AV$48:AV$88)/10^6</f>
        <v>0</v>
      </c>
      <c r="AF42" s="92">
        <f>SUMIF('Debt _UTP'!$G$48:$G$88,Aggregated_UTP!$D42,'Debt _UTP'!AW$48:AW$88)/10^6</f>
        <v>0</v>
      </c>
      <c r="AG42" s="92">
        <f>SUMIF('Debt _UTP'!$G$48:$G$88,Aggregated_UTP!$D42,'Debt _UTP'!AX$48:AX$88)/10^6</f>
        <v>0</v>
      </c>
      <c r="AH42" s="92">
        <f>SUMIF('Debt _UTP'!$G$48:$G$88,Aggregated_UTP!$D42,'Debt _UTP'!AY$48:AY$88)/10^6</f>
        <v>0</v>
      </c>
      <c r="AI42" s="92">
        <f>SUMIF('Debt _UTP'!$G$48:$G$88,Aggregated_UTP!$D42,'Debt _UTP'!AZ$48:AZ$88)/10^6</f>
        <v>0</v>
      </c>
      <c r="AJ42" s="92">
        <f>SUMIF('Debt _UTP'!$G$48:$G$88,Aggregated_UTP!$D42,'Debt _UTP'!BA$48:BA$88)/10^6</f>
        <v>0</v>
      </c>
      <c r="AK42" s="92">
        <f>SUMIF('Debt _UTP'!$G$48:$G$88,Aggregated_UTP!$D42,'Debt _UTP'!BB$48:BB$88)/10^6</f>
        <v>0</v>
      </c>
      <c r="AL42" s="92">
        <f>SUMIF('Debt _UTP'!$G$48:$G$88,Aggregated_UTP!$D42,'Debt _UTP'!BC$48:BC$88)/10^6</f>
        <v>0</v>
      </c>
      <c r="AM42" s="92">
        <f>SUMIF('Debt _UTP'!$G$48:$G$88,Aggregated_UTP!$D42,'Debt _UTP'!BD$48:BD$88)/10^6</f>
        <v>0</v>
      </c>
      <c r="AN42" s="92">
        <f>SUMIF('Debt _UTP'!$G$48:$G$88,Aggregated_UTP!$D42,'Debt _UTP'!BE$48:BE$88)/10^6</f>
        <v>0</v>
      </c>
      <c r="AO42" s="92">
        <f>SUMIF('Debt _UTP'!$G$48:$G$88,Aggregated_UTP!$D42,'Debt _UTP'!BF$48:BF$88)/10^6</f>
        <v>0</v>
      </c>
      <c r="AP42" s="92">
        <f>SUMIF('Debt _UTP'!$G$48:$G$88,Aggregated_UTP!$D42,'Debt _UTP'!BG$48:BG$88)/10^6</f>
        <v>0</v>
      </c>
      <c r="AQ42" s="92">
        <f>SUMIF('Debt _UTP'!$G$48:$G$88,Aggregated_UTP!$D42,'Debt _UTP'!BH$48:BH$88)/10^6</f>
        <v>0</v>
      </c>
      <c r="AR42" s="92">
        <f>SUMIF('Debt _UTP'!$G$48:$G$88,Aggregated_UTP!$D42,'Debt _UTP'!BI$48:BI$88)/10^6</f>
        <v>0</v>
      </c>
      <c r="AS42" s="92">
        <f>SUMIF('Debt _UTP'!$G$48:$G$88,Aggregated_UTP!$D42,'Debt _UTP'!BJ$48:BJ$88)/10^6</f>
        <v>0</v>
      </c>
      <c r="AT42" s="92">
        <f>SUMIF('Debt _UTP'!$G$48:$G$88,Aggregated_UTP!$D42,'Debt _UTP'!BK$48:BK$88)/10^6</f>
        <v>0</v>
      </c>
      <c r="AU42" s="92">
        <f>SUMIF('Debt _UTP'!$G$48:$G$88,Aggregated_UTP!$D42,'Debt _UTP'!BL$48:BL$88)/10^6</f>
        <v>0</v>
      </c>
      <c r="AV42" s="92">
        <f>SUMIF('Debt _UTP'!$G$48:$G$88,Aggregated_UTP!$D42,'Debt _UTP'!BM$48:BM$88)/10^6</f>
        <v>0</v>
      </c>
      <c r="AW42" s="92">
        <f>SUMIF('Debt _UTP'!$G$48:$G$88,Aggregated_UTP!$D42,'Debt _UTP'!BN$48:BN$88)/10^6</f>
        <v>0</v>
      </c>
      <c r="AX42" s="92">
        <f>SUMIF('Debt _UTP'!$G$48:$G$88,Aggregated_UTP!$D42,'Debt _UTP'!BO$48:BO$88)/10^6</f>
        <v>0</v>
      </c>
      <c r="AY42" s="92">
        <f>SUMIF('Debt _UTP'!$G$48:$G$88,Aggregated_UTP!$D42,'Debt _UTP'!BP$48:BP$88)/10^6</f>
        <v>0</v>
      </c>
      <c r="AZ42" s="92">
        <f>SUMIF('Debt _UTP'!$G$48:$G$88,Aggregated_UTP!$D42,'Debt _UTP'!BQ$48:BQ$88)/10^6</f>
        <v>0</v>
      </c>
      <c r="BA42" s="92">
        <f>SUMIF('Debt _UTP'!$G$48:$G$88,Aggregated_UTP!$D42,'Debt _UTP'!BR$48:BR$88)/10^6</f>
        <v>0</v>
      </c>
      <c r="BB42" s="92">
        <f>SUMIF('Debt _UTP'!$G$48:$G$88,Aggregated_UTP!$D42,'Debt _UTP'!BS$48:BS$88)/10^6</f>
        <v>0</v>
      </c>
      <c r="BC42" s="92">
        <f>SUMIF('Debt _UTP'!$G$48:$G$88,Aggregated_UTP!$D42,'Debt _UTP'!BT$48:BT$88)/10^6</f>
        <v>0</v>
      </c>
      <c r="BD42" s="92">
        <f>SUMIF('Debt _UTP'!$G$48:$G$88,Aggregated_UTP!$D42,'Debt _UTP'!BU$48:BU$88)/10^6</f>
        <v>0</v>
      </c>
      <c r="BE42" s="92">
        <f>SUMIF('Debt _UTP'!$G$48:$G$88,Aggregated_UTP!$D42,'Debt _UTP'!BV$48:BV$88)/10^6</f>
        <v>0</v>
      </c>
      <c r="BF42" s="92">
        <f>SUMIF('Debt _UTP'!$G$48:$G$88,Aggregated_UTP!$D42,'Debt _UTP'!BW$48:BW$88)/10^6</f>
        <v>0</v>
      </c>
    </row>
    <row r="43" spans="1:58" s="78" customFormat="1" ht="15" customHeight="1" x14ac:dyDescent="0.3">
      <c r="C43" s="84"/>
      <c r="D43" s="84">
        <v>14</v>
      </c>
      <c r="E43" s="84" t="str">
        <f>$E$18</f>
        <v>UTP_14</v>
      </c>
      <c r="F43" s="84"/>
      <c r="G43" s="84"/>
      <c r="H43" s="92">
        <f t="shared" si="7"/>
        <v>591.70000000000005</v>
      </c>
      <c r="I43" s="92">
        <f>SUMIF('Debt _UTP'!$G$48:$G$88,Aggregated_UTP!$D43,'Debt _UTP'!Z$48:Z$88)/10^6</f>
        <v>591.70000000000005</v>
      </c>
      <c r="J43" s="92">
        <f>SUMIF('Debt _UTP'!$G$48:$G$88,Aggregated_UTP!$D43,'Debt _UTP'!AA$48:AA$88)/10^6</f>
        <v>591.70000000000005</v>
      </c>
      <c r="K43" s="92">
        <f>SUMIF('Debt _UTP'!$G$48:$G$88,Aggregated_UTP!$D43,'Debt _UTP'!AB$48:AB$88)/10^6</f>
        <v>591.70000000000005</v>
      </c>
      <c r="L43" s="92">
        <f>SUMIF('Debt _UTP'!$G$48:$G$88,Aggregated_UTP!$D43,'Debt _UTP'!AC$48:AC$88)/10^6</f>
        <v>591.70000000000005</v>
      </c>
      <c r="M43" s="92">
        <f>SUMIF('Debt _UTP'!$G$48:$G$88,Aggregated_UTP!$D43,'Debt _UTP'!AD$48:AD$88)/10^6</f>
        <v>591.70000000000005</v>
      </c>
      <c r="N43" s="92">
        <f>SUMIF('Debt _UTP'!$G$48:$G$88,Aggregated_UTP!$D43,'Debt _UTP'!AE$48:AE$88)/10^6</f>
        <v>591.70000000000005</v>
      </c>
      <c r="O43" s="92">
        <f>SUMIF('Debt _UTP'!$G$48:$G$88,Aggregated_UTP!$D43,'Debt _UTP'!AF$48:AF$88)/10^6</f>
        <v>591.70000000000005</v>
      </c>
      <c r="P43" s="92">
        <f>SUMIF('Debt _UTP'!$G$48:$G$88,Aggregated_UTP!$D43,'Debt _UTP'!AG$48:AG$88)/10^6</f>
        <v>591.70000000000005</v>
      </c>
      <c r="Q43" s="92">
        <f>SUMIF('Debt _UTP'!$G$48:$G$88,Aggregated_UTP!$D43,'Debt _UTP'!AH$48:AH$88)/10^6</f>
        <v>591.70000000000005</v>
      </c>
      <c r="R43" s="92">
        <f>SUMIF('Debt _UTP'!$G$48:$G$88,Aggregated_UTP!$D43,'Debt _UTP'!AI$48:AI$88)/10^6</f>
        <v>0</v>
      </c>
      <c r="S43" s="92">
        <f>SUMIF('Debt _UTP'!$G$48:$G$88,Aggregated_UTP!$D43,'Debt _UTP'!AJ$48:AJ$88)/10^6</f>
        <v>0</v>
      </c>
      <c r="T43" s="92">
        <f>SUMIF('Debt _UTP'!$G$48:$G$88,Aggregated_UTP!$D43,'Debt _UTP'!AK$48:AK$88)/10^6</f>
        <v>0</v>
      </c>
      <c r="U43" s="92">
        <f>SUMIF('Debt _UTP'!$G$48:$G$88,Aggregated_UTP!$D43,'Debt _UTP'!AL$48:AL$88)/10^6</f>
        <v>0</v>
      </c>
      <c r="V43" s="92">
        <f>SUMIF('Debt _UTP'!$G$48:$G$88,Aggregated_UTP!$D43,'Debt _UTP'!AM$48:AM$88)/10^6</f>
        <v>0</v>
      </c>
      <c r="W43" s="92">
        <f>SUMIF('Debt _UTP'!$G$48:$G$88,Aggregated_UTP!$D43,'Debt _UTP'!AN$48:AN$88)/10^6</f>
        <v>0</v>
      </c>
      <c r="X43" s="92">
        <f>SUMIF('Debt _UTP'!$G$48:$G$88,Aggregated_UTP!$D43,'Debt _UTP'!AO$48:AO$88)/10^6</f>
        <v>0</v>
      </c>
      <c r="Y43" s="92">
        <f>SUMIF('Debt _UTP'!$G$48:$G$88,Aggregated_UTP!$D43,'Debt _UTP'!AP$48:AP$88)/10^6</f>
        <v>0</v>
      </c>
      <c r="Z43" s="92">
        <f>SUMIF('Debt _UTP'!$G$48:$G$88,Aggregated_UTP!$D43,'Debt _UTP'!AQ$48:AQ$88)/10^6</f>
        <v>0</v>
      </c>
      <c r="AA43" s="92">
        <f>SUMIF('Debt _UTP'!$G$48:$G$88,Aggregated_UTP!$D43,'Debt _UTP'!AR$48:AR$88)/10^6</f>
        <v>0</v>
      </c>
      <c r="AB43" s="92">
        <f>SUMIF('Debt _UTP'!$G$48:$G$88,Aggregated_UTP!$D43,'Debt _UTP'!AS$48:AS$88)/10^6</f>
        <v>0</v>
      </c>
      <c r="AC43" s="92">
        <f>SUMIF('Debt _UTP'!$G$48:$G$88,Aggregated_UTP!$D43,'Debt _UTP'!AT$48:AT$88)/10^6</f>
        <v>0</v>
      </c>
      <c r="AD43" s="92">
        <f>SUMIF('Debt _UTP'!$G$48:$G$88,Aggregated_UTP!$D43,'Debt _UTP'!AU$48:AU$88)/10^6</f>
        <v>0</v>
      </c>
      <c r="AE43" s="92">
        <f>SUMIF('Debt _UTP'!$G$48:$G$88,Aggregated_UTP!$D43,'Debt _UTP'!AV$48:AV$88)/10^6</f>
        <v>0</v>
      </c>
      <c r="AF43" s="92">
        <f>SUMIF('Debt _UTP'!$G$48:$G$88,Aggregated_UTP!$D43,'Debt _UTP'!AW$48:AW$88)/10^6</f>
        <v>0</v>
      </c>
      <c r="AG43" s="92">
        <f>SUMIF('Debt _UTP'!$G$48:$G$88,Aggregated_UTP!$D43,'Debt _UTP'!AX$48:AX$88)/10^6</f>
        <v>0</v>
      </c>
      <c r="AH43" s="92">
        <f>SUMIF('Debt _UTP'!$G$48:$G$88,Aggregated_UTP!$D43,'Debt _UTP'!AY$48:AY$88)/10^6</f>
        <v>0</v>
      </c>
      <c r="AI43" s="92">
        <f>SUMIF('Debt _UTP'!$G$48:$G$88,Aggregated_UTP!$D43,'Debt _UTP'!AZ$48:AZ$88)/10^6</f>
        <v>0</v>
      </c>
      <c r="AJ43" s="92">
        <f>SUMIF('Debt _UTP'!$G$48:$G$88,Aggregated_UTP!$D43,'Debt _UTP'!BA$48:BA$88)/10^6</f>
        <v>0</v>
      </c>
      <c r="AK43" s="92">
        <f>SUMIF('Debt _UTP'!$G$48:$G$88,Aggregated_UTP!$D43,'Debt _UTP'!BB$48:BB$88)/10^6</f>
        <v>0</v>
      </c>
      <c r="AL43" s="92">
        <f>SUMIF('Debt _UTP'!$G$48:$G$88,Aggregated_UTP!$D43,'Debt _UTP'!BC$48:BC$88)/10^6</f>
        <v>0</v>
      </c>
      <c r="AM43" s="92">
        <f>SUMIF('Debt _UTP'!$G$48:$G$88,Aggregated_UTP!$D43,'Debt _UTP'!BD$48:BD$88)/10^6</f>
        <v>0</v>
      </c>
      <c r="AN43" s="92">
        <f>SUMIF('Debt _UTP'!$G$48:$G$88,Aggregated_UTP!$D43,'Debt _UTP'!BE$48:BE$88)/10^6</f>
        <v>0</v>
      </c>
      <c r="AO43" s="92">
        <f>SUMIF('Debt _UTP'!$G$48:$G$88,Aggregated_UTP!$D43,'Debt _UTP'!BF$48:BF$88)/10^6</f>
        <v>0</v>
      </c>
      <c r="AP43" s="92">
        <f>SUMIF('Debt _UTP'!$G$48:$G$88,Aggregated_UTP!$D43,'Debt _UTP'!BG$48:BG$88)/10^6</f>
        <v>0</v>
      </c>
      <c r="AQ43" s="92">
        <f>SUMIF('Debt _UTP'!$G$48:$G$88,Aggregated_UTP!$D43,'Debt _UTP'!BH$48:BH$88)/10^6</f>
        <v>0</v>
      </c>
      <c r="AR43" s="92">
        <f>SUMIF('Debt _UTP'!$G$48:$G$88,Aggregated_UTP!$D43,'Debt _UTP'!BI$48:BI$88)/10^6</f>
        <v>0</v>
      </c>
      <c r="AS43" s="92">
        <f>SUMIF('Debt _UTP'!$G$48:$G$88,Aggregated_UTP!$D43,'Debt _UTP'!BJ$48:BJ$88)/10^6</f>
        <v>0</v>
      </c>
      <c r="AT43" s="92">
        <f>SUMIF('Debt _UTP'!$G$48:$G$88,Aggregated_UTP!$D43,'Debt _UTP'!BK$48:BK$88)/10^6</f>
        <v>0</v>
      </c>
      <c r="AU43" s="92">
        <f>SUMIF('Debt _UTP'!$G$48:$G$88,Aggregated_UTP!$D43,'Debt _UTP'!BL$48:BL$88)/10^6</f>
        <v>0</v>
      </c>
      <c r="AV43" s="92">
        <f>SUMIF('Debt _UTP'!$G$48:$G$88,Aggregated_UTP!$D43,'Debt _UTP'!BM$48:BM$88)/10^6</f>
        <v>0</v>
      </c>
      <c r="AW43" s="92">
        <f>SUMIF('Debt _UTP'!$G$48:$G$88,Aggregated_UTP!$D43,'Debt _UTP'!BN$48:BN$88)/10^6</f>
        <v>0</v>
      </c>
      <c r="AX43" s="92">
        <f>SUMIF('Debt _UTP'!$G$48:$G$88,Aggregated_UTP!$D43,'Debt _UTP'!BO$48:BO$88)/10^6</f>
        <v>0</v>
      </c>
      <c r="AY43" s="92">
        <f>SUMIF('Debt _UTP'!$G$48:$G$88,Aggregated_UTP!$D43,'Debt _UTP'!BP$48:BP$88)/10^6</f>
        <v>0</v>
      </c>
      <c r="AZ43" s="92">
        <f>SUMIF('Debt _UTP'!$G$48:$G$88,Aggregated_UTP!$D43,'Debt _UTP'!BQ$48:BQ$88)/10^6</f>
        <v>0</v>
      </c>
      <c r="BA43" s="92">
        <f>SUMIF('Debt _UTP'!$G$48:$G$88,Aggregated_UTP!$D43,'Debt _UTP'!BR$48:BR$88)/10^6</f>
        <v>0</v>
      </c>
      <c r="BB43" s="92">
        <f>SUMIF('Debt _UTP'!$G$48:$G$88,Aggregated_UTP!$D43,'Debt _UTP'!BS$48:BS$88)/10^6</f>
        <v>0</v>
      </c>
      <c r="BC43" s="92">
        <f>SUMIF('Debt _UTP'!$G$48:$G$88,Aggregated_UTP!$D43,'Debt _UTP'!BT$48:BT$88)/10^6</f>
        <v>0</v>
      </c>
      <c r="BD43" s="92">
        <f>SUMIF('Debt _UTP'!$G$48:$G$88,Aggregated_UTP!$D43,'Debt _UTP'!BU$48:BU$88)/10^6</f>
        <v>0</v>
      </c>
      <c r="BE43" s="92">
        <f>SUMIF('Debt _UTP'!$G$48:$G$88,Aggregated_UTP!$D43,'Debt _UTP'!BV$48:BV$88)/10^6</f>
        <v>0</v>
      </c>
      <c r="BF43" s="92">
        <f>SUMIF('Debt _UTP'!$G$48:$G$88,Aggregated_UTP!$D43,'Debt _UTP'!BW$48:BW$88)/10^6</f>
        <v>0</v>
      </c>
    </row>
    <row r="44" spans="1:58" s="78" customFormat="1" ht="15" customHeight="1" x14ac:dyDescent="0.3">
      <c r="C44" s="84"/>
      <c r="D44" s="84">
        <v>15</v>
      </c>
      <c r="E44" s="84" t="str">
        <f>$E$19</f>
        <v>UTP_15</v>
      </c>
      <c r="F44" s="84"/>
      <c r="G44" s="84"/>
      <c r="H44" s="109">
        <f t="shared" si="7"/>
        <v>0</v>
      </c>
      <c r="I44" s="109">
        <f>SUMIF('Debt _UTP'!$G$48:$G$88,Aggregated_UTP!$D44,'Debt _UTP'!Z$48:Z$88)/10^6</f>
        <v>0</v>
      </c>
      <c r="J44" s="109">
        <f>SUMIF('Debt _UTP'!$G$48:$G$88,Aggregated_UTP!$D44,'Debt _UTP'!AA$48:AA$88)/10^6</f>
        <v>0</v>
      </c>
      <c r="K44" s="109">
        <f>SUMIF('Debt _UTP'!$G$48:$G$88,Aggregated_UTP!$D44,'Debt _UTP'!AB$48:AB$88)/10^6</f>
        <v>0</v>
      </c>
      <c r="L44" s="109">
        <f>SUMIF('Debt _UTP'!$G$48:$G$88,Aggregated_UTP!$D44,'Debt _UTP'!AC$48:AC$88)/10^6</f>
        <v>0</v>
      </c>
      <c r="M44" s="109">
        <f>SUMIF('Debt _UTP'!$G$48:$G$88,Aggregated_UTP!$D44,'Debt _UTP'!AD$48:AD$88)/10^6</f>
        <v>0</v>
      </c>
      <c r="N44" s="109">
        <f>SUMIF('Debt _UTP'!$G$48:$G$88,Aggregated_UTP!$D44,'Debt _UTP'!AE$48:AE$88)/10^6</f>
        <v>0</v>
      </c>
      <c r="O44" s="109">
        <f>SUMIF('Debt _UTP'!$G$48:$G$88,Aggregated_UTP!$D44,'Debt _UTP'!AF$48:AF$88)/10^6</f>
        <v>0</v>
      </c>
      <c r="P44" s="109">
        <f>SUMIF('Debt _UTP'!$G$48:$G$88,Aggregated_UTP!$D44,'Debt _UTP'!AG$48:AG$88)/10^6</f>
        <v>0</v>
      </c>
      <c r="Q44" s="109">
        <f>SUMIF('Debt _UTP'!$G$48:$G$88,Aggregated_UTP!$D44,'Debt _UTP'!AH$48:AH$88)/10^6</f>
        <v>0</v>
      </c>
      <c r="R44" s="109">
        <f>SUMIF('Debt _UTP'!$G$48:$G$88,Aggregated_UTP!$D44,'Debt _UTP'!AI$48:AI$88)/10^6</f>
        <v>0</v>
      </c>
      <c r="S44" s="109">
        <f>SUMIF('Debt _UTP'!$G$48:$G$88,Aggregated_UTP!$D44,'Debt _UTP'!AJ$48:AJ$88)/10^6</f>
        <v>0</v>
      </c>
      <c r="T44" s="109">
        <f>SUMIF('Debt _UTP'!$G$48:$G$88,Aggregated_UTP!$D44,'Debt _UTP'!AK$48:AK$88)/10^6</f>
        <v>0</v>
      </c>
      <c r="U44" s="109">
        <f>SUMIF('Debt _UTP'!$G$48:$G$88,Aggregated_UTP!$D44,'Debt _UTP'!AL$48:AL$88)/10^6</f>
        <v>0</v>
      </c>
      <c r="V44" s="109">
        <f>SUMIF('Debt _UTP'!$G$48:$G$88,Aggregated_UTP!$D44,'Debt _UTP'!AM$48:AM$88)/10^6</f>
        <v>0</v>
      </c>
      <c r="W44" s="109">
        <f>SUMIF('Debt _UTP'!$G$48:$G$88,Aggregated_UTP!$D44,'Debt _UTP'!AN$48:AN$88)/10^6</f>
        <v>0</v>
      </c>
      <c r="X44" s="109">
        <f>SUMIF('Debt _UTP'!$G$48:$G$88,Aggregated_UTP!$D44,'Debt _UTP'!AO$48:AO$88)/10^6</f>
        <v>0</v>
      </c>
      <c r="Y44" s="109">
        <f>SUMIF('Debt _UTP'!$G$48:$G$88,Aggregated_UTP!$D44,'Debt _UTP'!AP$48:AP$88)/10^6</f>
        <v>0</v>
      </c>
      <c r="Z44" s="109">
        <f>SUMIF('Debt _UTP'!$G$48:$G$88,Aggregated_UTP!$D44,'Debt _UTP'!AQ$48:AQ$88)/10^6</f>
        <v>0</v>
      </c>
      <c r="AA44" s="109">
        <f>SUMIF('Debt _UTP'!$G$48:$G$88,Aggregated_UTP!$D44,'Debt _UTP'!AR$48:AR$88)/10^6</f>
        <v>0</v>
      </c>
      <c r="AB44" s="109">
        <f>SUMIF('Debt _UTP'!$G$48:$G$88,Aggregated_UTP!$D44,'Debt _UTP'!AS$48:AS$88)/10^6</f>
        <v>0</v>
      </c>
      <c r="AC44" s="109">
        <f>SUMIF('Debt _UTP'!$G$48:$G$88,Aggregated_UTP!$D44,'Debt _UTP'!AT$48:AT$88)/10^6</f>
        <v>0</v>
      </c>
      <c r="AD44" s="109">
        <f>SUMIF('Debt _UTP'!$G$48:$G$88,Aggregated_UTP!$D44,'Debt _UTP'!AU$48:AU$88)/10^6</f>
        <v>0</v>
      </c>
      <c r="AE44" s="109">
        <f>SUMIF('Debt _UTP'!$G$48:$G$88,Aggregated_UTP!$D44,'Debt _UTP'!AV$48:AV$88)/10^6</f>
        <v>0</v>
      </c>
      <c r="AF44" s="109">
        <f>SUMIF('Debt _UTP'!$G$48:$G$88,Aggregated_UTP!$D44,'Debt _UTP'!AW$48:AW$88)/10^6</f>
        <v>0</v>
      </c>
      <c r="AG44" s="109">
        <f>SUMIF('Debt _UTP'!$G$48:$G$88,Aggregated_UTP!$D44,'Debt _UTP'!AX$48:AX$88)/10^6</f>
        <v>0</v>
      </c>
      <c r="AH44" s="109">
        <f>SUMIF('Debt _UTP'!$G$48:$G$88,Aggregated_UTP!$D44,'Debt _UTP'!AY$48:AY$88)/10^6</f>
        <v>0</v>
      </c>
      <c r="AI44" s="109">
        <f>SUMIF('Debt _UTP'!$G$48:$G$88,Aggregated_UTP!$D44,'Debt _UTP'!AZ$48:AZ$88)/10^6</f>
        <v>0</v>
      </c>
      <c r="AJ44" s="109">
        <f>SUMIF('Debt _UTP'!$G$48:$G$88,Aggregated_UTP!$D44,'Debt _UTP'!BA$48:BA$88)/10^6</f>
        <v>0</v>
      </c>
      <c r="AK44" s="109">
        <f>SUMIF('Debt _UTP'!$G$48:$G$88,Aggregated_UTP!$D44,'Debt _UTP'!BB$48:BB$88)/10^6</f>
        <v>0</v>
      </c>
      <c r="AL44" s="109">
        <f>SUMIF('Debt _UTP'!$G$48:$G$88,Aggregated_UTP!$D44,'Debt _UTP'!BC$48:BC$88)/10^6</f>
        <v>0</v>
      </c>
      <c r="AM44" s="109">
        <f>SUMIF('Debt _UTP'!$G$48:$G$88,Aggregated_UTP!$D44,'Debt _UTP'!BD$48:BD$88)/10^6</f>
        <v>0</v>
      </c>
      <c r="AN44" s="109">
        <f>SUMIF('Debt _UTP'!$G$48:$G$88,Aggregated_UTP!$D44,'Debt _UTP'!BE$48:BE$88)/10^6</f>
        <v>0</v>
      </c>
      <c r="AO44" s="109">
        <f>SUMIF('Debt _UTP'!$G$48:$G$88,Aggregated_UTP!$D44,'Debt _UTP'!BF$48:BF$88)/10^6</f>
        <v>0</v>
      </c>
      <c r="AP44" s="109">
        <f>SUMIF('Debt _UTP'!$G$48:$G$88,Aggregated_UTP!$D44,'Debt _UTP'!BG$48:BG$88)/10^6</f>
        <v>0</v>
      </c>
      <c r="AQ44" s="109">
        <f>SUMIF('Debt _UTP'!$G$48:$G$88,Aggregated_UTP!$D44,'Debt _UTP'!BH$48:BH$88)/10^6</f>
        <v>0</v>
      </c>
      <c r="AR44" s="109">
        <f>SUMIF('Debt _UTP'!$G$48:$G$88,Aggregated_UTP!$D44,'Debt _UTP'!BI$48:BI$88)/10^6</f>
        <v>0</v>
      </c>
      <c r="AS44" s="109">
        <f>SUMIF('Debt _UTP'!$G$48:$G$88,Aggregated_UTP!$D44,'Debt _UTP'!BJ$48:BJ$88)/10^6</f>
        <v>0</v>
      </c>
      <c r="AT44" s="109">
        <f>SUMIF('Debt _UTP'!$G$48:$G$88,Aggregated_UTP!$D44,'Debt _UTP'!BK$48:BK$88)/10^6</f>
        <v>0</v>
      </c>
      <c r="AU44" s="109">
        <f>SUMIF('Debt _UTP'!$G$48:$G$88,Aggregated_UTP!$D44,'Debt _UTP'!BL$48:BL$88)/10^6</f>
        <v>0</v>
      </c>
      <c r="AV44" s="109">
        <f>SUMIF('Debt _UTP'!$G$48:$G$88,Aggregated_UTP!$D44,'Debt _UTP'!BM$48:BM$88)/10^6</f>
        <v>0</v>
      </c>
      <c r="AW44" s="109">
        <f>SUMIF('Debt _UTP'!$G$48:$G$88,Aggregated_UTP!$D44,'Debt _UTP'!BN$48:BN$88)/10^6</f>
        <v>0</v>
      </c>
      <c r="AX44" s="109">
        <f>SUMIF('Debt _UTP'!$G$48:$G$88,Aggregated_UTP!$D44,'Debt _UTP'!BO$48:BO$88)/10^6</f>
        <v>0</v>
      </c>
      <c r="AY44" s="109">
        <f>SUMIF('Debt _UTP'!$G$48:$G$88,Aggregated_UTP!$D44,'Debt _UTP'!BP$48:BP$88)/10^6</f>
        <v>0</v>
      </c>
      <c r="AZ44" s="109">
        <f>SUMIF('Debt _UTP'!$G$48:$G$88,Aggregated_UTP!$D44,'Debt _UTP'!BQ$48:BQ$88)/10^6</f>
        <v>0</v>
      </c>
      <c r="BA44" s="109">
        <f>SUMIF('Debt _UTP'!$G$48:$G$88,Aggregated_UTP!$D44,'Debt _UTP'!BR$48:BR$88)/10^6</f>
        <v>0</v>
      </c>
      <c r="BB44" s="109">
        <f>SUMIF('Debt _UTP'!$G$48:$G$88,Aggregated_UTP!$D44,'Debt _UTP'!BS$48:BS$88)/10^6</f>
        <v>0</v>
      </c>
      <c r="BC44" s="109">
        <f>SUMIF('Debt _UTP'!$G$48:$G$88,Aggregated_UTP!$D44,'Debt _UTP'!BT$48:BT$88)/10^6</f>
        <v>0</v>
      </c>
      <c r="BD44" s="109">
        <f>SUMIF('Debt _UTP'!$G$48:$G$88,Aggregated_UTP!$D44,'Debt _UTP'!BU$48:BU$88)/10^6</f>
        <v>0</v>
      </c>
      <c r="BE44" s="109">
        <f>SUMIF('Debt _UTP'!$G$48:$G$88,Aggregated_UTP!$D44,'Debt _UTP'!BV$48:BV$88)/10^6</f>
        <v>0</v>
      </c>
      <c r="BF44" s="109">
        <f>SUMIF('Debt _UTP'!$G$48:$G$88,Aggregated_UTP!$D44,'Debt _UTP'!BW$48:BW$88)/10^6</f>
        <v>0</v>
      </c>
    </row>
    <row r="45" spans="1:58" s="78" customFormat="1" ht="15" customHeight="1" x14ac:dyDescent="0.3">
      <c r="C45" s="84"/>
      <c r="D45" s="84">
        <v>16</v>
      </c>
      <c r="E45" s="84" t="str">
        <f>$E$20</f>
        <v>UTP_16</v>
      </c>
      <c r="F45" s="84"/>
      <c r="G45" s="84"/>
      <c r="H45" s="109">
        <f t="shared" si="7"/>
        <v>0</v>
      </c>
      <c r="I45" s="109">
        <f>SUMIF('Debt _UTP'!$G$48:$G$88,Aggregated_UTP!$D45,'Debt _UTP'!Z$48:Z$88)/10^6</f>
        <v>0</v>
      </c>
      <c r="J45" s="109">
        <f>SUMIF('Debt _UTP'!$G$48:$G$88,Aggregated_UTP!$D45,'Debt _UTP'!AA$48:AA$88)/10^6</f>
        <v>0</v>
      </c>
      <c r="K45" s="109">
        <f>SUMIF('Debt _UTP'!$G$48:$G$88,Aggregated_UTP!$D45,'Debt _UTP'!AB$48:AB$88)/10^6</f>
        <v>0</v>
      </c>
      <c r="L45" s="109">
        <f>SUMIF('Debt _UTP'!$G$48:$G$88,Aggregated_UTP!$D45,'Debt _UTP'!AC$48:AC$88)/10^6</f>
        <v>0</v>
      </c>
      <c r="M45" s="109">
        <f>SUMIF('Debt _UTP'!$G$48:$G$88,Aggregated_UTP!$D45,'Debt _UTP'!AD$48:AD$88)/10^6</f>
        <v>0</v>
      </c>
      <c r="N45" s="109">
        <f>SUMIF('Debt _UTP'!$G$48:$G$88,Aggregated_UTP!$D45,'Debt _UTP'!AE$48:AE$88)/10^6</f>
        <v>0</v>
      </c>
      <c r="O45" s="109">
        <f>SUMIF('Debt _UTP'!$G$48:$G$88,Aggregated_UTP!$D45,'Debt _UTP'!AF$48:AF$88)/10^6</f>
        <v>0</v>
      </c>
      <c r="P45" s="109">
        <f>SUMIF('Debt _UTP'!$G$48:$G$88,Aggregated_UTP!$D45,'Debt _UTP'!AG$48:AG$88)/10^6</f>
        <v>0</v>
      </c>
      <c r="Q45" s="109">
        <f>SUMIF('Debt _UTP'!$G$48:$G$88,Aggregated_UTP!$D45,'Debt _UTP'!AH$48:AH$88)/10^6</f>
        <v>0</v>
      </c>
      <c r="R45" s="109">
        <f>SUMIF('Debt _UTP'!$G$48:$G$88,Aggregated_UTP!$D45,'Debt _UTP'!AI$48:AI$88)/10^6</f>
        <v>0</v>
      </c>
      <c r="S45" s="109">
        <f>SUMIF('Debt _UTP'!$G$48:$G$88,Aggregated_UTP!$D45,'Debt _UTP'!AJ$48:AJ$88)/10^6</f>
        <v>0</v>
      </c>
      <c r="T45" s="109">
        <f>SUMIF('Debt _UTP'!$G$48:$G$88,Aggregated_UTP!$D45,'Debt _UTP'!AK$48:AK$88)/10^6</f>
        <v>0</v>
      </c>
      <c r="U45" s="109">
        <f>SUMIF('Debt _UTP'!$G$48:$G$88,Aggregated_UTP!$D45,'Debt _UTP'!AL$48:AL$88)/10^6</f>
        <v>0</v>
      </c>
      <c r="V45" s="109">
        <f>SUMIF('Debt _UTP'!$G$48:$G$88,Aggregated_UTP!$D45,'Debt _UTP'!AM$48:AM$88)/10^6</f>
        <v>0</v>
      </c>
      <c r="W45" s="109">
        <f>SUMIF('Debt _UTP'!$G$48:$G$88,Aggregated_UTP!$D45,'Debt _UTP'!AN$48:AN$88)/10^6</f>
        <v>0</v>
      </c>
      <c r="X45" s="109">
        <f>SUMIF('Debt _UTP'!$G$48:$G$88,Aggregated_UTP!$D45,'Debt _UTP'!AO$48:AO$88)/10^6</f>
        <v>0</v>
      </c>
      <c r="Y45" s="109">
        <f>SUMIF('Debt _UTP'!$G$48:$G$88,Aggregated_UTP!$D45,'Debt _UTP'!AP$48:AP$88)/10^6</f>
        <v>0</v>
      </c>
      <c r="Z45" s="109">
        <f>SUMIF('Debt _UTP'!$G$48:$G$88,Aggregated_UTP!$D45,'Debt _UTP'!AQ$48:AQ$88)/10^6</f>
        <v>0</v>
      </c>
      <c r="AA45" s="109">
        <f>SUMIF('Debt _UTP'!$G$48:$G$88,Aggregated_UTP!$D45,'Debt _UTP'!AR$48:AR$88)/10^6</f>
        <v>0</v>
      </c>
      <c r="AB45" s="109">
        <f>SUMIF('Debt _UTP'!$G$48:$G$88,Aggregated_UTP!$D45,'Debt _UTP'!AS$48:AS$88)/10^6</f>
        <v>0</v>
      </c>
      <c r="AC45" s="109">
        <f>SUMIF('Debt _UTP'!$G$48:$G$88,Aggregated_UTP!$D45,'Debt _UTP'!AT$48:AT$88)/10^6</f>
        <v>0</v>
      </c>
      <c r="AD45" s="109">
        <f>SUMIF('Debt _UTP'!$G$48:$G$88,Aggregated_UTP!$D45,'Debt _UTP'!AU$48:AU$88)/10^6</f>
        <v>0</v>
      </c>
      <c r="AE45" s="109">
        <f>SUMIF('Debt _UTP'!$G$48:$G$88,Aggregated_UTP!$D45,'Debt _UTP'!AV$48:AV$88)/10^6</f>
        <v>0</v>
      </c>
      <c r="AF45" s="109">
        <f>SUMIF('Debt _UTP'!$G$48:$G$88,Aggregated_UTP!$D45,'Debt _UTP'!AW$48:AW$88)/10^6</f>
        <v>0</v>
      </c>
      <c r="AG45" s="109">
        <f>SUMIF('Debt _UTP'!$G$48:$G$88,Aggregated_UTP!$D45,'Debt _UTP'!AX$48:AX$88)/10^6</f>
        <v>0</v>
      </c>
      <c r="AH45" s="109">
        <f>SUMIF('Debt _UTP'!$G$48:$G$88,Aggregated_UTP!$D45,'Debt _UTP'!AY$48:AY$88)/10^6</f>
        <v>0</v>
      </c>
      <c r="AI45" s="109">
        <f>SUMIF('Debt _UTP'!$G$48:$G$88,Aggregated_UTP!$D45,'Debt _UTP'!AZ$48:AZ$88)/10^6</f>
        <v>0</v>
      </c>
      <c r="AJ45" s="109">
        <f>SUMIF('Debt _UTP'!$G$48:$G$88,Aggregated_UTP!$D45,'Debt _UTP'!BA$48:BA$88)/10^6</f>
        <v>0</v>
      </c>
      <c r="AK45" s="109">
        <f>SUMIF('Debt _UTP'!$G$48:$G$88,Aggregated_UTP!$D45,'Debt _UTP'!BB$48:BB$88)/10^6</f>
        <v>0</v>
      </c>
      <c r="AL45" s="109">
        <f>SUMIF('Debt _UTP'!$G$48:$G$88,Aggregated_UTP!$D45,'Debt _UTP'!BC$48:BC$88)/10^6</f>
        <v>0</v>
      </c>
      <c r="AM45" s="109">
        <f>SUMIF('Debt _UTP'!$G$48:$G$88,Aggregated_UTP!$D45,'Debt _UTP'!BD$48:BD$88)/10^6</f>
        <v>0</v>
      </c>
      <c r="AN45" s="109">
        <f>SUMIF('Debt _UTP'!$G$48:$G$88,Aggregated_UTP!$D45,'Debt _UTP'!BE$48:BE$88)/10^6</f>
        <v>0</v>
      </c>
      <c r="AO45" s="109">
        <f>SUMIF('Debt _UTP'!$G$48:$G$88,Aggregated_UTP!$D45,'Debt _UTP'!BF$48:BF$88)/10^6</f>
        <v>0</v>
      </c>
      <c r="AP45" s="109">
        <f>SUMIF('Debt _UTP'!$G$48:$G$88,Aggregated_UTP!$D45,'Debt _UTP'!BG$48:BG$88)/10^6</f>
        <v>0</v>
      </c>
      <c r="AQ45" s="109">
        <f>SUMIF('Debt _UTP'!$G$48:$G$88,Aggregated_UTP!$D45,'Debt _UTP'!BH$48:BH$88)/10^6</f>
        <v>0</v>
      </c>
      <c r="AR45" s="109">
        <f>SUMIF('Debt _UTP'!$G$48:$G$88,Aggregated_UTP!$D45,'Debt _UTP'!BI$48:BI$88)/10^6</f>
        <v>0</v>
      </c>
      <c r="AS45" s="109">
        <f>SUMIF('Debt _UTP'!$G$48:$G$88,Aggregated_UTP!$D45,'Debt _UTP'!BJ$48:BJ$88)/10^6</f>
        <v>0</v>
      </c>
      <c r="AT45" s="109">
        <f>SUMIF('Debt _UTP'!$G$48:$G$88,Aggregated_UTP!$D45,'Debt _UTP'!BK$48:BK$88)/10^6</f>
        <v>0</v>
      </c>
      <c r="AU45" s="109">
        <f>SUMIF('Debt _UTP'!$G$48:$G$88,Aggregated_UTP!$D45,'Debt _UTP'!BL$48:BL$88)/10^6</f>
        <v>0</v>
      </c>
      <c r="AV45" s="109">
        <f>SUMIF('Debt _UTP'!$G$48:$G$88,Aggregated_UTP!$D45,'Debt _UTP'!BM$48:BM$88)/10^6</f>
        <v>0</v>
      </c>
      <c r="AW45" s="109">
        <f>SUMIF('Debt _UTP'!$G$48:$G$88,Aggregated_UTP!$D45,'Debt _UTP'!BN$48:BN$88)/10^6</f>
        <v>0</v>
      </c>
      <c r="AX45" s="109">
        <f>SUMIF('Debt _UTP'!$G$48:$G$88,Aggregated_UTP!$D45,'Debt _UTP'!BO$48:BO$88)/10^6</f>
        <v>0</v>
      </c>
      <c r="AY45" s="109">
        <f>SUMIF('Debt _UTP'!$G$48:$G$88,Aggregated_UTP!$D45,'Debt _UTP'!BP$48:BP$88)/10^6</f>
        <v>0</v>
      </c>
      <c r="AZ45" s="109">
        <f>SUMIF('Debt _UTP'!$G$48:$G$88,Aggregated_UTP!$D45,'Debt _UTP'!BQ$48:BQ$88)/10^6</f>
        <v>0</v>
      </c>
      <c r="BA45" s="109">
        <f>SUMIF('Debt _UTP'!$G$48:$G$88,Aggregated_UTP!$D45,'Debt _UTP'!BR$48:BR$88)/10^6</f>
        <v>0</v>
      </c>
      <c r="BB45" s="109">
        <f>SUMIF('Debt _UTP'!$G$48:$G$88,Aggregated_UTP!$D45,'Debt _UTP'!BS$48:BS$88)/10^6</f>
        <v>0</v>
      </c>
      <c r="BC45" s="109">
        <f>SUMIF('Debt _UTP'!$G$48:$G$88,Aggregated_UTP!$D45,'Debt _UTP'!BT$48:BT$88)/10^6</f>
        <v>0</v>
      </c>
      <c r="BD45" s="109">
        <f>SUMIF('Debt _UTP'!$G$48:$G$88,Aggregated_UTP!$D45,'Debt _UTP'!BU$48:BU$88)/10^6</f>
        <v>0</v>
      </c>
      <c r="BE45" s="109">
        <f>SUMIF('Debt _UTP'!$G$48:$G$88,Aggregated_UTP!$D45,'Debt _UTP'!BV$48:BV$88)/10^6</f>
        <v>0</v>
      </c>
      <c r="BF45" s="109">
        <f>SUMIF('Debt _UTP'!$G$48:$G$88,Aggregated_UTP!$D45,'Debt _UTP'!BW$48:BW$88)/10^6</f>
        <v>0</v>
      </c>
    </row>
    <row r="46" spans="1:58" s="78" customFormat="1" ht="15" customHeight="1" x14ac:dyDescent="0.3">
      <c r="C46" s="84"/>
      <c r="D46" s="84">
        <v>17</v>
      </c>
      <c r="E46" s="84" t="str">
        <f>$E$21</f>
        <v>UTP_17</v>
      </c>
      <c r="F46" s="84"/>
      <c r="G46" s="84"/>
      <c r="H46" s="109">
        <f t="shared" si="7"/>
        <v>0</v>
      </c>
      <c r="I46" s="109">
        <f>SUMIF('Debt _UTP'!$G$48:$G$88,Aggregated_UTP!$D46,'Debt _UTP'!Z$48:Z$88)/10^6</f>
        <v>0</v>
      </c>
      <c r="J46" s="109">
        <f>SUMIF('Debt _UTP'!$G$48:$G$88,Aggregated_UTP!$D46,'Debt _UTP'!AA$48:AA$88)/10^6</f>
        <v>0</v>
      </c>
      <c r="K46" s="109">
        <f>SUMIF('Debt _UTP'!$G$48:$G$88,Aggregated_UTP!$D46,'Debt _UTP'!AB$48:AB$88)/10^6</f>
        <v>0</v>
      </c>
      <c r="L46" s="109">
        <f>SUMIF('Debt _UTP'!$G$48:$G$88,Aggregated_UTP!$D46,'Debt _UTP'!AC$48:AC$88)/10^6</f>
        <v>0</v>
      </c>
      <c r="M46" s="109">
        <f>SUMIF('Debt _UTP'!$G$48:$G$88,Aggregated_UTP!$D46,'Debt _UTP'!AD$48:AD$88)/10^6</f>
        <v>0</v>
      </c>
      <c r="N46" s="109">
        <f>SUMIF('Debt _UTP'!$G$48:$G$88,Aggregated_UTP!$D46,'Debt _UTP'!AE$48:AE$88)/10^6</f>
        <v>0</v>
      </c>
      <c r="O46" s="109">
        <f>SUMIF('Debt _UTP'!$G$48:$G$88,Aggregated_UTP!$D46,'Debt _UTP'!AF$48:AF$88)/10^6</f>
        <v>0</v>
      </c>
      <c r="P46" s="109">
        <f>SUMIF('Debt _UTP'!$G$48:$G$88,Aggregated_UTP!$D46,'Debt _UTP'!AG$48:AG$88)/10^6</f>
        <v>0</v>
      </c>
      <c r="Q46" s="109">
        <f>SUMIF('Debt _UTP'!$G$48:$G$88,Aggregated_UTP!$D46,'Debt _UTP'!AH$48:AH$88)/10^6</f>
        <v>0</v>
      </c>
      <c r="R46" s="109">
        <f>SUMIF('Debt _UTP'!$G$48:$G$88,Aggregated_UTP!$D46,'Debt _UTP'!AI$48:AI$88)/10^6</f>
        <v>0</v>
      </c>
      <c r="S46" s="109">
        <f>SUMIF('Debt _UTP'!$G$48:$G$88,Aggregated_UTP!$D46,'Debt _UTP'!AJ$48:AJ$88)/10^6</f>
        <v>0</v>
      </c>
      <c r="T46" s="109">
        <f>SUMIF('Debt _UTP'!$G$48:$G$88,Aggregated_UTP!$D46,'Debt _UTP'!AK$48:AK$88)/10^6</f>
        <v>0</v>
      </c>
      <c r="U46" s="109">
        <f>SUMIF('Debt _UTP'!$G$48:$G$88,Aggregated_UTP!$D46,'Debt _UTP'!AL$48:AL$88)/10^6</f>
        <v>0</v>
      </c>
      <c r="V46" s="109">
        <f>SUMIF('Debt _UTP'!$G$48:$G$88,Aggregated_UTP!$D46,'Debt _UTP'!AM$48:AM$88)/10^6</f>
        <v>0</v>
      </c>
      <c r="W46" s="109">
        <f>SUMIF('Debt _UTP'!$G$48:$G$88,Aggregated_UTP!$D46,'Debt _UTP'!AN$48:AN$88)/10^6</f>
        <v>0</v>
      </c>
      <c r="X46" s="109">
        <f>SUMIF('Debt _UTP'!$G$48:$G$88,Aggregated_UTP!$D46,'Debt _UTP'!AO$48:AO$88)/10^6</f>
        <v>0</v>
      </c>
      <c r="Y46" s="109">
        <f>SUMIF('Debt _UTP'!$G$48:$G$88,Aggregated_UTP!$D46,'Debt _UTP'!AP$48:AP$88)/10^6</f>
        <v>0</v>
      </c>
      <c r="Z46" s="109">
        <f>SUMIF('Debt _UTP'!$G$48:$G$88,Aggregated_UTP!$D46,'Debt _UTP'!AQ$48:AQ$88)/10^6</f>
        <v>0</v>
      </c>
      <c r="AA46" s="109">
        <f>SUMIF('Debt _UTP'!$G$48:$G$88,Aggregated_UTP!$D46,'Debt _UTP'!AR$48:AR$88)/10^6</f>
        <v>0</v>
      </c>
      <c r="AB46" s="109">
        <f>SUMIF('Debt _UTP'!$G$48:$G$88,Aggregated_UTP!$D46,'Debt _UTP'!AS$48:AS$88)/10^6</f>
        <v>0</v>
      </c>
      <c r="AC46" s="109">
        <f>SUMIF('Debt _UTP'!$G$48:$G$88,Aggregated_UTP!$D46,'Debt _UTP'!AT$48:AT$88)/10^6</f>
        <v>0</v>
      </c>
      <c r="AD46" s="109">
        <f>SUMIF('Debt _UTP'!$G$48:$G$88,Aggregated_UTP!$D46,'Debt _UTP'!AU$48:AU$88)/10^6</f>
        <v>0</v>
      </c>
      <c r="AE46" s="109">
        <f>SUMIF('Debt _UTP'!$G$48:$G$88,Aggregated_UTP!$D46,'Debt _UTP'!AV$48:AV$88)/10^6</f>
        <v>0</v>
      </c>
      <c r="AF46" s="109">
        <f>SUMIF('Debt _UTP'!$G$48:$G$88,Aggregated_UTP!$D46,'Debt _UTP'!AW$48:AW$88)/10^6</f>
        <v>0</v>
      </c>
      <c r="AG46" s="109">
        <f>SUMIF('Debt _UTP'!$G$48:$G$88,Aggregated_UTP!$D46,'Debt _UTP'!AX$48:AX$88)/10^6</f>
        <v>0</v>
      </c>
      <c r="AH46" s="109">
        <f>SUMIF('Debt _UTP'!$G$48:$G$88,Aggregated_UTP!$D46,'Debt _UTP'!AY$48:AY$88)/10^6</f>
        <v>0</v>
      </c>
      <c r="AI46" s="109">
        <f>SUMIF('Debt _UTP'!$G$48:$G$88,Aggregated_UTP!$D46,'Debt _UTP'!AZ$48:AZ$88)/10^6</f>
        <v>0</v>
      </c>
      <c r="AJ46" s="109">
        <f>SUMIF('Debt _UTP'!$G$48:$G$88,Aggregated_UTP!$D46,'Debt _UTP'!BA$48:BA$88)/10^6</f>
        <v>0</v>
      </c>
      <c r="AK46" s="109">
        <f>SUMIF('Debt _UTP'!$G$48:$G$88,Aggregated_UTP!$D46,'Debt _UTP'!BB$48:BB$88)/10^6</f>
        <v>0</v>
      </c>
      <c r="AL46" s="109">
        <f>SUMIF('Debt _UTP'!$G$48:$G$88,Aggregated_UTP!$D46,'Debt _UTP'!BC$48:BC$88)/10^6</f>
        <v>0</v>
      </c>
      <c r="AM46" s="109">
        <f>SUMIF('Debt _UTP'!$G$48:$G$88,Aggregated_UTP!$D46,'Debt _UTP'!BD$48:BD$88)/10^6</f>
        <v>0</v>
      </c>
      <c r="AN46" s="109">
        <f>SUMIF('Debt _UTP'!$G$48:$G$88,Aggregated_UTP!$D46,'Debt _UTP'!BE$48:BE$88)/10^6</f>
        <v>0</v>
      </c>
      <c r="AO46" s="109">
        <f>SUMIF('Debt _UTP'!$G$48:$G$88,Aggregated_UTP!$D46,'Debt _UTP'!BF$48:BF$88)/10^6</f>
        <v>0</v>
      </c>
      <c r="AP46" s="109">
        <f>SUMIF('Debt _UTP'!$G$48:$G$88,Aggregated_UTP!$D46,'Debt _UTP'!BG$48:BG$88)/10^6</f>
        <v>0</v>
      </c>
      <c r="AQ46" s="109">
        <f>SUMIF('Debt _UTP'!$G$48:$G$88,Aggregated_UTP!$D46,'Debt _UTP'!BH$48:BH$88)/10^6</f>
        <v>0</v>
      </c>
      <c r="AR46" s="109">
        <f>SUMIF('Debt _UTP'!$G$48:$G$88,Aggregated_UTP!$D46,'Debt _UTP'!BI$48:BI$88)/10^6</f>
        <v>0</v>
      </c>
      <c r="AS46" s="109">
        <f>SUMIF('Debt _UTP'!$G$48:$G$88,Aggregated_UTP!$D46,'Debt _UTP'!BJ$48:BJ$88)/10^6</f>
        <v>0</v>
      </c>
      <c r="AT46" s="109">
        <f>SUMIF('Debt _UTP'!$G$48:$G$88,Aggregated_UTP!$D46,'Debt _UTP'!BK$48:BK$88)/10^6</f>
        <v>0</v>
      </c>
      <c r="AU46" s="109">
        <f>SUMIF('Debt _UTP'!$G$48:$G$88,Aggregated_UTP!$D46,'Debt _UTP'!BL$48:BL$88)/10^6</f>
        <v>0</v>
      </c>
      <c r="AV46" s="109">
        <f>SUMIF('Debt _UTP'!$G$48:$G$88,Aggregated_UTP!$D46,'Debt _UTP'!BM$48:BM$88)/10^6</f>
        <v>0</v>
      </c>
      <c r="AW46" s="109">
        <f>SUMIF('Debt _UTP'!$G$48:$G$88,Aggregated_UTP!$D46,'Debt _UTP'!BN$48:BN$88)/10^6</f>
        <v>0</v>
      </c>
      <c r="AX46" s="109">
        <f>SUMIF('Debt _UTP'!$G$48:$G$88,Aggregated_UTP!$D46,'Debt _UTP'!BO$48:BO$88)/10^6</f>
        <v>0</v>
      </c>
      <c r="AY46" s="109">
        <f>SUMIF('Debt _UTP'!$G$48:$G$88,Aggregated_UTP!$D46,'Debt _UTP'!BP$48:BP$88)/10^6</f>
        <v>0</v>
      </c>
      <c r="AZ46" s="109">
        <f>SUMIF('Debt _UTP'!$G$48:$G$88,Aggregated_UTP!$D46,'Debt _UTP'!BQ$48:BQ$88)/10^6</f>
        <v>0</v>
      </c>
      <c r="BA46" s="109">
        <f>SUMIF('Debt _UTP'!$G$48:$G$88,Aggregated_UTP!$D46,'Debt _UTP'!BR$48:BR$88)/10^6</f>
        <v>0</v>
      </c>
      <c r="BB46" s="109">
        <f>SUMIF('Debt _UTP'!$G$48:$G$88,Aggregated_UTP!$D46,'Debt _UTP'!BS$48:BS$88)/10^6</f>
        <v>0</v>
      </c>
      <c r="BC46" s="109">
        <f>SUMIF('Debt _UTP'!$G$48:$G$88,Aggregated_UTP!$D46,'Debt _UTP'!BT$48:BT$88)/10^6</f>
        <v>0</v>
      </c>
      <c r="BD46" s="109">
        <f>SUMIF('Debt _UTP'!$G$48:$G$88,Aggregated_UTP!$D46,'Debt _UTP'!BU$48:BU$88)/10^6</f>
        <v>0</v>
      </c>
      <c r="BE46" s="109">
        <f>SUMIF('Debt _UTP'!$G$48:$G$88,Aggregated_UTP!$D46,'Debt _UTP'!BV$48:BV$88)/10^6</f>
        <v>0</v>
      </c>
      <c r="BF46" s="109">
        <f>SUMIF('Debt _UTP'!$G$48:$G$88,Aggregated_UTP!$D46,'Debt _UTP'!BW$48:BW$88)/10^6</f>
        <v>0</v>
      </c>
    </row>
    <row r="47" spans="1:58" s="78" customFormat="1" ht="15" customHeight="1" x14ac:dyDescent="0.3">
      <c r="C47" s="84"/>
      <c r="D47" s="84">
        <v>18</v>
      </c>
      <c r="E47" s="84" t="str">
        <f>$E$22</f>
        <v>UTP_18</v>
      </c>
      <c r="F47" s="84"/>
      <c r="G47" s="84"/>
      <c r="H47" s="109">
        <f t="shared" si="7"/>
        <v>0</v>
      </c>
      <c r="I47" s="109">
        <f>SUMIF('Debt _UTP'!$G$48:$G$88,Aggregated_UTP!$D47,'Debt _UTP'!Z$48:Z$88)/10^6</f>
        <v>0</v>
      </c>
      <c r="J47" s="109">
        <f>SUMIF('Debt _UTP'!$G$48:$G$88,Aggregated_UTP!$D47,'Debt _UTP'!AA$48:AA$88)/10^6</f>
        <v>0</v>
      </c>
      <c r="K47" s="109">
        <f>SUMIF('Debt _UTP'!$G$48:$G$88,Aggregated_UTP!$D47,'Debt _UTP'!AB$48:AB$88)/10^6</f>
        <v>0</v>
      </c>
      <c r="L47" s="109">
        <f>SUMIF('Debt _UTP'!$G$48:$G$88,Aggregated_UTP!$D47,'Debt _UTP'!AC$48:AC$88)/10^6</f>
        <v>0</v>
      </c>
      <c r="M47" s="109">
        <f>SUMIF('Debt _UTP'!$G$48:$G$88,Aggregated_UTP!$D47,'Debt _UTP'!AD$48:AD$88)/10^6</f>
        <v>0</v>
      </c>
      <c r="N47" s="109">
        <f>SUMIF('Debt _UTP'!$G$48:$G$88,Aggregated_UTP!$D47,'Debt _UTP'!AE$48:AE$88)/10^6</f>
        <v>0</v>
      </c>
      <c r="O47" s="109">
        <f>SUMIF('Debt _UTP'!$G$48:$G$88,Aggregated_UTP!$D47,'Debt _UTP'!AF$48:AF$88)/10^6</f>
        <v>0</v>
      </c>
      <c r="P47" s="109">
        <f>SUMIF('Debt _UTP'!$G$48:$G$88,Aggregated_UTP!$D47,'Debt _UTP'!AG$48:AG$88)/10^6</f>
        <v>0</v>
      </c>
      <c r="Q47" s="109">
        <f>SUMIF('Debt _UTP'!$G$48:$G$88,Aggregated_UTP!$D47,'Debt _UTP'!AH$48:AH$88)/10^6</f>
        <v>0</v>
      </c>
      <c r="R47" s="109">
        <f>SUMIF('Debt _UTP'!$G$48:$G$88,Aggregated_UTP!$D47,'Debt _UTP'!AI$48:AI$88)/10^6</f>
        <v>0</v>
      </c>
      <c r="S47" s="109">
        <f>SUMIF('Debt _UTP'!$G$48:$G$88,Aggregated_UTP!$D47,'Debt _UTP'!AJ$48:AJ$88)/10^6</f>
        <v>0</v>
      </c>
      <c r="T47" s="109">
        <f>SUMIF('Debt _UTP'!$G$48:$G$88,Aggregated_UTP!$D47,'Debt _UTP'!AK$48:AK$88)/10^6</f>
        <v>0</v>
      </c>
      <c r="U47" s="109">
        <f>SUMIF('Debt _UTP'!$G$48:$G$88,Aggregated_UTP!$D47,'Debt _UTP'!AL$48:AL$88)/10^6</f>
        <v>0</v>
      </c>
      <c r="V47" s="109">
        <f>SUMIF('Debt _UTP'!$G$48:$G$88,Aggregated_UTP!$D47,'Debt _UTP'!AM$48:AM$88)/10^6</f>
        <v>0</v>
      </c>
      <c r="W47" s="109">
        <f>SUMIF('Debt _UTP'!$G$48:$G$88,Aggregated_UTP!$D47,'Debt _UTP'!AN$48:AN$88)/10^6</f>
        <v>0</v>
      </c>
      <c r="X47" s="109">
        <f>SUMIF('Debt _UTP'!$G$48:$G$88,Aggregated_UTP!$D47,'Debt _UTP'!AO$48:AO$88)/10^6</f>
        <v>0</v>
      </c>
      <c r="Y47" s="109">
        <f>SUMIF('Debt _UTP'!$G$48:$G$88,Aggregated_UTP!$D47,'Debt _UTP'!AP$48:AP$88)/10^6</f>
        <v>0</v>
      </c>
      <c r="Z47" s="109">
        <f>SUMIF('Debt _UTP'!$G$48:$G$88,Aggregated_UTP!$D47,'Debt _UTP'!AQ$48:AQ$88)/10^6</f>
        <v>0</v>
      </c>
      <c r="AA47" s="109">
        <f>SUMIF('Debt _UTP'!$G$48:$G$88,Aggregated_UTP!$D47,'Debt _UTP'!AR$48:AR$88)/10^6</f>
        <v>0</v>
      </c>
      <c r="AB47" s="109">
        <f>SUMIF('Debt _UTP'!$G$48:$G$88,Aggregated_UTP!$D47,'Debt _UTP'!AS$48:AS$88)/10^6</f>
        <v>0</v>
      </c>
      <c r="AC47" s="109">
        <f>SUMIF('Debt _UTP'!$G$48:$G$88,Aggregated_UTP!$D47,'Debt _UTP'!AT$48:AT$88)/10^6</f>
        <v>0</v>
      </c>
      <c r="AD47" s="109">
        <f>SUMIF('Debt _UTP'!$G$48:$G$88,Aggregated_UTP!$D47,'Debt _UTP'!AU$48:AU$88)/10^6</f>
        <v>0</v>
      </c>
      <c r="AE47" s="109">
        <f>SUMIF('Debt _UTP'!$G$48:$G$88,Aggregated_UTP!$D47,'Debt _UTP'!AV$48:AV$88)/10^6</f>
        <v>0</v>
      </c>
      <c r="AF47" s="109">
        <f>SUMIF('Debt _UTP'!$G$48:$G$88,Aggregated_UTP!$D47,'Debt _UTP'!AW$48:AW$88)/10^6</f>
        <v>0</v>
      </c>
      <c r="AG47" s="109">
        <f>SUMIF('Debt _UTP'!$G$48:$G$88,Aggregated_UTP!$D47,'Debt _UTP'!AX$48:AX$88)/10^6</f>
        <v>0</v>
      </c>
      <c r="AH47" s="109">
        <f>SUMIF('Debt _UTP'!$G$48:$G$88,Aggregated_UTP!$D47,'Debt _UTP'!AY$48:AY$88)/10^6</f>
        <v>0</v>
      </c>
      <c r="AI47" s="109">
        <f>SUMIF('Debt _UTP'!$G$48:$G$88,Aggregated_UTP!$D47,'Debt _UTP'!AZ$48:AZ$88)/10^6</f>
        <v>0</v>
      </c>
      <c r="AJ47" s="109">
        <f>SUMIF('Debt _UTP'!$G$48:$G$88,Aggregated_UTP!$D47,'Debt _UTP'!BA$48:BA$88)/10^6</f>
        <v>0</v>
      </c>
      <c r="AK47" s="109">
        <f>SUMIF('Debt _UTP'!$G$48:$G$88,Aggregated_UTP!$D47,'Debt _UTP'!BB$48:BB$88)/10^6</f>
        <v>0</v>
      </c>
      <c r="AL47" s="109">
        <f>SUMIF('Debt _UTP'!$G$48:$G$88,Aggregated_UTP!$D47,'Debt _UTP'!BC$48:BC$88)/10^6</f>
        <v>0</v>
      </c>
      <c r="AM47" s="109">
        <f>SUMIF('Debt _UTP'!$G$48:$G$88,Aggregated_UTP!$D47,'Debt _UTP'!BD$48:BD$88)/10^6</f>
        <v>0</v>
      </c>
      <c r="AN47" s="109">
        <f>SUMIF('Debt _UTP'!$G$48:$G$88,Aggregated_UTP!$D47,'Debt _UTP'!BE$48:BE$88)/10^6</f>
        <v>0</v>
      </c>
      <c r="AO47" s="109">
        <f>SUMIF('Debt _UTP'!$G$48:$G$88,Aggregated_UTP!$D47,'Debt _UTP'!BF$48:BF$88)/10^6</f>
        <v>0</v>
      </c>
      <c r="AP47" s="109">
        <f>SUMIF('Debt _UTP'!$G$48:$G$88,Aggregated_UTP!$D47,'Debt _UTP'!BG$48:BG$88)/10^6</f>
        <v>0</v>
      </c>
      <c r="AQ47" s="109">
        <f>SUMIF('Debt _UTP'!$G$48:$G$88,Aggregated_UTP!$D47,'Debt _UTP'!BH$48:BH$88)/10^6</f>
        <v>0</v>
      </c>
      <c r="AR47" s="109">
        <f>SUMIF('Debt _UTP'!$G$48:$G$88,Aggregated_UTP!$D47,'Debt _UTP'!BI$48:BI$88)/10^6</f>
        <v>0</v>
      </c>
      <c r="AS47" s="109">
        <f>SUMIF('Debt _UTP'!$G$48:$G$88,Aggregated_UTP!$D47,'Debt _UTP'!BJ$48:BJ$88)/10^6</f>
        <v>0</v>
      </c>
      <c r="AT47" s="109">
        <f>SUMIF('Debt _UTP'!$G$48:$G$88,Aggregated_UTP!$D47,'Debt _UTP'!BK$48:BK$88)/10^6</f>
        <v>0</v>
      </c>
      <c r="AU47" s="109">
        <f>SUMIF('Debt _UTP'!$G$48:$G$88,Aggregated_UTP!$D47,'Debt _UTP'!BL$48:BL$88)/10^6</f>
        <v>0</v>
      </c>
      <c r="AV47" s="109">
        <f>SUMIF('Debt _UTP'!$G$48:$G$88,Aggregated_UTP!$D47,'Debt _UTP'!BM$48:BM$88)/10^6</f>
        <v>0</v>
      </c>
      <c r="AW47" s="109">
        <f>SUMIF('Debt _UTP'!$G$48:$G$88,Aggregated_UTP!$D47,'Debt _UTP'!BN$48:BN$88)/10^6</f>
        <v>0</v>
      </c>
      <c r="AX47" s="109">
        <f>SUMIF('Debt _UTP'!$G$48:$G$88,Aggregated_UTP!$D47,'Debt _UTP'!BO$48:BO$88)/10^6</f>
        <v>0</v>
      </c>
      <c r="AY47" s="109">
        <f>SUMIF('Debt _UTP'!$G$48:$G$88,Aggregated_UTP!$D47,'Debt _UTP'!BP$48:BP$88)/10^6</f>
        <v>0</v>
      </c>
      <c r="AZ47" s="109">
        <f>SUMIF('Debt _UTP'!$G$48:$G$88,Aggregated_UTP!$D47,'Debt _UTP'!BQ$48:BQ$88)/10^6</f>
        <v>0</v>
      </c>
      <c r="BA47" s="109">
        <f>SUMIF('Debt _UTP'!$G$48:$G$88,Aggregated_UTP!$D47,'Debt _UTP'!BR$48:BR$88)/10^6</f>
        <v>0</v>
      </c>
      <c r="BB47" s="109">
        <f>SUMIF('Debt _UTP'!$G$48:$G$88,Aggregated_UTP!$D47,'Debt _UTP'!BS$48:BS$88)/10^6</f>
        <v>0</v>
      </c>
      <c r="BC47" s="109">
        <f>SUMIF('Debt _UTP'!$G$48:$G$88,Aggregated_UTP!$D47,'Debt _UTP'!BT$48:BT$88)/10^6</f>
        <v>0</v>
      </c>
      <c r="BD47" s="109">
        <f>SUMIF('Debt _UTP'!$G$48:$G$88,Aggregated_UTP!$D47,'Debt _UTP'!BU$48:BU$88)/10^6</f>
        <v>0</v>
      </c>
      <c r="BE47" s="109">
        <f>SUMIF('Debt _UTP'!$G$48:$G$88,Aggregated_UTP!$D47,'Debt _UTP'!BV$48:BV$88)/10^6</f>
        <v>0</v>
      </c>
      <c r="BF47" s="109">
        <f>SUMIF('Debt _UTP'!$G$48:$G$88,Aggregated_UTP!$D47,'Debt _UTP'!BW$48:BW$88)/10^6</f>
        <v>0</v>
      </c>
    </row>
    <row r="48" spans="1:58" s="78" customFormat="1" ht="15" customHeight="1" x14ac:dyDescent="0.3">
      <c r="C48" s="84"/>
      <c r="D48" s="84">
        <v>19</v>
      </c>
      <c r="E48" s="84" t="str">
        <f>$E$23</f>
        <v>UTP_19</v>
      </c>
      <c r="F48" s="84"/>
      <c r="G48" s="84"/>
      <c r="H48" s="109">
        <f t="shared" si="7"/>
        <v>0</v>
      </c>
      <c r="I48" s="109">
        <f>SUMIF('Debt _UTP'!$G$48:$G$88,Aggregated_UTP!$D48,'Debt _UTP'!Z$48:Z$88)/10^6</f>
        <v>0</v>
      </c>
      <c r="J48" s="109">
        <f>SUMIF('Debt _UTP'!$G$48:$G$88,Aggregated_UTP!$D48,'Debt _UTP'!AA$48:AA$88)/10^6</f>
        <v>0</v>
      </c>
      <c r="K48" s="109">
        <f>SUMIF('Debt _UTP'!$G$48:$G$88,Aggregated_UTP!$D48,'Debt _UTP'!AB$48:AB$88)/10^6</f>
        <v>0</v>
      </c>
      <c r="L48" s="109">
        <f>SUMIF('Debt _UTP'!$G$48:$G$88,Aggregated_UTP!$D48,'Debt _UTP'!AC$48:AC$88)/10^6</f>
        <v>0</v>
      </c>
      <c r="M48" s="109">
        <f>SUMIF('Debt _UTP'!$G$48:$G$88,Aggregated_UTP!$D48,'Debt _UTP'!AD$48:AD$88)/10^6</f>
        <v>0</v>
      </c>
      <c r="N48" s="109">
        <f>SUMIF('Debt _UTP'!$G$48:$G$88,Aggregated_UTP!$D48,'Debt _UTP'!AE$48:AE$88)/10^6</f>
        <v>0</v>
      </c>
      <c r="O48" s="109">
        <f>SUMIF('Debt _UTP'!$G$48:$G$88,Aggregated_UTP!$D48,'Debt _UTP'!AF$48:AF$88)/10^6</f>
        <v>0</v>
      </c>
      <c r="P48" s="109">
        <f>SUMIF('Debt _UTP'!$G$48:$G$88,Aggregated_UTP!$D48,'Debt _UTP'!AG$48:AG$88)/10^6</f>
        <v>0</v>
      </c>
      <c r="Q48" s="109">
        <f>SUMIF('Debt _UTP'!$G$48:$G$88,Aggregated_UTP!$D48,'Debt _UTP'!AH$48:AH$88)/10^6</f>
        <v>0</v>
      </c>
      <c r="R48" s="109">
        <f>SUMIF('Debt _UTP'!$G$48:$G$88,Aggregated_UTP!$D48,'Debt _UTP'!AI$48:AI$88)/10^6</f>
        <v>0</v>
      </c>
      <c r="S48" s="109">
        <f>SUMIF('Debt _UTP'!$G$48:$G$88,Aggregated_UTP!$D48,'Debt _UTP'!AJ$48:AJ$88)/10^6</f>
        <v>0</v>
      </c>
      <c r="T48" s="109">
        <f>SUMIF('Debt _UTP'!$G$48:$G$88,Aggregated_UTP!$D48,'Debt _UTP'!AK$48:AK$88)/10^6</f>
        <v>0</v>
      </c>
      <c r="U48" s="109">
        <f>SUMIF('Debt _UTP'!$G$48:$G$88,Aggregated_UTP!$D48,'Debt _UTP'!AL$48:AL$88)/10^6</f>
        <v>0</v>
      </c>
      <c r="V48" s="109">
        <f>SUMIF('Debt _UTP'!$G$48:$G$88,Aggregated_UTP!$D48,'Debt _UTP'!AM$48:AM$88)/10^6</f>
        <v>0</v>
      </c>
      <c r="W48" s="109">
        <f>SUMIF('Debt _UTP'!$G$48:$G$88,Aggregated_UTP!$D48,'Debt _UTP'!AN$48:AN$88)/10^6</f>
        <v>0</v>
      </c>
      <c r="X48" s="109">
        <f>SUMIF('Debt _UTP'!$G$48:$G$88,Aggregated_UTP!$D48,'Debt _UTP'!AO$48:AO$88)/10^6</f>
        <v>0</v>
      </c>
      <c r="Y48" s="109">
        <f>SUMIF('Debt _UTP'!$G$48:$G$88,Aggregated_UTP!$D48,'Debt _UTP'!AP$48:AP$88)/10^6</f>
        <v>0</v>
      </c>
      <c r="Z48" s="109">
        <f>SUMIF('Debt _UTP'!$G$48:$G$88,Aggregated_UTP!$D48,'Debt _UTP'!AQ$48:AQ$88)/10^6</f>
        <v>0</v>
      </c>
      <c r="AA48" s="109">
        <f>SUMIF('Debt _UTP'!$G$48:$G$88,Aggregated_UTP!$D48,'Debt _UTP'!AR$48:AR$88)/10^6</f>
        <v>0</v>
      </c>
      <c r="AB48" s="109">
        <f>SUMIF('Debt _UTP'!$G$48:$G$88,Aggregated_UTP!$D48,'Debt _UTP'!AS$48:AS$88)/10^6</f>
        <v>0</v>
      </c>
      <c r="AC48" s="109">
        <f>SUMIF('Debt _UTP'!$G$48:$G$88,Aggregated_UTP!$D48,'Debt _UTP'!AT$48:AT$88)/10^6</f>
        <v>0</v>
      </c>
      <c r="AD48" s="109">
        <f>SUMIF('Debt _UTP'!$G$48:$G$88,Aggregated_UTP!$D48,'Debt _UTP'!AU$48:AU$88)/10^6</f>
        <v>0</v>
      </c>
      <c r="AE48" s="109">
        <f>SUMIF('Debt _UTP'!$G$48:$G$88,Aggregated_UTP!$D48,'Debt _UTP'!AV$48:AV$88)/10^6</f>
        <v>0</v>
      </c>
      <c r="AF48" s="109">
        <f>SUMIF('Debt _UTP'!$G$48:$G$88,Aggregated_UTP!$D48,'Debt _UTP'!AW$48:AW$88)/10^6</f>
        <v>0</v>
      </c>
      <c r="AG48" s="109">
        <f>SUMIF('Debt _UTP'!$G$48:$G$88,Aggregated_UTP!$D48,'Debt _UTP'!AX$48:AX$88)/10^6</f>
        <v>0</v>
      </c>
      <c r="AH48" s="109">
        <f>SUMIF('Debt _UTP'!$G$48:$G$88,Aggregated_UTP!$D48,'Debt _UTP'!AY$48:AY$88)/10^6</f>
        <v>0</v>
      </c>
      <c r="AI48" s="109">
        <f>SUMIF('Debt _UTP'!$G$48:$G$88,Aggregated_UTP!$D48,'Debt _UTP'!AZ$48:AZ$88)/10^6</f>
        <v>0</v>
      </c>
      <c r="AJ48" s="109">
        <f>SUMIF('Debt _UTP'!$G$48:$G$88,Aggregated_UTP!$D48,'Debt _UTP'!BA$48:BA$88)/10^6</f>
        <v>0</v>
      </c>
      <c r="AK48" s="109">
        <f>SUMIF('Debt _UTP'!$G$48:$G$88,Aggregated_UTP!$D48,'Debt _UTP'!BB$48:BB$88)/10^6</f>
        <v>0</v>
      </c>
      <c r="AL48" s="109">
        <f>SUMIF('Debt _UTP'!$G$48:$G$88,Aggregated_UTP!$D48,'Debt _UTP'!BC$48:BC$88)/10^6</f>
        <v>0</v>
      </c>
      <c r="AM48" s="109">
        <f>SUMIF('Debt _UTP'!$G$48:$G$88,Aggregated_UTP!$D48,'Debt _UTP'!BD$48:BD$88)/10^6</f>
        <v>0</v>
      </c>
      <c r="AN48" s="109">
        <f>SUMIF('Debt _UTP'!$G$48:$G$88,Aggregated_UTP!$D48,'Debt _UTP'!BE$48:BE$88)/10^6</f>
        <v>0</v>
      </c>
      <c r="AO48" s="109">
        <f>SUMIF('Debt _UTP'!$G$48:$G$88,Aggregated_UTP!$D48,'Debt _UTP'!BF$48:BF$88)/10^6</f>
        <v>0</v>
      </c>
      <c r="AP48" s="109">
        <f>SUMIF('Debt _UTP'!$G$48:$G$88,Aggregated_UTP!$D48,'Debt _UTP'!BG$48:BG$88)/10^6</f>
        <v>0</v>
      </c>
      <c r="AQ48" s="109">
        <f>SUMIF('Debt _UTP'!$G$48:$G$88,Aggregated_UTP!$D48,'Debt _UTP'!BH$48:BH$88)/10^6</f>
        <v>0</v>
      </c>
      <c r="AR48" s="109">
        <f>SUMIF('Debt _UTP'!$G$48:$G$88,Aggregated_UTP!$D48,'Debt _UTP'!BI$48:BI$88)/10^6</f>
        <v>0</v>
      </c>
      <c r="AS48" s="109">
        <f>SUMIF('Debt _UTP'!$G$48:$G$88,Aggregated_UTP!$D48,'Debt _UTP'!BJ$48:BJ$88)/10^6</f>
        <v>0</v>
      </c>
      <c r="AT48" s="109">
        <f>SUMIF('Debt _UTP'!$G$48:$G$88,Aggregated_UTP!$D48,'Debt _UTP'!BK$48:BK$88)/10^6</f>
        <v>0</v>
      </c>
      <c r="AU48" s="109">
        <f>SUMIF('Debt _UTP'!$G$48:$G$88,Aggregated_UTP!$D48,'Debt _UTP'!BL$48:BL$88)/10^6</f>
        <v>0</v>
      </c>
      <c r="AV48" s="109">
        <f>SUMIF('Debt _UTP'!$G$48:$G$88,Aggregated_UTP!$D48,'Debt _UTP'!BM$48:BM$88)/10^6</f>
        <v>0</v>
      </c>
      <c r="AW48" s="109">
        <f>SUMIF('Debt _UTP'!$G$48:$G$88,Aggregated_UTP!$D48,'Debt _UTP'!BN$48:BN$88)/10^6</f>
        <v>0</v>
      </c>
      <c r="AX48" s="109">
        <f>SUMIF('Debt _UTP'!$G$48:$G$88,Aggregated_UTP!$D48,'Debt _UTP'!BO$48:BO$88)/10^6</f>
        <v>0</v>
      </c>
      <c r="AY48" s="109">
        <f>SUMIF('Debt _UTP'!$G$48:$G$88,Aggregated_UTP!$D48,'Debt _UTP'!BP$48:BP$88)/10^6</f>
        <v>0</v>
      </c>
      <c r="AZ48" s="109">
        <f>SUMIF('Debt _UTP'!$G$48:$G$88,Aggregated_UTP!$D48,'Debt _UTP'!BQ$48:BQ$88)/10^6</f>
        <v>0</v>
      </c>
      <c r="BA48" s="109">
        <f>SUMIF('Debt _UTP'!$G$48:$G$88,Aggregated_UTP!$D48,'Debt _UTP'!BR$48:BR$88)/10^6</f>
        <v>0</v>
      </c>
      <c r="BB48" s="109">
        <f>SUMIF('Debt _UTP'!$G$48:$G$88,Aggregated_UTP!$D48,'Debt _UTP'!BS$48:BS$88)/10^6</f>
        <v>0</v>
      </c>
      <c r="BC48" s="109">
        <f>SUMIF('Debt _UTP'!$G$48:$G$88,Aggregated_UTP!$D48,'Debt _UTP'!BT$48:BT$88)/10^6</f>
        <v>0</v>
      </c>
      <c r="BD48" s="109">
        <f>SUMIF('Debt _UTP'!$G$48:$G$88,Aggregated_UTP!$D48,'Debt _UTP'!BU$48:BU$88)/10^6</f>
        <v>0</v>
      </c>
      <c r="BE48" s="109">
        <f>SUMIF('Debt _UTP'!$G$48:$G$88,Aggregated_UTP!$D48,'Debt _UTP'!BV$48:BV$88)/10^6</f>
        <v>0</v>
      </c>
      <c r="BF48" s="109">
        <f>SUMIF('Debt _UTP'!$G$48:$G$88,Aggregated_UTP!$D48,'Debt _UTP'!BW$48:BW$88)/10^6</f>
        <v>0</v>
      </c>
    </row>
    <row r="49" spans="1:58" s="78" customFormat="1" ht="15" customHeight="1" thickBot="1" x14ac:dyDescent="0.35">
      <c r="C49" s="84"/>
      <c r="D49" s="84">
        <v>20</v>
      </c>
      <c r="E49" s="84" t="str">
        <f>$E$24</f>
        <v>IDX_20</v>
      </c>
      <c r="F49" s="84"/>
      <c r="G49" s="84"/>
      <c r="H49" s="93">
        <f t="shared" si="7"/>
        <v>0</v>
      </c>
      <c r="I49" s="93">
        <f>SUMIF('Debt _UTP'!$G$48:$G$88,Aggregated_UTP!$D49,'Debt _UTP'!Z$48:Z$88)/10^6</f>
        <v>0</v>
      </c>
      <c r="J49" s="93">
        <f>SUMIF('Debt _UTP'!$G$48:$G$88,Aggregated_UTP!$D49,'Debt _UTP'!AA$48:AA$88)/10^6</f>
        <v>0</v>
      </c>
      <c r="K49" s="93">
        <f>SUMIF('Debt _UTP'!$G$48:$G$88,Aggregated_UTP!$D49,'Debt _UTP'!AB$48:AB$88)/10^6</f>
        <v>0</v>
      </c>
      <c r="L49" s="93">
        <f>SUMIF('Debt _UTP'!$G$48:$G$88,Aggregated_UTP!$D49,'Debt _UTP'!AC$48:AC$88)/10^6</f>
        <v>0</v>
      </c>
      <c r="M49" s="93">
        <f>SUMIF('Debt _UTP'!$G$48:$G$88,Aggregated_UTP!$D49,'Debt _UTP'!AD$48:AD$88)/10^6</f>
        <v>0</v>
      </c>
      <c r="N49" s="93">
        <f>SUMIF('Debt _UTP'!$G$48:$G$88,Aggregated_UTP!$D49,'Debt _UTP'!AE$48:AE$88)/10^6</f>
        <v>0</v>
      </c>
      <c r="O49" s="93">
        <f>SUMIF('Debt _UTP'!$G$48:$G$88,Aggregated_UTP!$D49,'Debt _UTP'!AF$48:AF$88)/10^6</f>
        <v>0</v>
      </c>
      <c r="P49" s="93">
        <f>SUMIF('Debt _UTP'!$G$48:$G$88,Aggregated_UTP!$D49,'Debt _UTP'!AG$48:AG$88)/10^6</f>
        <v>0</v>
      </c>
      <c r="Q49" s="93">
        <f>SUMIF('Debt _UTP'!$G$48:$G$88,Aggregated_UTP!$D49,'Debt _UTP'!AH$48:AH$88)/10^6</f>
        <v>0</v>
      </c>
      <c r="R49" s="93">
        <f>SUMIF('Debt _UTP'!$G$48:$G$88,Aggregated_UTP!$D49,'Debt _UTP'!AI$48:AI$88)/10^6</f>
        <v>0</v>
      </c>
      <c r="S49" s="93">
        <f>SUMIF('Debt _UTP'!$G$48:$G$88,Aggregated_UTP!$D49,'Debt _UTP'!AJ$48:AJ$88)/10^6</f>
        <v>0</v>
      </c>
      <c r="T49" s="93">
        <f>SUMIF('Debt _UTP'!$G$48:$G$88,Aggregated_UTP!$D49,'Debt _UTP'!AK$48:AK$88)/10^6</f>
        <v>0</v>
      </c>
      <c r="U49" s="93">
        <f>SUMIF('Debt _UTP'!$G$48:$G$88,Aggregated_UTP!$D49,'Debt _UTP'!AL$48:AL$88)/10^6</f>
        <v>0</v>
      </c>
      <c r="V49" s="93">
        <f>SUMIF('Debt _UTP'!$G$48:$G$88,Aggregated_UTP!$D49,'Debt _UTP'!AM$48:AM$88)/10^6</f>
        <v>0</v>
      </c>
      <c r="W49" s="93">
        <f>SUMIF('Debt _UTP'!$G$48:$G$88,Aggregated_UTP!$D49,'Debt _UTP'!AN$48:AN$88)/10^6</f>
        <v>0</v>
      </c>
      <c r="X49" s="93">
        <f>SUMIF('Debt _UTP'!$G$48:$G$88,Aggregated_UTP!$D49,'Debt _UTP'!AO$48:AO$88)/10^6</f>
        <v>0</v>
      </c>
      <c r="Y49" s="93">
        <f>SUMIF('Debt _UTP'!$G$48:$G$88,Aggregated_UTP!$D49,'Debt _UTP'!AP$48:AP$88)/10^6</f>
        <v>0</v>
      </c>
      <c r="Z49" s="93">
        <f>SUMIF('Debt _UTP'!$G$48:$G$88,Aggregated_UTP!$D49,'Debt _UTP'!AQ$48:AQ$88)/10^6</f>
        <v>0</v>
      </c>
      <c r="AA49" s="93">
        <f>SUMIF('Debt _UTP'!$G$48:$G$88,Aggregated_UTP!$D49,'Debt _UTP'!AR$48:AR$88)/10^6</f>
        <v>0</v>
      </c>
      <c r="AB49" s="93">
        <f>SUMIF('Debt _UTP'!$G$48:$G$88,Aggregated_UTP!$D49,'Debt _UTP'!AS$48:AS$88)/10^6</f>
        <v>0</v>
      </c>
      <c r="AC49" s="93">
        <f>SUMIF('Debt _UTP'!$G$48:$G$88,Aggregated_UTP!$D49,'Debt _UTP'!AT$48:AT$88)/10^6</f>
        <v>0</v>
      </c>
      <c r="AD49" s="93">
        <f>SUMIF('Debt _UTP'!$G$48:$G$88,Aggregated_UTP!$D49,'Debt _UTP'!AU$48:AU$88)/10^6</f>
        <v>0</v>
      </c>
      <c r="AE49" s="93">
        <f>SUMIF('Debt _UTP'!$G$48:$G$88,Aggregated_UTP!$D49,'Debt _UTP'!AV$48:AV$88)/10^6</f>
        <v>0</v>
      </c>
      <c r="AF49" s="93">
        <f>SUMIF('Debt _UTP'!$G$48:$G$88,Aggregated_UTP!$D49,'Debt _UTP'!AW$48:AW$88)/10^6</f>
        <v>0</v>
      </c>
      <c r="AG49" s="93">
        <f>SUMIF('Debt _UTP'!$G$48:$G$88,Aggregated_UTP!$D49,'Debt _UTP'!AX$48:AX$88)/10^6</f>
        <v>0</v>
      </c>
      <c r="AH49" s="93">
        <f>SUMIF('Debt _UTP'!$G$48:$G$88,Aggregated_UTP!$D49,'Debt _UTP'!AY$48:AY$88)/10^6</f>
        <v>0</v>
      </c>
      <c r="AI49" s="93">
        <f>SUMIF('Debt _UTP'!$G$48:$G$88,Aggregated_UTP!$D49,'Debt _UTP'!AZ$48:AZ$88)/10^6</f>
        <v>0</v>
      </c>
      <c r="AJ49" s="93">
        <f>SUMIF('Debt _UTP'!$G$48:$G$88,Aggregated_UTP!$D49,'Debt _UTP'!BA$48:BA$88)/10^6</f>
        <v>0</v>
      </c>
      <c r="AK49" s="93">
        <f>SUMIF('Debt _UTP'!$G$48:$G$88,Aggregated_UTP!$D49,'Debt _UTP'!BB$48:BB$88)/10^6</f>
        <v>0</v>
      </c>
      <c r="AL49" s="93">
        <f>SUMIF('Debt _UTP'!$G$48:$G$88,Aggregated_UTP!$D49,'Debt _UTP'!BC$48:BC$88)/10^6</f>
        <v>0</v>
      </c>
      <c r="AM49" s="93">
        <f>SUMIF('Debt _UTP'!$G$48:$G$88,Aggregated_UTP!$D49,'Debt _UTP'!BD$48:BD$88)/10^6</f>
        <v>0</v>
      </c>
      <c r="AN49" s="93">
        <f>SUMIF('Debt _UTP'!$G$48:$G$88,Aggregated_UTP!$D49,'Debt _UTP'!BE$48:BE$88)/10^6</f>
        <v>0</v>
      </c>
      <c r="AO49" s="93">
        <f>SUMIF('Debt _UTP'!$G$48:$G$88,Aggregated_UTP!$D49,'Debt _UTP'!BF$48:BF$88)/10^6</f>
        <v>0</v>
      </c>
      <c r="AP49" s="93">
        <f>SUMIF('Debt _UTP'!$G$48:$G$88,Aggregated_UTP!$D49,'Debt _UTP'!BG$48:BG$88)/10^6</f>
        <v>0</v>
      </c>
      <c r="AQ49" s="93">
        <f>SUMIF('Debt _UTP'!$G$48:$G$88,Aggregated_UTP!$D49,'Debt _UTP'!BH$48:BH$88)/10^6</f>
        <v>0</v>
      </c>
      <c r="AR49" s="93">
        <f>SUMIF('Debt _UTP'!$G$48:$G$88,Aggregated_UTP!$D49,'Debt _UTP'!BI$48:BI$88)/10^6</f>
        <v>0</v>
      </c>
      <c r="AS49" s="93">
        <f>SUMIF('Debt _UTP'!$G$48:$G$88,Aggregated_UTP!$D49,'Debt _UTP'!BJ$48:BJ$88)/10^6</f>
        <v>0</v>
      </c>
      <c r="AT49" s="93">
        <f>SUMIF('Debt _UTP'!$G$48:$G$88,Aggregated_UTP!$D49,'Debt _UTP'!BK$48:BK$88)/10^6</f>
        <v>0</v>
      </c>
      <c r="AU49" s="93">
        <f>SUMIF('Debt _UTP'!$G$48:$G$88,Aggregated_UTP!$D49,'Debt _UTP'!BL$48:BL$88)/10^6</f>
        <v>0</v>
      </c>
      <c r="AV49" s="93">
        <f>SUMIF('Debt _UTP'!$G$48:$G$88,Aggregated_UTP!$D49,'Debt _UTP'!BM$48:BM$88)/10^6</f>
        <v>0</v>
      </c>
      <c r="AW49" s="93">
        <f>SUMIF('Debt _UTP'!$G$48:$G$88,Aggregated_UTP!$D49,'Debt _UTP'!BN$48:BN$88)/10^6</f>
        <v>0</v>
      </c>
      <c r="AX49" s="93">
        <f>SUMIF('Debt _UTP'!$G$48:$G$88,Aggregated_UTP!$D49,'Debt _UTP'!BO$48:BO$88)/10^6</f>
        <v>0</v>
      </c>
      <c r="AY49" s="93">
        <f>SUMIF('Debt _UTP'!$G$48:$G$88,Aggregated_UTP!$D49,'Debt _UTP'!BP$48:BP$88)/10^6</f>
        <v>0</v>
      </c>
      <c r="AZ49" s="93">
        <f>SUMIF('Debt _UTP'!$G$48:$G$88,Aggregated_UTP!$D49,'Debt _UTP'!BQ$48:BQ$88)/10^6</f>
        <v>0</v>
      </c>
      <c r="BA49" s="93">
        <f>SUMIF('Debt _UTP'!$G$48:$G$88,Aggregated_UTP!$D49,'Debt _UTP'!BR$48:BR$88)/10^6</f>
        <v>0</v>
      </c>
      <c r="BB49" s="93">
        <f>SUMIF('Debt _UTP'!$G$48:$G$88,Aggregated_UTP!$D49,'Debt _UTP'!BS$48:BS$88)/10^6</f>
        <v>0</v>
      </c>
      <c r="BC49" s="93">
        <f>SUMIF('Debt _UTP'!$G$48:$G$88,Aggregated_UTP!$D49,'Debt _UTP'!BT$48:BT$88)/10^6</f>
        <v>0</v>
      </c>
      <c r="BD49" s="93">
        <f>SUMIF('Debt _UTP'!$G$48:$G$88,Aggregated_UTP!$D49,'Debt _UTP'!BU$48:BU$88)/10^6</f>
        <v>0</v>
      </c>
      <c r="BE49" s="93">
        <f>SUMIF('Debt _UTP'!$G$48:$G$88,Aggregated_UTP!$D49,'Debt _UTP'!BV$48:BV$88)/10^6</f>
        <v>0</v>
      </c>
      <c r="BF49" s="93">
        <f>SUMIF('Debt _UTP'!$G$48:$G$88,Aggregated_UTP!$D49,'Debt _UTP'!BW$48:BW$88)/10^6</f>
        <v>0</v>
      </c>
    </row>
    <row r="50" spans="1:58" s="78" customFormat="1" ht="15" customHeight="1" thickTop="1" x14ac:dyDescent="0.3">
      <c r="A50" s="84"/>
      <c r="B50" s="84"/>
      <c r="C50" s="84"/>
      <c r="D50" s="84"/>
      <c r="E50" s="84"/>
      <c r="F50" s="84"/>
      <c r="G50" s="84"/>
      <c r="H50" s="162">
        <f>SUM(H30:H49)</f>
        <v>27346.234964278341</v>
      </c>
      <c r="I50" s="162">
        <f>SUM(I30:I49)</f>
        <v>21107.868666831047</v>
      </c>
      <c r="J50" s="162">
        <f>SUM(J30:J49)</f>
        <v>18929.700524892993</v>
      </c>
      <c r="K50" s="162">
        <f t="shared" ref="K50:BF50" si="8">SUM(K30:K49)</f>
        <v>17118.092918641061</v>
      </c>
      <c r="L50" s="162">
        <f t="shared" si="8"/>
        <v>15488.342446886563</v>
      </c>
      <c r="M50" s="162">
        <f t="shared" si="8"/>
        <v>11914.703060244565</v>
      </c>
      <c r="N50" s="162">
        <f t="shared" si="8"/>
        <v>11174.274311675123</v>
      </c>
      <c r="O50" s="162">
        <f t="shared" si="8"/>
        <v>7901.9962458395694</v>
      </c>
      <c r="P50" s="162">
        <f t="shared" si="8"/>
        <v>7443.3037502937023</v>
      </c>
      <c r="Q50" s="162">
        <f t="shared" si="8"/>
        <v>6983.1098375696747</v>
      </c>
      <c r="R50" s="162">
        <f t="shared" si="8"/>
        <v>5929.6527096313775</v>
      </c>
      <c r="S50" s="162">
        <f t="shared" si="8"/>
        <v>5493.4440988881561</v>
      </c>
      <c r="T50" s="162">
        <f t="shared" si="8"/>
        <v>5059.9277088438575</v>
      </c>
      <c r="U50" s="162">
        <f t="shared" si="8"/>
        <v>4626.319205895179</v>
      </c>
      <c r="V50" s="162">
        <f t="shared" si="8"/>
        <v>4193.7695000982749</v>
      </c>
      <c r="W50" s="162">
        <f t="shared" si="8"/>
        <v>3761.026202508398</v>
      </c>
      <c r="X50" s="162">
        <f t="shared" si="8"/>
        <v>3328.1600869180925</v>
      </c>
      <c r="Y50" s="162">
        <f t="shared" si="8"/>
        <v>2891.2721977900883</v>
      </c>
      <c r="Z50" s="162">
        <f t="shared" si="8"/>
        <v>2454.2641540524755</v>
      </c>
      <c r="AA50" s="162">
        <f t="shared" si="8"/>
        <v>2017.1947006305338</v>
      </c>
      <c r="AB50" s="162">
        <f t="shared" si="8"/>
        <v>1868.0567398350329</v>
      </c>
      <c r="AC50" s="162">
        <f t="shared" si="8"/>
        <v>1724.7545791873547</v>
      </c>
      <c r="AD50" s="162">
        <f t="shared" si="8"/>
        <v>1588.3967679205095</v>
      </c>
      <c r="AE50" s="162">
        <f t="shared" si="8"/>
        <v>1452.0389566536649</v>
      </c>
      <c r="AF50" s="162">
        <f t="shared" si="8"/>
        <v>1315.6811453868199</v>
      </c>
      <c r="AG50" s="162">
        <f t="shared" si="8"/>
        <v>1165.3919900507749</v>
      </c>
      <c r="AH50" s="162">
        <f t="shared" si="8"/>
        <v>1031.66969695838</v>
      </c>
      <c r="AI50" s="162">
        <f t="shared" si="8"/>
        <v>901.35244615391389</v>
      </c>
      <c r="AJ50" s="162">
        <f t="shared" si="8"/>
        <v>776.05152570877055</v>
      </c>
      <c r="AK50" s="162">
        <f t="shared" si="8"/>
        <v>668.01641738695082</v>
      </c>
      <c r="AL50" s="162">
        <f t="shared" si="8"/>
        <v>594.46785311144845</v>
      </c>
      <c r="AM50" s="162">
        <f t="shared" si="8"/>
        <v>520.43210726805671</v>
      </c>
      <c r="AN50" s="162">
        <f t="shared" si="8"/>
        <v>446.93919168058108</v>
      </c>
      <c r="AO50" s="162">
        <f t="shared" si="8"/>
        <v>388.56916640660268</v>
      </c>
      <c r="AP50" s="162">
        <f t="shared" si="8"/>
        <v>326.63286749444842</v>
      </c>
      <c r="AQ50" s="162">
        <f t="shared" si="8"/>
        <v>272.67016475609455</v>
      </c>
      <c r="AR50" s="162">
        <f t="shared" si="8"/>
        <v>218.70746201774065</v>
      </c>
      <c r="AS50" s="162">
        <f t="shared" si="8"/>
        <v>164.77689040301979</v>
      </c>
      <c r="AT50" s="162">
        <f t="shared" si="8"/>
        <v>110.84631878829896</v>
      </c>
      <c r="AU50" s="162">
        <f t="shared" si="8"/>
        <v>56.915747173578119</v>
      </c>
      <c r="AV50" s="162">
        <f t="shared" si="8"/>
        <v>30.537448933303775</v>
      </c>
      <c r="AW50" s="162">
        <f t="shared" si="8"/>
        <v>17.603347803698714</v>
      </c>
      <c r="AX50" s="162">
        <f t="shared" si="8"/>
        <v>4.6692466740932099</v>
      </c>
      <c r="AY50" s="162">
        <f t="shared" si="8"/>
        <v>7.248667396089786E-6</v>
      </c>
      <c r="AZ50" s="162">
        <f t="shared" si="8"/>
        <v>7.248667396089786E-6</v>
      </c>
      <c r="BA50" s="162">
        <f t="shared" si="8"/>
        <v>7.248667396089786E-6</v>
      </c>
      <c r="BB50" s="162">
        <f t="shared" si="8"/>
        <v>7.248667396089786E-6</v>
      </c>
      <c r="BC50" s="162">
        <f t="shared" si="8"/>
        <v>7.248667396089786E-6</v>
      </c>
      <c r="BD50" s="162">
        <f t="shared" si="8"/>
        <v>7.248667396089786E-6</v>
      </c>
      <c r="BE50" s="162">
        <f t="shared" si="8"/>
        <v>7.248667396089786E-6</v>
      </c>
      <c r="BF50" s="162">
        <f t="shared" si="8"/>
        <v>7.248667396089786E-6</v>
      </c>
    </row>
    <row r="51" spans="1:58" ht="15" customHeight="1" x14ac:dyDescent="0.3">
      <c r="C51" s="84"/>
      <c r="D51" s="82"/>
      <c r="E51" s="94" t="s">
        <v>90</v>
      </c>
      <c r="F51" s="94"/>
      <c r="G51" s="94"/>
      <c r="H51" s="94"/>
      <c r="I51" s="95">
        <f t="shared" ref="I51:AN51" si="9">H50-I25-I50</f>
        <v>-7.2486654971726239E-6</v>
      </c>
      <c r="J51" s="95">
        <f t="shared" si="9"/>
        <v>0</v>
      </c>
      <c r="K51" s="95">
        <f t="shared" si="9"/>
        <v>0</v>
      </c>
      <c r="L51" s="95">
        <f t="shared" si="9"/>
        <v>0</v>
      </c>
      <c r="M51" s="95">
        <f t="shared" si="9"/>
        <v>0</v>
      </c>
      <c r="N51" s="95">
        <f t="shared" si="9"/>
        <v>0</v>
      </c>
      <c r="O51" s="95">
        <f t="shared" si="9"/>
        <v>0</v>
      </c>
      <c r="P51" s="95">
        <f t="shared" si="9"/>
        <v>0</v>
      </c>
      <c r="Q51" s="95">
        <f t="shared" si="9"/>
        <v>0</v>
      </c>
      <c r="R51" s="95">
        <f t="shared" si="9"/>
        <v>0</v>
      </c>
      <c r="S51" s="95">
        <f t="shared" si="9"/>
        <v>0</v>
      </c>
      <c r="T51" s="95">
        <f t="shared" si="9"/>
        <v>0</v>
      </c>
      <c r="U51" s="95">
        <f t="shared" si="9"/>
        <v>0</v>
      </c>
      <c r="V51" s="95">
        <f t="shared" si="9"/>
        <v>0</v>
      </c>
      <c r="W51" s="95">
        <f t="shared" si="9"/>
        <v>0</v>
      </c>
      <c r="X51" s="95">
        <f t="shared" si="9"/>
        <v>0</v>
      </c>
      <c r="Y51" s="95">
        <f t="shared" si="9"/>
        <v>0</v>
      </c>
      <c r="Z51" s="95">
        <f t="shared" si="9"/>
        <v>0</v>
      </c>
      <c r="AA51" s="95">
        <f t="shared" si="9"/>
        <v>0</v>
      </c>
      <c r="AB51" s="95">
        <f t="shared" si="9"/>
        <v>0</v>
      </c>
      <c r="AC51" s="95">
        <f t="shared" si="9"/>
        <v>0</v>
      </c>
      <c r="AD51" s="95">
        <f t="shared" si="9"/>
        <v>0</v>
      </c>
      <c r="AE51" s="95">
        <f t="shared" si="9"/>
        <v>0</v>
      </c>
      <c r="AF51" s="95">
        <f t="shared" si="9"/>
        <v>0</v>
      </c>
      <c r="AG51" s="95">
        <f t="shared" si="9"/>
        <v>0</v>
      </c>
      <c r="AH51" s="95">
        <f t="shared" si="9"/>
        <v>0</v>
      </c>
      <c r="AI51" s="95">
        <f t="shared" si="9"/>
        <v>0</v>
      </c>
      <c r="AJ51" s="95">
        <f t="shared" si="9"/>
        <v>0</v>
      </c>
      <c r="AK51" s="95">
        <f t="shared" si="9"/>
        <v>0</v>
      </c>
      <c r="AL51" s="95">
        <f t="shared" si="9"/>
        <v>0</v>
      </c>
      <c r="AM51" s="95">
        <f t="shared" si="9"/>
        <v>0</v>
      </c>
      <c r="AN51" s="95">
        <f t="shared" si="9"/>
        <v>0</v>
      </c>
      <c r="AO51" s="95">
        <f t="shared" ref="AO51:BF51" si="10">AN50-AO25-AO50</f>
        <v>0</v>
      </c>
      <c r="AP51" s="95">
        <f t="shared" si="10"/>
        <v>0</v>
      </c>
      <c r="AQ51" s="95">
        <f t="shared" si="10"/>
        <v>0</v>
      </c>
      <c r="AR51" s="95">
        <f t="shared" si="10"/>
        <v>0</v>
      </c>
      <c r="AS51" s="95">
        <f t="shared" si="10"/>
        <v>0</v>
      </c>
      <c r="AT51" s="95">
        <f t="shared" si="10"/>
        <v>0</v>
      </c>
      <c r="AU51" s="95">
        <f t="shared" si="10"/>
        <v>0</v>
      </c>
      <c r="AV51" s="95">
        <f t="shared" si="10"/>
        <v>0</v>
      </c>
      <c r="AW51" s="95">
        <f t="shared" si="10"/>
        <v>0</v>
      </c>
      <c r="AX51" s="95">
        <f t="shared" si="10"/>
        <v>0</v>
      </c>
      <c r="AY51" s="95">
        <f t="shared" si="10"/>
        <v>-8.798791908829276E-16</v>
      </c>
      <c r="AZ51" s="95">
        <f t="shared" si="10"/>
        <v>0</v>
      </c>
      <c r="BA51" s="95">
        <f t="shared" si="10"/>
        <v>0</v>
      </c>
      <c r="BB51" s="95">
        <f t="shared" si="10"/>
        <v>0</v>
      </c>
      <c r="BC51" s="95">
        <f t="shared" si="10"/>
        <v>0</v>
      </c>
      <c r="BD51" s="95">
        <f t="shared" si="10"/>
        <v>0</v>
      </c>
      <c r="BE51" s="95">
        <f t="shared" si="10"/>
        <v>0</v>
      </c>
      <c r="BF51" s="95">
        <f t="shared" si="10"/>
        <v>0</v>
      </c>
    </row>
    <row r="52" spans="1:58" ht="15" customHeight="1" x14ac:dyDescent="0.3">
      <c r="C52" s="84"/>
      <c r="D52" s="82"/>
      <c r="E52" s="94" t="s">
        <v>91</v>
      </c>
      <c r="F52" s="94"/>
      <c r="G52" s="94"/>
      <c r="H52" s="94"/>
      <c r="I52" s="95">
        <f>I50-(SUM('Debt _UTP'!Z48:Z88)/10^6)</f>
        <v>0</v>
      </c>
      <c r="J52" s="95">
        <f>J50-(SUM('Debt _UTP'!AA48:AA88)/10^6)</f>
        <v>0</v>
      </c>
      <c r="K52" s="95">
        <f>K50-(SUM('Debt _UTP'!AB48:AB88)/10^6)</f>
        <v>0</v>
      </c>
      <c r="L52" s="95">
        <f>L50-(SUM('Debt _UTP'!AC48:AC88)/10^6)</f>
        <v>0</v>
      </c>
      <c r="M52" s="95">
        <f>M50-(SUM('Debt _UTP'!AD48:AD88)/10^6)</f>
        <v>0</v>
      </c>
      <c r="N52" s="95">
        <f>N50-(SUM('Debt _UTP'!AE48:AE88)/10^6)</f>
        <v>0</v>
      </c>
      <c r="O52" s="95">
        <f>O50-(SUM('Debt _UTP'!AF48:AF88)/10^6)</f>
        <v>0</v>
      </c>
      <c r="P52" s="95">
        <f>P50-(SUM('Debt _UTP'!AG48:AG88)/10^6)</f>
        <v>0</v>
      </c>
      <c r="Q52" s="95">
        <f>Q50-(SUM('Debt _UTP'!AH48:AH88)/10^6)</f>
        <v>0</v>
      </c>
      <c r="R52" s="95">
        <f>R50-(SUM('Debt _UTP'!AI48:AI88)/10^6)</f>
        <v>0</v>
      </c>
      <c r="S52" s="95">
        <f>S50-(SUM('Debt _UTP'!AJ48:AJ88)/10^6)</f>
        <v>0</v>
      </c>
      <c r="T52" s="95">
        <f>T50-(SUM('Debt _UTP'!AK48:AK88)/10^6)</f>
        <v>0</v>
      </c>
      <c r="U52" s="95">
        <f>U50-(SUM('Debt _UTP'!AL48:AL88)/10^6)</f>
        <v>0</v>
      </c>
      <c r="V52" s="95">
        <f>V50-(SUM('Debt _UTP'!AM48:AM88)/10^6)</f>
        <v>0</v>
      </c>
      <c r="W52" s="95">
        <f>W50-(SUM('Debt _UTP'!AN48:AN88)/10^6)</f>
        <v>0</v>
      </c>
      <c r="X52" s="95">
        <f>X50-(SUM('Debt _UTP'!AO48:AO88)/10^6)</f>
        <v>0</v>
      </c>
      <c r="Y52" s="95">
        <f>Y50-(SUM('Debt _UTP'!AP48:AP88)/10^6)</f>
        <v>0</v>
      </c>
      <c r="Z52" s="95">
        <f>Z50-(SUM('Debt _UTP'!AQ48:AQ88)/10^6)</f>
        <v>0</v>
      </c>
      <c r="AA52" s="95">
        <f>AA50-(SUM('Debt _UTP'!AR48:AR88)/10^6)</f>
        <v>0</v>
      </c>
      <c r="AB52" s="95">
        <f>AB50-(SUM('Debt _UTP'!AS48:AS88)/10^6)</f>
        <v>0</v>
      </c>
      <c r="AC52" s="95">
        <f>AC50-(SUM('Debt _UTP'!AT48:AT88)/10^6)</f>
        <v>0</v>
      </c>
      <c r="AD52" s="95">
        <f>AD50-(SUM('Debt _UTP'!AU48:AU88)/10^6)</f>
        <v>0</v>
      </c>
      <c r="AE52" s="95">
        <f>AE50-(SUM('Debt _UTP'!AV48:AV88)/10^6)</f>
        <v>0</v>
      </c>
      <c r="AF52" s="95">
        <f>AF50-(SUM('Debt _UTP'!AW48:AW88)/10^6)</f>
        <v>0</v>
      </c>
      <c r="AG52" s="95">
        <f>AG50-(SUM('Debt _UTP'!AX48:AX88)/10^6)</f>
        <v>0</v>
      </c>
      <c r="AH52" s="95">
        <f>AH50-(SUM('Debt _UTP'!AY48:AY88)/10^6)</f>
        <v>0</v>
      </c>
      <c r="AI52" s="95">
        <f>AI50-(SUM('Debt _UTP'!AZ48:AZ88)/10^6)</f>
        <v>0</v>
      </c>
      <c r="AJ52" s="95">
        <f>AJ50-(SUM('Debt _UTP'!BA48:BA88)/10^6)</f>
        <v>0</v>
      </c>
      <c r="AK52" s="95">
        <f>AK50-(SUM('Debt _UTP'!BB48:BB88)/10^6)</f>
        <v>0</v>
      </c>
      <c r="AL52" s="95">
        <f>AL50-(SUM('Debt _UTP'!BC48:BC88)/10^6)</f>
        <v>0</v>
      </c>
      <c r="AM52" s="95">
        <f>AM50-(SUM('Debt _UTP'!BD48:BD88)/10^6)</f>
        <v>0</v>
      </c>
      <c r="AN52" s="95">
        <f>AN50-(SUM('Debt _UTP'!BE48:BE88)/10^6)</f>
        <v>0</v>
      </c>
      <c r="AO52" s="95">
        <f>AO50-(SUM('Debt _UTP'!BF48:BF88)/10^6)</f>
        <v>0</v>
      </c>
      <c r="AP52" s="95">
        <f>AP50-(SUM('Debt _UTP'!BG48:BG88)/10^6)</f>
        <v>0</v>
      </c>
      <c r="AQ52" s="95">
        <f>AQ50-(SUM('Debt _UTP'!BH48:BH88)/10^6)</f>
        <v>0</v>
      </c>
      <c r="AR52" s="95">
        <f>AR50-(SUM('Debt _UTP'!BI48:BI88)/10^6)</f>
        <v>0</v>
      </c>
      <c r="AS52" s="95">
        <f>AS50-(SUM('Debt _UTP'!BJ48:BJ88)/10^6)</f>
        <v>0</v>
      </c>
      <c r="AT52" s="95">
        <f>AT50-(SUM('Debt _UTP'!BK48:BK88)/10^6)</f>
        <v>0</v>
      </c>
      <c r="AU52" s="95">
        <f>AU50-(SUM('Debt _UTP'!BL48:BL88)/10^6)</f>
        <v>0</v>
      </c>
      <c r="AV52" s="95">
        <f>AV50-(SUM('Debt _UTP'!BM48:BM88)/10^6)</f>
        <v>0</v>
      </c>
      <c r="AW52" s="95">
        <f>AW50-(SUM('Debt _UTP'!BN48:BN88)/10^6)</f>
        <v>0</v>
      </c>
      <c r="AX52" s="95">
        <f>AX50-(SUM('Debt _UTP'!BO48:BO88)/10^6)</f>
        <v>0</v>
      </c>
      <c r="AY52" s="95">
        <f>AY50-(SUM('Debt _UTP'!BP48:BP88)/10^6)</f>
        <v>0</v>
      </c>
      <c r="AZ52" s="95">
        <f>AZ50-(SUM('Debt _UTP'!BQ48:BQ88)/10^6)</f>
        <v>0</v>
      </c>
      <c r="BA52" s="95">
        <f>BA50-(SUM('Debt _UTP'!BR48:BR88)/10^6)</f>
        <v>0</v>
      </c>
      <c r="BB52" s="95">
        <f>BB50-(SUM('Debt _UTP'!BS48:BS88)/10^6)</f>
        <v>0</v>
      </c>
      <c r="BC52" s="95">
        <f>BC50-(SUM('Debt _UTP'!BT48:BT88)/10^6)</f>
        <v>0</v>
      </c>
      <c r="BD52" s="95">
        <f>BD50-(SUM('Debt _UTP'!BU48:BU88)/10^6)</f>
        <v>0</v>
      </c>
      <c r="BE52" s="95">
        <f>BE50-(SUM('Debt _UTP'!BV48:BV88)/10^6)</f>
        <v>0</v>
      </c>
      <c r="BF52" s="95">
        <f>BF50-(SUM('Debt _UTP'!BW48:BW88)/10^6)</f>
        <v>0</v>
      </c>
    </row>
    <row r="53" spans="1:58" s="78" customFormat="1" ht="15" customHeight="1" x14ac:dyDescent="0.3">
      <c r="C53" s="84"/>
      <c r="D53" s="84"/>
      <c r="E53" s="96"/>
      <c r="F53" s="96"/>
      <c r="G53" s="96"/>
      <c r="H53" s="99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</row>
    <row r="54" spans="1:58" ht="15" customHeight="1" thickBot="1" x14ac:dyDescent="0.35">
      <c r="A54" s="82"/>
      <c r="B54" s="82"/>
      <c r="C54" s="82"/>
      <c r="D54" s="82"/>
      <c r="E54" s="82"/>
      <c r="F54" s="82"/>
      <c r="G54" s="82"/>
      <c r="H54" s="161" t="s">
        <v>92</v>
      </c>
      <c r="I54" s="161">
        <v>2018</v>
      </c>
      <c r="J54" s="161">
        <f>I54+1</f>
        <v>2019</v>
      </c>
      <c r="K54" s="161">
        <f t="shared" ref="K54:BF54" si="11">J54+1</f>
        <v>2020</v>
      </c>
      <c r="L54" s="161">
        <f t="shared" si="11"/>
        <v>2021</v>
      </c>
      <c r="M54" s="161">
        <f t="shared" si="11"/>
        <v>2022</v>
      </c>
      <c r="N54" s="161">
        <f t="shared" si="11"/>
        <v>2023</v>
      </c>
      <c r="O54" s="161">
        <f t="shared" si="11"/>
        <v>2024</v>
      </c>
      <c r="P54" s="161">
        <f t="shared" si="11"/>
        <v>2025</v>
      </c>
      <c r="Q54" s="161">
        <f t="shared" si="11"/>
        <v>2026</v>
      </c>
      <c r="R54" s="161">
        <f t="shared" si="11"/>
        <v>2027</v>
      </c>
      <c r="S54" s="161">
        <f t="shared" si="11"/>
        <v>2028</v>
      </c>
      <c r="T54" s="161">
        <f t="shared" si="11"/>
        <v>2029</v>
      </c>
      <c r="U54" s="161">
        <f t="shared" si="11"/>
        <v>2030</v>
      </c>
      <c r="V54" s="161">
        <f t="shared" si="11"/>
        <v>2031</v>
      </c>
      <c r="W54" s="161">
        <f t="shared" si="11"/>
        <v>2032</v>
      </c>
      <c r="X54" s="161">
        <f t="shared" si="11"/>
        <v>2033</v>
      </c>
      <c r="Y54" s="161">
        <f t="shared" si="11"/>
        <v>2034</v>
      </c>
      <c r="Z54" s="161">
        <f t="shared" si="11"/>
        <v>2035</v>
      </c>
      <c r="AA54" s="161">
        <f t="shared" si="11"/>
        <v>2036</v>
      </c>
      <c r="AB54" s="161">
        <f t="shared" si="11"/>
        <v>2037</v>
      </c>
      <c r="AC54" s="161">
        <f t="shared" si="11"/>
        <v>2038</v>
      </c>
      <c r="AD54" s="161">
        <f t="shared" si="11"/>
        <v>2039</v>
      </c>
      <c r="AE54" s="161">
        <f t="shared" si="11"/>
        <v>2040</v>
      </c>
      <c r="AF54" s="161">
        <f t="shared" si="11"/>
        <v>2041</v>
      </c>
      <c r="AG54" s="161">
        <f t="shared" si="11"/>
        <v>2042</v>
      </c>
      <c r="AH54" s="161">
        <f t="shared" si="11"/>
        <v>2043</v>
      </c>
      <c r="AI54" s="161">
        <f t="shared" si="11"/>
        <v>2044</v>
      </c>
      <c r="AJ54" s="161">
        <f t="shared" si="11"/>
        <v>2045</v>
      </c>
      <c r="AK54" s="161">
        <f t="shared" si="11"/>
        <v>2046</v>
      </c>
      <c r="AL54" s="161">
        <f t="shared" si="11"/>
        <v>2047</v>
      </c>
      <c r="AM54" s="161">
        <f t="shared" si="11"/>
        <v>2048</v>
      </c>
      <c r="AN54" s="161">
        <f t="shared" si="11"/>
        <v>2049</v>
      </c>
      <c r="AO54" s="161">
        <f t="shared" si="11"/>
        <v>2050</v>
      </c>
      <c r="AP54" s="161">
        <f t="shared" si="11"/>
        <v>2051</v>
      </c>
      <c r="AQ54" s="161">
        <f t="shared" si="11"/>
        <v>2052</v>
      </c>
      <c r="AR54" s="161">
        <f t="shared" si="11"/>
        <v>2053</v>
      </c>
      <c r="AS54" s="161">
        <f t="shared" si="11"/>
        <v>2054</v>
      </c>
      <c r="AT54" s="161">
        <f t="shared" si="11"/>
        <v>2055</v>
      </c>
      <c r="AU54" s="161">
        <f t="shared" si="11"/>
        <v>2056</v>
      </c>
      <c r="AV54" s="161">
        <f t="shared" si="11"/>
        <v>2057</v>
      </c>
      <c r="AW54" s="161">
        <f t="shared" si="11"/>
        <v>2058</v>
      </c>
      <c r="AX54" s="161">
        <f t="shared" si="11"/>
        <v>2059</v>
      </c>
      <c r="AY54" s="161">
        <f t="shared" si="11"/>
        <v>2060</v>
      </c>
      <c r="AZ54" s="161">
        <f t="shared" si="11"/>
        <v>2061</v>
      </c>
      <c r="BA54" s="161">
        <f t="shared" si="11"/>
        <v>2062</v>
      </c>
      <c r="BB54" s="161">
        <f t="shared" si="11"/>
        <v>2063</v>
      </c>
      <c r="BC54" s="161">
        <f t="shared" si="11"/>
        <v>2064</v>
      </c>
      <c r="BD54" s="161">
        <f t="shared" si="11"/>
        <v>2065</v>
      </c>
      <c r="BE54" s="161">
        <f t="shared" si="11"/>
        <v>2066</v>
      </c>
      <c r="BF54" s="161">
        <f t="shared" si="11"/>
        <v>2067</v>
      </c>
    </row>
    <row r="55" spans="1:58" ht="15" customHeight="1" thickTop="1" x14ac:dyDescent="0.3"/>
    <row r="56" spans="1:58" s="78" customFormat="1" ht="15" customHeight="1" x14ac:dyDescent="0.3">
      <c r="D56" s="84">
        <v>1</v>
      </c>
      <c r="E56" s="84" t="str">
        <f>$E$5</f>
        <v>USD_1</v>
      </c>
      <c r="F56" s="84"/>
      <c r="G56" s="84"/>
      <c r="H56" s="85">
        <f t="shared" ref="H56:H69" si="12">SUM(I56:BF56)</f>
        <v>463.19618051193504</v>
      </c>
      <c r="I56" s="92">
        <f>SUMIF('Debt _UTP'!$G$91:$G$131,$D56,'Debt _UTP'!Z$91:Z$131)/10^6</f>
        <v>23.504431402932916</v>
      </c>
      <c r="J56" s="92">
        <f>SUMIF('Debt _UTP'!$G$91:$G$131,$D56,'Debt _UTP'!AA$91:AA$131)/10^6</f>
        <v>23.158980370404898</v>
      </c>
      <c r="K56" s="92">
        <f>SUMIF('Debt _UTP'!$G$91:$G$131,$D56,'Debt _UTP'!AB$91:AB$131)/10^6</f>
        <v>22.792198237067211</v>
      </c>
      <c r="L56" s="92">
        <f>SUMIF('Debt _UTP'!$G$91:$G$131,$D56,'Debt _UTP'!AC$91:AC$131)/10^6</f>
        <v>22.249182137571193</v>
      </c>
      <c r="M56" s="92">
        <f>SUMIF('Debt _UTP'!$G$91:$G$131,$D56,'Debt _UTP'!AD$91:AD$131)/10^6</f>
        <v>21.617693759011551</v>
      </c>
      <c r="N56" s="92">
        <f>SUMIF('Debt _UTP'!$G$91:$G$131,$D56,'Debt _UTP'!AE$91:AE$131)/10^6</f>
        <v>21.025804137723487</v>
      </c>
      <c r="O56" s="92">
        <f>SUMIF('Debt _UTP'!$G$91:$G$131,$D56,'Debt _UTP'!AF$91:AF$131)/10^6</f>
        <v>20.43449993212009</v>
      </c>
      <c r="P56" s="92">
        <f>SUMIF('Debt _UTP'!$G$91:$G$131,$D56,'Debt _UTP'!AG$91:AG$131)/10^6</f>
        <v>19.743634872339602</v>
      </c>
      <c r="Q56" s="92">
        <f>SUMIF('Debt _UTP'!$G$91:$G$131,$D56,'Debt _UTP'!AH$91:AH$131)/10^6</f>
        <v>19.129537315812726</v>
      </c>
      <c r="R56" s="92">
        <f>SUMIF('Debt _UTP'!$G$91:$G$131,$D56,'Debt _UTP'!AI$91:AI$131)/10^6</f>
        <v>18.504639692573342</v>
      </c>
      <c r="S56" s="92">
        <f>SUMIF('Debt _UTP'!$G$91:$G$131,$D56,'Debt _UTP'!AJ$91:AJ$131)/10^6</f>
        <v>17.868922038362633</v>
      </c>
      <c r="T56" s="92">
        <f>SUMIF('Debt _UTP'!$G$91:$G$131,$D56,'Debt _UTP'!AK$91:AK$131)/10^6</f>
        <v>17.186484062093577</v>
      </c>
      <c r="U56" s="92">
        <f>SUMIF('Debt _UTP'!$G$91:$G$131,$D56,'Debt _UTP'!AL$91:AL$131)/10^6</f>
        <v>16.504041929137667</v>
      </c>
      <c r="V56" s="92">
        <f>SUMIF('Debt _UTP'!$G$91:$G$131,$D56,'Debt _UTP'!AM$91:AM$131)/10^6</f>
        <v>15.821599796181749</v>
      </c>
      <c r="W56" s="92">
        <f>SUMIF('Debt _UTP'!$G$91:$G$131,$D56,'Debt _UTP'!AN$91:AN$131)/10^6</f>
        <v>15.148019776232642</v>
      </c>
      <c r="X56" s="92">
        <f>SUMIF('Debt _UTP'!$G$91:$G$131,$D56,'Debt _UTP'!AO$91:AO$131)/10^6</f>
        <v>14.47390894442594</v>
      </c>
      <c r="Y56" s="92">
        <f>SUMIF('Debt _UTP'!$G$91:$G$131,$D56,'Debt _UTP'!AP$91:AP$131)/10^6</f>
        <v>13.799798112619238</v>
      </c>
      <c r="Z56" s="92">
        <f>SUMIF('Debt _UTP'!$G$91:$G$131,$D56,'Debt _UTP'!AQ$91:AQ$131)/10^6</f>
        <v>13.096445117337534</v>
      </c>
      <c r="AA56" s="92">
        <f>SUMIF('Debt _UTP'!$G$91:$G$131,$D56,'Debt _UTP'!AR$91:AR$131)/10^6</f>
        <v>12.393112086314666</v>
      </c>
      <c r="AB56" s="92">
        <f>SUMIF('Debt _UTP'!$G$91:$G$131,$D56,'Debt _UTP'!AS$91:AS$131)/10^6</f>
        <v>11.689779055291794</v>
      </c>
      <c r="AC56" s="92">
        <f>SUMIF('Debt _UTP'!$G$91:$G$131,$D56,'Debt _UTP'!AT$91:AT$131)/10^6</f>
        <v>10.986446024268922</v>
      </c>
      <c r="AD56" s="92">
        <f>SUMIF('Debt _UTP'!$G$91:$G$131,$D56,'Debt _UTP'!AU$91:AU$131)/10^6</f>
        <v>10.282436811996051</v>
      </c>
      <c r="AE56" s="92">
        <f>SUMIF('Debt _UTP'!$G$91:$G$131,$D56,'Debt _UTP'!AV$91:AV$131)/10^6</f>
        <v>9.607669763198178</v>
      </c>
      <c r="AF56" s="92">
        <f>SUMIF('Debt _UTP'!$G$91:$G$131,$D56,'Debt _UTP'!AW$91:AW$131)/10^6</f>
        <v>8.9329027144003081</v>
      </c>
      <c r="AG56" s="92">
        <f>SUMIF('Debt _UTP'!$G$91:$G$131,$D56,'Debt _UTP'!AX$91:AX$131)/10^6</f>
        <v>8.2581356656024365</v>
      </c>
      <c r="AH56" s="92">
        <f>SUMIF('Debt _UTP'!$G$91:$G$131,$D56,'Debt _UTP'!AY$91:AY$131)/10^6</f>
        <v>7.5833686168045666</v>
      </c>
      <c r="AI56" s="92">
        <f>SUMIF('Debt _UTP'!$G$91:$G$131,$D56,'Debt _UTP'!AZ$91:AZ$131)/10^6</f>
        <v>6.908601568006695</v>
      </c>
      <c r="AJ56" s="92">
        <f>SUMIF('Debt _UTP'!$G$91:$G$131,$D56,'Debt _UTP'!BA$91:BA$131)/10^6</f>
        <v>6.2338345192088243</v>
      </c>
      <c r="AK56" s="92">
        <f>SUMIF('Debt _UTP'!$G$91:$G$131,$D56,'Debt _UTP'!BB$91:BB$131)/10^6</f>
        <v>5.5966899481058734</v>
      </c>
      <c r="AL56" s="92">
        <f>SUMIF('Debt _UTP'!$G$91:$G$131,$D56,'Debt _UTP'!BC$91:BC$131)/10^6</f>
        <v>5.010123130402099</v>
      </c>
      <c r="AM56" s="92">
        <f>SUMIF('Debt _UTP'!$G$91:$G$131,$D56,'Debt _UTP'!BD$91:BD$131)/10^6</f>
        <v>4.4585088983358325</v>
      </c>
      <c r="AN56" s="92">
        <f>SUMIF('Debt _UTP'!$G$91:$G$131,$D56,'Debt _UTP'!BE$91:BE$131)/10^6</f>
        <v>3.9032408045103946</v>
      </c>
      <c r="AO56" s="92">
        <f>SUMIF('Debt _UTP'!$G$91:$G$131,$D56,'Debt _UTP'!BF$91:BF$131)/10^6</f>
        <v>3.3520439376043272</v>
      </c>
      <c r="AP56" s="92">
        <f>SUMIF('Debt _UTP'!$G$91:$G$131,$D56,'Debt _UTP'!BG$91:BG$131)/10^6</f>
        <v>2.9142687480494898</v>
      </c>
      <c r="AQ56" s="92">
        <f>SUMIF('Debt _UTP'!$G$91:$G$131,$D56,'Debt _UTP'!BH$91:BH$131)/10^6</f>
        <v>2.4497465062083323</v>
      </c>
      <c r="AR56" s="92">
        <f>SUMIF('Debt _UTP'!$G$91:$G$131,$D56,'Debt _UTP'!BI$91:BI$131)/10^6</f>
        <v>2.0450262356706785</v>
      </c>
      <c r="AS56" s="92">
        <f>SUMIF('Debt _UTP'!$G$91:$G$131,$D56,'Debt _UTP'!BJ$91:BJ$131)/10^6</f>
        <v>1.6403059651330243</v>
      </c>
      <c r="AT56" s="92">
        <f>SUMIF('Debt _UTP'!$G$91:$G$131,$D56,'Debt _UTP'!BK$91:BK$131)/10^6</f>
        <v>1.2358266780226181</v>
      </c>
      <c r="AU56" s="92">
        <f>SUMIF('Debt _UTP'!$G$91:$G$131,$D56,'Debt _UTP'!BL$91:BL$131)/10^6</f>
        <v>0.83134739091221188</v>
      </c>
      <c r="AV56" s="92">
        <f>SUMIF('Debt _UTP'!$G$91:$G$131,$D56,'Debt _UTP'!BM$91:BM$131)/10^6</f>
        <v>0.42686810380180545</v>
      </c>
      <c r="AW56" s="92">
        <f>SUMIF('Debt _UTP'!$G$91:$G$131,$D56,'Debt _UTP'!BN$91:BN$131)/10^6</f>
        <v>0.22903086699974798</v>
      </c>
      <c r="AX56" s="92">
        <f>SUMIF('Debt _UTP'!$G$91:$G$131,$D56,'Debt _UTP'!BO$91:BO$131)/10^6</f>
        <v>0.13202510852771004</v>
      </c>
      <c r="AY56" s="92">
        <f>SUMIF('Debt _UTP'!$G$91:$G$131,$D56,'Debt _UTP'!BP$91:BP$131)/10^6</f>
        <v>3.5019350055668717E-2</v>
      </c>
      <c r="AZ56" s="92">
        <f>SUMIF('Debt _UTP'!$G$91:$G$131,$D56,'Debt _UTP'!BQ$91:BQ$131)/10^6</f>
        <v>5.4364975112467843E-8</v>
      </c>
      <c r="BA56" s="92">
        <f>SUMIF('Debt _UTP'!$G$91:$G$131,$D56,'Debt _UTP'!BR$91:BR$131)/10^6</f>
        <v>5.4364975112467843E-8</v>
      </c>
      <c r="BB56" s="92">
        <f>SUMIF('Debt _UTP'!$G$91:$G$131,$D56,'Debt _UTP'!BS$91:BS$131)/10^6</f>
        <v>5.4364975112467843E-8</v>
      </c>
      <c r="BC56" s="92">
        <f>SUMIF('Debt _UTP'!$G$91:$G$131,$D56,'Debt _UTP'!BT$91:BT$131)/10^6</f>
        <v>5.4364975112467843E-8</v>
      </c>
      <c r="BD56" s="92">
        <f>SUMIF('Debt _UTP'!$G$91:$G$131,$D56,'Debt _UTP'!BU$91:BU$131)/10^6</f>
        <v>5.4364975112467843E-8</v>
      </c>
      <c r="BE56" s="92">
        <f>SUMIF('Debt _UTP'!$G$91:$G$131,$D56,'Debt _UTP'!BV$91:BV$131)/10^6</f>
        <v>5.4364975112467843E-8</v>
      </c>
      <c r="BF56" s="92">
        <f>SUMIF('Debt _UTP'!$G$91:$G$131,$D56,'Debt _UTP'!BW$91:BW$131)/10^6</f>
        <v>5.4364975112467843E-8</v>
      </c>
    </row>
    <row r="57" spans="1:58" s="78" customFormat="1" ht="15" customHeight="1" x14ac:dyDescent="0.3">
      <c r="D57" s="84">
        <v>2</v>
      </c>
      <c r="E57" s="84" t="str">
        <f>$E$6</f>
        <v>USD_2</v>
      </c>
      <c r="F57" s="84"/>
      <c r="G57" s="84"/>
      <c r="H57" s="85">
        <f t="shared" si="12"/>
        <v>572.40608386182771</v>
      </c>
      <c r="I57" s="92">
        <f>SUMIF('Debt _UTP'!$G$91:$G$131,$D57,'Debt _UTP'!Z$91:Z$131)/10^6</f>
        <v>52.67293570946957</v>
      </c>
      <c r="J57" s="92">
        <f>SUMIF('Debt _UTP'!$G$91:$G$131,$D57,'Debt _UTP'!AA$91:AA$131)/10^6</f>
        <v>49.814629909482576</v>
      </c>
      <c r="K57" s="92">
        <f>SUMIF('Debt _UTP'!$G$91:$G$131,$D57,'Debt _UTP'!AB$91:AB$131)/10^6</f>
        <v>47.184283694183101</v>
      </c>
      <c r="L57" s="92">
        <f>SUMIF('Debt _UTP'!$G$91:$G$131,$D57,'Debt _UTP'!AC$91:AC$131)/10^6</f>
        <v>44.618347707219236</v>
      </c>
      <c r="M57" s="92">
        <f>SUMIF('Debt _UTP'!$G$91:$G$131,$D57,'Debt _UTP'!AD$91:AD$131)/10^6</f>
        <v>42.051183540313602</v>
      </c>
      <c r="N57" s="92">
        <f>SUMIF('Debt _UTP'!$G$91:$G$131,$D57,'Debt _UTP'!AE$91:AE$131)/10^6</f>
        <v>39.48309823943557</v>
      </c>
      <c r="O57" s="92">
        <f>SUMIF('Debt _UTP'!$G$91:$G$131,$D57,'Debt _UTP'!AF$91:AF$131)/10^6</f>
        <v>36.914091804149976</v>
      </c>
      <c r="P57" s="92">
        <f>SUMIF('Debt _UTP'!$G$91:$G$131,$D57,'Debt _UTP'!AG$91:AG$131)/10^6</f>
        <v>34.339144285183608</v>
      </c>
      <c r="Q57" s="92">
        <f>SUMIF('Debt _UTP'!$G$91:$G$131,$D57,'Debt _UTP'!AH$91:AH$131)/10^6</f>
        <v>31.762968584109284</v>
      </c>
      <c r="R57" s="92">
        <f>SUMIF('Debt _UTP'!$G$91:$G$131,$D57,'Debt _UTP'!AI$91:AI$131)/10^6</f>
        <v>29.186178800203347</v>
      </c>
      <c r="S57" s="92">
        <f>SUMIF('Debt _UTP'!$G$91:$G$131,$D57,'Debt _UTP'!AJ$91:AJ$131)/10^6</f>
        <v>26.608160836285926</v>
      </c>
      <c r="T57" s="92">
        <f>SUMIF('Debt _UTP'!$G$91:$G$131,$D57,'Debt _UTP'!AK$91:AK$131)/10^6</f>
        <v>24.027278939903987</v>
      </c>
      <c r="U57" s="92">
        <f>SUMIF('Debt _UTP'!$G$91:$G$131,$D57,'Debt _UTP'!AL$91:AL$131)/10^6</f>
        <v>21.4538616600769</v>
      </c>
      <c r="V57" s="92">
        <f>SUMIF('Debt _UTP'!$G$91:$G$131,$D57,'Debt _UTP'!AM$91:AM$131)/10^6</f>
        <v>18.87952325120602</v>
      </c>
      <c r="W57" s="92">
        <f>SUMIF('Debt _UTP'!$G$91:$G$131,$D57,'Debt _UTP'!AN$91:AN$131)/10^6</f>
        <v>16.303956663177143</v>
      </c>
      <c r="X57" s="92">
        <f>SUMIF('Debt _UTP'!$G$91:$G$131,$D57,'Debt _UTP'!AO$91:AO$131)/10^6</f>
        <v>13.727161906361983</v>
      </c>
      <c r="Y57" s="92">
        <f>SUMIF('Debt _UTP'!$G$91:$G$131,$D57,'Debt _UTP'!AP$91:AP$131)/10^6</f>
        <v>11.149138969542548</v>
      </c>
      <c r="Z57" s="92">
        <f>SUMIF('Debt _UTP'!$G$91:$G$131,$D57,'Debt _UTP'!AQ$91:AQ$131)/10^6</f>
        <v>8.5698878486461219</v>
      </c>
      <c r="AA57" s="92">
        <f>SUMIF('Debt _UTP'!$G$91:$G$131,$D57,'Debt _UTP'!AR$91:AR$131)/10^6</f>
        <v>5.989408562641839</v>
      </c>
      <c r="AB57" s="92">
        <f>SUMIF('Debt _UTP'!$G$91:$G$131,$D57,'Debt _UTP'!AS$91:AS$131)/10^6</f>
        <v>3.4083151797942652</v>
      </c>
      <c r="AC57" s="92">
        <f>SUMIF('Debt _UTP'!$G$91:$G$131,$D57,'Debt _UTP'!AT$91:AT$131)/10^6</f>
        <v>3.0011390676125762</v>
      </c>
      <c r="AD57" s="92">
        <f>SUMIF('Debt _UTP'!$G$91:$G$131,$D57,'Debt _UTP'!AU$91:AU$131)/10^6</f>
        <v>2.6532225319091109</v>
      </c>
      <c r="AE57" s="92">
        <f>SUMIF('Debt _UTP'!$G$91:$G$131,$D57,'Debt _UTP'!AV$91:AV$131)/10^6</f>
        <v>2.3053059962056452</v>
      </c>
      <c r="AF57" s="92">
        <f>SUMIF('Debt _UTP'!$G$91:$G$131,$D57,'Debt _UTP'!AW$91:AW$131)/10^6</f>
        <v>1.9573894605021795</v>
      </c>
      <c r="AG57" s="92">
        <f>SUMIF('Debt _UTP'!$G$91:$G$131,$D57,'Debt _UTP'!AX$91:AX$131)/10^6</f>
        <v>1.6094729247987136</v>
      </c>
      <c r="AH57" s="92">
        <f>SUMIF('Debt _UTP'!$G$91:$G$131,$D57,'Debt _UTP'!AY$91:AY$131)/10^6</f>
        <v>1.1570713085762474</v>
      </c>
      <c r="AI57" s="92">
        <f>SUMIF('Debt _UTP'!$G$91:$G$131,$D57,'Debt _UTP'!AZ$91:AZ$131)/10^6</f>
        <v>0.82892115918115639</v>
      </c>
      <c r="AJ57" s="92">
        <f>SUMIF('Debt _UTP'!$G$91:$G$131,$D57,'Debt _UTP'!BA$91:BA$131)/10^6</f>
        <v>0.52630882694553127</v>
      </c>
      <c r="AK57" s="92">
        <f>SUMIF('Debt _UTP'!$G$91:$G$131,$D57,'Debt _UTP'!BB$91:BB$131)/10^6</f>
        <v>0.22369649470990635</v>
      </c>
      <c r="AL57" s="92">
        <f>SUMIF('Debt _UTP'!$G$91:$G$131,$D57,'Debt _UTP'!BC$91:BC$131)/10^6</f>
        <v>3.1352974474430081E-14</v>
      </c>
      <c r="AM57" s="92">
        <f>SUMIF('Debt _UTP'!$G$91:$G$131,$D57,'Debt _UTP'!BD$91:BD$131)/10^6</f>
        <v>3.1352974474430081E-14</v>
      </c>
      <c r="AN57" s="92">
        <f>SUMIF('Debt _UTP'!$G$91:$G$131,$D57,'Debt _UTP'!BE$91:BE$131)/10^6</f>
        <v>3.1352974474430081E-14</v>
      </c>
      <c r="AO57" s="92">
        <f>SUMIF('Debt _UTP'!$G$91:$G$131,$D57,'Debt _UTP'!BF$91:BF$131)/10^6</f>
        <v>3.1352974474430081E-14</v>
      </c>
      <c r="AP57" s="92">
        <f>SUMIF('Debt _UTP'!$G$91:$G$131,$D57,'Debt _UTP'!BG$91:BG$131)/10^6</f>
        <v>3.1352974474430081E-14</v>
      </c>
      <c r="AQ57" s="92">
        <f>SUMIF('Debt _UTP'!$G$91:$G$131,$D57,'Debt _UTP'!BH$91:BH$131)/10^6</f>
        <v>3.1352974474430081E-14</v>
      </c>
      <c r="AR57" s="92">
        <f>SUMIF('Debt _UTP'!$G$91:$G$131,$D57,'Debt _UTP'!BI$91:BI$131)/10^6</f>
        <v>3.1352974474430081E-14</v>
      </c>
      <c r="AS57" s="92">
        <f>SUMIF('Debt _UTP'!$G$91:$G$131,$D57,'Debt _UTP'!BJ$91:BJ$131)/10^6</f>
        <v>3.1352974474430081E-14</v>
      </c>
      <c r="AT57" s="92">
        <f>SUMIF('Debt _UTP'!$G$91:$G$131,$D57,'Debt _UTP'!BK$91:BK$131)/10^6</f>
        <v>3.1352974474430081E-14</v>
      </c>
      <c r="AU57" s="92">
        <f>SUMIF('Debt _UTP'!$G$91:$G$131,$D57,'Debt _UTP'!BL$91:BL$131)/10^6</f>
        <v>3.1352974474430081E-14</v>
      </c>
      <c r="AV57" s="92">
        <f>SUMIF('Debt _UTP'!$G$91:$G$131,$D57,'Debt _UTP'!BM$91:BM$131)/10^6</f>
        <v>3.1352974474430081E-14</v>
      </c>
      <c r="AW57" s="92">
        <f>SUMIF('Debt _UTP'!$G$91:$G$131,$D57,'Debt _UTP'!BN$91:BN$131)/10^6</f>
        <v>3.1352974474430081E-14</v>
      </c>
      <c r="AX57" s="92">
        <f>SUMIF('Debt _UTP'!$G$91:$G$131,$D57,'Debt _UTP'!BO$91:BO$131)/10^6</f>
        <v>3.1352974474430081E-14</v>
      </c>
      <c r="AY57" s="92">
        <f>SUMIF('Debt _UTP'!$G$91:$G$131,$D57,'Debt _UTP'!BP$91:BP$131)/10^6</f>
        <v>3.1352974474430081E-14</v>
      </c>
      <c r="AZ57" s="92">
        <f>SUMIF('Debt _UTP'!$G$91:$G$131,$D57,'Debt _UTP'!BQ$91:BQ$131)/10^6</f>
        <v>3.1352974474430081E-14</v>
      </c>
      <c r="BA57" s="92">
        <f>SUMIF('Debt _UTP'!$G$91:$G$131,$D57,'Debt _UTP'!BR$91:BR$131)/10^6</f>
        <v>3.1352974474430081E-14</v>
      </c>
      <c r="BB57" s="92">
        <f>SUMIF('Debt _UTP'!$G$91:$G$131,$D57,'Debt _UTP'!BS$91:BS$131)/10^6</f>
        <v>3.1352974474430081E-14</v>
      </c>
      <c r="BC57" s="92">
        <f>SUMIF('Debt _UTP'!$G$91:$G$131,$D57,'Debt _UTP'!BT$91:BT$131)/10^6</f>
        <v>3.1352974474430081E-14</v>
      </c>
      <c r="BD57" s="92">
        <f>SUMIF('Debt _UTP'!$G$91:$G$131,$D57,'Debt _UTP'!BU$91:BU$131)/10^6</f>
        <v>3.1352974474430081E-14</v>
      </c>
      <c r="BE57" s="92">
        <f>SUMIF('Debt _UTP'!$G$91:$G$131,$D57,'Debt _UTP'!BV$91:BV$131)/10^6</f>
        <v>3.1352974474430081E-14</v>
      </c>
      <c r="BF57" s="92">
        <f>SUMIF('Debt _UTP'!$G$91:$G$131,$D57,'Debt _UTP'!BW$91:BW$131)/10^6</f>
        <v>3.1352974474430081E-14</v>
      </c>
    </row>
    <row r="58" spans="1:58" s="78" customFormat="1" ht="15" customHeight="1" x14ac:dyDescent="0.3">
      <c r="D58" s="84">
        <v>3</v>
      </c>
      <c r="E58" s="84" t="str">
        <f>$E$7</f>
        <v>USD_3</v>
      </c>
      <c r="F58" s="84"/>
      <c r="G58" s="84"/>
      <c r="H58" s="85">
        <f t="shared" si="12"/>
        <v>79.817306584305044</v>
      </c>
      <c r="I58" s="92">
        <f>SUMIF('Debt _UTP'!$G$91:$G$131,$D58,'Debt _UTP'!Z$91:Z$131)/10^6</f>
        <v>28.312968653439121</v>
      </c>
      <c r="J58" s="92">
        <f>SUMIF('Debt _UTP'!$G$91:$G$131,$D58,'Debt _UTP'!AA$91:AA$131)/10^6</f>
        <v>8.3934323766398684</v>
      </c>
      <c r="K58" s="92">
        <f>SUMIF('Debt _UTP'!$G$91:$G$131,$D58,'Debt _UTP'!AB$91:AB$131)/10^6</f>
        <v>4.1058005289739237</v>
      </c>
      <c r="L58" s="92">
        <f>SUMIF('Debt _UTP'!$G$91:$G$131,$D58,'Debt _UTP'!AC$91:AC$131)/10^6</f>
        <v>4.1058005289739237</v>
      </c>
      <c r="M58" s="92">
        <f>SUMIF('Debt _UTP'!$G$91:$G$131,$D58,'Debt _UTP'!AD$91:AD$131)/10^6</f>
        <v>3.8777004995864832</v>
      </c>
      <c r="N58" s="92">
        <f>SUMIF('Debt _UTP'!$G$91:$G$131,$D58,'Debt _UTP'!AE$91:AE$131)/10^6</f>
        <v>3.6496004701990414</v>
      </c>
      <c r="O58" s="92">
        <f>SUMIF('Debt _UTP'!$G$91:$G$131,$D58,'Debt _UTP'!AF$91:AF$131)/10^6</f>
        <v>3.4215004408116005</v>
      </c>
      <c r="P58" s="92">
        <f>SUMIF('Debt _UTP'!$G$91:$G$131,$D58,'Debt _UTP'!AG$91:AG$131)/10^6</f>
        <v>3.1934004114241596</v>
      </c>
      <c r="Q58" s="92">
        <f>SUMIF('Debt _UTP'!$G$91:$G$131,$D58,'Debt _UTP'!AH$91:AH$131)/10^6</f>
        <v>2.9653003820367179</v>
      </c>
      <c r="R58" s="92">
        <f>SUMIF('Debt _UTP'!$G$91:$G$131,$D58,'Debt _UTP'!AI$91:AI$131)/10^6</f>
        <v>2.737200352649277</v>
      </c>
      <c r="S58" s="92">
        <f>SUMIF('Debt _UTP'!$G$91:$G$131,$D58,'Debt _UTP'!AJ$91:AJ$131)/10^6</f>
        <v>2.5091003232618361</v>
      </c>
      <c r="T58" s="92">
        <f>SUMIF('Debt _UTP'!$G$91:$G$131,$D58,'Debt _UTP'!AK$91:AK$131)/10^6</f>
        <v>2.2810002938743952</v>
      </c>
      <c r="U58" s="92">
        <f>SUMIF('Debt _UTP'!$G$91:$G$131,$D58,'Debt _UTP'!AL$91:AL$131)/10^6</f>
        <v>2.0529002644869543</v>
      </c>
      <c r="V58" s="92">
        <f>SUMIF('Debt _UTP'!$G$91:$G$131,$D58,'Debt _UTP'!AM$91:AM$131)/10^6</f>
        <v>1.8248002350995134</v>
      </c>
      <c r="W58" s="92">
        <f>SUMIF('Debt _UTP'!$G$91:$G$131,$D58,'Debt _UTP'!AN$91:AN$131)/10^6</f>
        <v>1.5967002057120723</v>
      </c>
      <c r="X58" s="92">
        <f>SUMIF('Debt _UTP'!$G$91:$G$131,$D58,'Debt _UTP'!AO$91:AO$131)/10^6</f>
        <v>1.3686001763246316</v>
      </c>
      <c r="Y58" s="92">
        <f>SUMIF('Debt _UTP'!$G$91:$G$131,$D58,'Debt _UTP'!AP$91:AP$131)/10^6</f>
        <v>1.1405001469371905</v>
      </c>
      <c r="Z58" s="92">
        <f>SUMIF('Debt _UTP'!$G$91:$G$131,$D58,'Debt _UTP'!AQ$91:AQ$131)/10^6</f>
        <v>0.9124001175497497</v>
      </c>
      <c r="AA58" s="92">
        <f>SUMIF('Debt _UTP'!$G$91:$G$131,$D58,'Debt _UTP'!AR$91:AR$131)/10^6</f>
        <v>0.68430008816230881</v>
      </c>
      <c r="AB58" s="92">
        <f>SUMIF('Debt _UTP'!$G$91:$G$131,$D58,'Debt _UTP'!AS$91:AS$131)/10^6</f>
        <v>0.45620005877486786</v>
      </c>
      <c r="AC58" s="92">
        <f>SUMIF('Debt _UTP'!$G$91:$G$131,$D58,'Debt _UTP'!AT$91:AT$131)/10^6</f>
        <v>0.22810002938742691</v>
      </c>
      <c r="AD58" s="92">
        <f>SUMIF('Debt _UTP'!$G$91:$G$131,$D58,'Debt _UTP'!AU$91:AU$131)/10^6</f>
        <v>-1.2556090950965882E-15</v>
      </c>
      <c r="AE58" s="92">
        <f>SUMIF('Debt _UTP'!$G$91:$G$131,$D58,'Debt _UTP'!AV$91:AV$131)/10^6</f>
        <v>-1.2556090950965882E-15</v>
      </c>
      <c r="AF58" s="92">
        <f>SUMIF('Debt _UTP'!$G$91:$G$131,$D58,'Debt _UTP'!AW$91:AW$131)/10^6</f>
        <v>-1.2556090950965882E-15</v>
      </c>
      <c r="AG58" s="92">
        <f>SUMIF('Debt _UTP'!$G$91:$G$131,$D58,'Debt _UTP'!AX$91:AX$131)/10^6</f>
        <v>-1.2556090950965882E-15</v>
      </c>
      <c r="AH58" s="92">
        <f>SUMIF('Debt _UTP'!$G$91:$G$131,$D58,'Debt _UTP'!AY$91:AY$131)/10^6</f>
        <v>-1.2556090950965882E-15</v>
      </c>
      <c r="AI58" s="92">
        <f>SUMIF('Debt _UTP'!$G$91:$G$131,$D58,'Debt _UTP'!AZ$91:AZ$131)/10^6</f>
        <v>-1.2556090950965882E-15</v>
      </c>
      <c r="AJ58" s="92">
        <f>SUMIF('Debt _UTP'!$G$91:$G$131,$D58,'Debt _UTP'!BA$91:BA$131)/10^6</f>
        <v>-1.2556090950965882E-15</v>
      </c>
      <c r="AK58" s="92">
        <f>SUMIF('Debt _UTP'!$G$91:$G$131,$D58,'Debt _UTP'!BB$91:BB$131)/10^6</f>
        <v>-1.2556090950965882E-15</v>
      </c>
      <c r="AL58" s="92">
        <f>SUMIF('Debt _UTP'!$G$91:$G$131,$D58,'Debt _UTP'!BC$91:BC$131)/10^6</f>
        <v>-1.2556090950965882E-15</v>
      </c>
      <c r="AM58" s="92">
        <f>SUMIF('Debt _UTP'!$G$91:$G$131,$D58,'Debt _UTP'!BD$91:BD$131)/10^6</f>
        <v>-1.2556090950965882E-15</v>
      </c>
      <c r="AN58" s="92">
        <f>SUMIF('Debt _UTP'!$G$91:$G$131,$D58,'Debt _UTP'!BE$91:BE$131)/10^6</f>
        <v>-1.2556090950965882E-15</v>
      </c>
      <c r="AO58" s="92">
        <f>SUMIF('Debt _UTP'!$G$91:$G$131,$D58,'Debt _UTP'!BF$91:BF$131)/10^6</f>
        <v>-1.2556090950965882E-15</v>
      </c>
      <c r="AP58" s="92">
        <f>SUMIF('Debt _UTP'!$G$91:$G$131,$D58,'Debt _UTP'!BG$91:BG$131)/10^6</f>
        <v>-1.2556090950965882E-15</v>
      </c>
      <c r="AQ58" s="92">
        <f>SUMIF('Debt _UTP'!$G$91:$G$131,$D58,'Debt _UTP'!BH$91:BH$131)/10^6</f>
        <v>-1.2556090950965882E-15</v>
      </c>
      <c r="AR58" s="92">
        <f>SUMIF('Debt _UTP'!$G$91:$G$131,$D58,'Debt _UTP'!BI$91:BI$131)/10^6</f>
        <v>-1.2556090950965882E-15</v>
      </c>
      <c r="AS58" s="92">
        <f>SUMIF('Debt _UTP'!$G$91:$G$131,$D58,'Debt _UTP'!BJ$91:BJ$131)/10^6</f>
        <v>-1.2556090950965882E-15</v>
      </c>
      <c r="AT58" s="92">
        <f>SUMIF('Debt _UTP'!$G$91:$G$131,$D58,'Debt _UTP'!BK$91:BK$131)/10^6</f>
        <v>-1.2556090950965882E-15</v>
      </c>
      <c r="AU58" s="92">
        <f>SUMIF('Debt _UTP'!$G$91:$G$131,$D58,'Debt _UTP'!BL$91:BL$131)/10^6</f>
        <v>-1.2556090950965882E-15</v>
      </c>
      <c r="AV58" s="92">
        <f>SUMIF('Debt _UTP'!$G$91:$G$131,$D58,'Debt _UTP'!BM$91:BM$131)/10^6</f>
        <v>-1.2556090950965882E-15</v>
      </c>
      <c r="AW58" s="92">
        <f>SUMIF('Debt _UTP'!$G$91:$G$131,$D58,'Debt _UTP'!BN$91:BN$131)/10^6</f>
        <v>-1.2556090950965882E-15</v>
      </c>
      <c r="AX58" s="92">
        <f>SUMIF('Debt _UTP'!$G$91:$G$131,$D58,'Debt _UTP'!BO$91:BO$131)/10^6</f>
        <v>-1.2556090950965882E-15</v>
      </c>
      <c r="AY58" s="92">
        <f>SUMIF('Debt _UTP'!$G$91:$G$131,$D58,'Debt _UTP'!BP$91:BP$131)/10^6</f>
        <v>-1.2556090950965882E-15</v>
      </c>
      <c r="AZ58" s="92">
        <f>SUMIF('Debt _UTP'!$G$91:$G$131,$D58,'Debt _UTP'!BQ$91:BQ$131)/10^6</f>
        <v>-1.2556090950965882E-15</v>
      </c>
      <c r="BA58" s="92">
        <f>SUMIF('Debt _UTP'!$G$91:$G$131,$D58,'Debt _UTP'!BR$91:BR$131)/10^6</f>
        <v>-1.2556090950965882E-15</v>
      </c>
      <c r="BB58" s="92">
        <f>SUMIF('Debt _UTP'!$G$91:$G$131,$D58,'Debt _UTP'!BS$91:BS$131)/10^6</f>
        <v>-1.2556090950965882E-15</v>
      </c>
      <c r="BC58" s="92">
        <f>SUMIF('Debt _UTP'!$G$91:$G$131,$D58,'Debt _UTP'!BT$91:BT$131)/10^6</f>
        <v>-1.2556090950965882E-15</v>
      </c>
      <c r="BD58" s="92">
        <f>SUMIF('Debt _UTP'!$G$91:$G$131,$D58,'Debt _UTP'!BU$91:BU$131)/10^6</f>
        <v>-1.2556090950965882E-15</v>
      </c>
      <c r="BE58" s="92">
        <f>SUMIF('Debt _UTP'!$G$91:$G$131,$D58,'Debt _UTP'!BV$91:BV$131)/10^6</f>
        <v>-1.2556090950965882E-15</v>
      </c>
      <c r="BF58" s="92">
        <f>SUMIF('Debt _UTP'!$G$91:$G$131,$D58,'Debt _UTP'!BW$91:BW$131)/10^6</f>
        <v>-1.2556090950965882E-15</v>
      </c>
    </row>
    <row r="59" spans="1:58" s="78" customFormat="1" ht="15" customHeight="1" x14ac:dyDescent="0.3">
      <c r="D59" s="84">
        <v>4</v>
      </c>
      <c r="E59" s="84" t="str">
        <f>$E$8</f>
        <v>USD_4</v>
      </c>
      <c r="F59" s="84"/>
      <c r="G59" s="84"/>
      <c r="H59" s="85">
        <f t="shared" si="12"/>
        <v>18.417150271191481</v>
      </c>
      <c r="I59" s="92">
        <f>SUMIF('Debt _UTP'!$G$91:$G$131,$D59,'Debt _UTP'!Z$91:Z$131)/10^6</f>
        <v>5.7473703638961</v>
      </c>
      <c r="J59" s="92">
        <f>SUMIF('Debt _UTP'!$G$91:$G$131,$D59,'Debt _UTP'!AA$91:AA$131)/10^6</f>
        <v>4.0206616361141521</v>
      </c>
      <c r="K59" s="92">
        <f>SUMIF('Debt _UTP'!$G$91:$G$131,$D59,'Debt _UTP'!AB$91:AB$131)/10^6</f>
        <v>2.9386641607517805</v>
      </c>
      <c r="L59" s="92">
        <f>SUMIF('Debt _UTP'!$G$91:$G$131,$D59,'Debt _UTP'!AC$91:AC$131)/10^6</f>
        <v>1.8987139353894087</v>
      </c>
      <c r="M59" s="92">
        <f>SUMIF('Debt _UTP'!$G$91:$G$131,$D59,'Debt _UTP'!AD$91:AD$131)/10^6</f>
        <v>1.178783813115013</v>
      </c>
      <c r="N59" s="92">
        <f>SUMIF('Debt _UTP'!$G$91:$G$131,$D59,'Debt _UTP'!AE$91:AE$131)/10^6</f>
        <v>0.90200665449991291</v>
      </c>
      <c r="O59" s="92">
        <f>SUMIF('Debt _UTP'!$G$91:$G$131,$D59,'Debt _UTP'!AF$91:AF$131)/10^6</f>
        <v>0.68404594132828278</v>
      </c>
      <c r="P59" s="92">
        <f>SUMIF('Debt _UTP'!$G$91:$G$131,$D59,'Debt _UTP'!AG$91:AG$131)/10^6</f>
        <v>0.5151179414066529</v>
      </c>
      <c r="Q59" s="92">
        <f>SUMIF('Debt _UTP'!$G$91:$G$131,$D59,'Debt _UTP'!AH$91:AH$131)/10^6</f>
        <v>0.34618994148502286</v>
      </c>
      <c r="R59" s="92">
        <f>SUMIF('Debt _UTP'!$G$91:$G$131,$D59,'Debt _UTP'!AI$91:AI$131)/10^6</f>
        <v>0.17726194156339287</v>
      </c>
      <c r="S59" s="92">
        <f>SUMIF('Debt _UTP'!$G$91:$G$131,$D59,'Debt _UTP'!AJ$91:AJ$131)/10^6</f>
        <v>8.3339416417628868E-3</v>
      </c>
      <c r="T59" s="92">
        <f>SUMIF('Debt _UTP'!$G$91:$G$131,$D59,'Debt _UTP'!AK$91:AK$131)/10^6</f>
        <v>-6.1350874602794642E-16</v>
      </c>
      <c r="U59" s="92">
        <f>SUMIF('Debt _UTP'!$G$91:$G$131,$D59,'Debt _UTP'!AL$91:AL$131)/10^6</f>
        <v>-6.1350874602794642E-16</v>
      </c>
      <c r="V59" s="92">
        <f>SUMIF('Debt _UTP'!$G$91:$G$131,$D59,'Debt _UTP'!AM$91:AM$131)/10^6</f>
        <v>-6.1350874602794642E-16</v>
      </c>
      <c r="W59" s="92">
        <f>SUMIF('Debt _UTP'!$G$91:$G$131,$D59,'Debt _UTP'!AN$91:AN$131)/10^6</f>
        <v>-6.1350874602794642E-16</v>
      </c>
      <c r="X59" s="92">
        <f>SUMIF('Debt _UTP'!$G$91:$G$131,$D59,'Debt _UTP'!AO$91:AO$131)/10^6</f>
        <v>-6.1350874602794642E-16</v>
      </c>
      <c r="Y59" s="92">
        <f>SUMIF('Debt _UTP'!$G$91:$G$131,$D59,'Debt _UTP'!AP$91:AP$131)/10^6</f>
        <v>-6.1350874602794642E-16</v>
      </c>
      <c r="Z59" s="92">
        <f>SUMIF('Debt _UTP'!$G$91:$G$131,$D59,'Debt _UTP'!AQ$91:AQ$131)/10^6</f>
        <v>-6.1350874602794642E-16</v>
      </c>
      <c r="AA59" s="92">
        <f>SUMIF('Debt _UTP'!$G$91:$G$131,$D59,'Debt _UTP'!AR$91:AR$131)/10^6</f>
        <v>-6.1350874602794642E-16</v>
      </c>
      <c r="AB59" s="92">
        <f>SUMIF('Debt _UTP'!$G$91:$G$131,$D59,'Debt _UTP'!AS$91:AS$131)/10^6</f>
        <v>-6.1350874602794642E-16</v>
      </c>
      <c r="AC59" s="92">
        <f>SUMIF('Debt _UTP'!$G$91:$G$131,$D59,'Debt _UTP'!AT$91:AT$131)/10^6</f>
        <v>-6.1350874602794642E-16</v>
      </c>
      <c r="AD59" s="92">
        <f>SUMIF('Debt _UTP'!$G$91:$G$131,$D59,'Debt _UTP'!AU$91:AU$131)/10^6</f>
        <v>-6.1350874602794642E-16</v>
      </c>
      <c r="AE59" s="92">
        <f>SUMIF('Debt _UTP'!$G$91:$G$131,$D59,'Debt _UTP'!AV$91:AV$131)/10^6</f>
        <v>-6.1350874602794642E-16</v>
      </c>
      <c r="AF59" s="92">
        <f>SUMIF('Debt _UTP'!$G$91:$G$131,$D59,'Debt _UTP'!AW$91:AW$131)/10^6</f>
        <v>-6.1350874602794642E-16</v>
      </c>
      <c r="AG59" s="92">
        <f>SUMIF('Debt _UTP'!$G$91:$G$131,$D59,'Debt _UTP'!AX$91:AX$131)/10^6</f>
        <v>-6.1350874602794642E-16</v>
      </c>
      <c r="AH59" s="92">
        <f>SUMIF('Debt _UTP'!$G$91:$G$131,$D59,'Debt _UTP'!AY$91:AY$131)/10^6</f>
        <v>-6.1350874602794642E-16</v>
      </c>
      <c r="AI59" s="92">
        <f>SUMIF('Debt _UTP'!$G$91:$G$131,$D59,'Debt _UTP'!AZ$91:AZ$131)/10^6</f>
        <v>-6.1350874602794642E-16</v>
      </c>
      <c r="AJ59" s="92">
        <f>SUMIF('Debt _UTP'!$G$91:$G$131,$D59,'Debt _UTP'!BA$91:BA$131)/10^6</f>
        <v>-6.1350874602794642E-16</v>
      </c>
      <c r="AK59" s="92">
        <f>SUMIF('Debt _UTP'!$G$91:$G$131,$D59,'Debt _UTP'!BB$91:BB$131)/10^6</f>
        <v>-6.1350874602794642E-16</v>
      </c>
      <c r="AL59" s="92">
        <f>SUMIF('Debt _UTP'!$G$91:$G$131,$D59,'Debt _UTP'!BC$91:BC$131)/10^6</f>
        <v>-6.1350874602794642E-16</v>
      </c>
      <c r="AM59" s="92">
        <f>SUMIF('Debt _UTP'!$G$91:$G$131,$D59,'Debt _UTP'!BD$91:BD$131)/10^6</f>
        <v>-6.1350874602794642E-16</v>
      </c>
      <c r="AN59" s="92">
        <f>SUMIF('Debt _UTP'!$G$91:$G$131,$D59,'Debt _UTP'!BE$91:BE$131)/10^6</f>
        <v>-6.1350874602794642E-16</v>
      </c>
      <c r="AO59" s="92">
        <f>SUMIF('Debt _UTP'!$G$91:$G$131,$D59,'Debt _UTP'!BF$91:BF$131)/10^6</f>
        <v>-6.1350874602794642E-16</v>
      </c>
      <c r="AP59" s="92">
        <f>SUMIF('Debt _UTP'!$G$91:$G$131,$D59,'Debt _UTP'!BG$91:BG$131)/10^6</f>
        <v>-6.1350874602794642E-16</v>
      </c>
      <c r="AQ59" s="92">
        <f>SUMIF('Debt _UTP'!$G$91:$G$131,$D59,'Debt _UTP'!BH$91:BH$131)/10^6</f>
        <v>-6.1350874602794642E-16</v>
      </c>
      <c r="AR59" s="92">
        <f>SUMIF('Debt _UTP'!$G$91:$G$131,$D59,'Debt _UTP'!BI$91:BI$131)/10^6</f>
        <v>-6.1350874602794642E-16</v>
      </c>
      <c r="AS59" s="92">
        <f>SUMIF('Debt _UTP'!$G$91:$G$131,$D59,'Debt _UTP'!BJ$91:BJ$131)/10^6</f>
        <v>-6.1350874602794642E-16</v>
      </c>
      <c r="AT59" s="92">
        <f>SUMIF('Debt _UTP'!$G$91:$G$131,$D59,'Debt _UTP'!BK$91:BK$131)/10^6</f>
        <v>-6.1350874602794642E-16</v>
      </c>
      <c r="AU59" s="92">
        <f>SUMIF('Debt _UTP'!$G$91:$G$131,$D59,'Debt _UTP'!BL$91:BL$131)/10^6</f>
        <v>-6.1350874602794642E-16</v>
      </c>
      <c r="AV59" s="92">
        <f>SUMIF('Debt _UTP'!$G$91:$G$131,$D59,'Debt _UTP'!BM$91:BM$131)/10^6</f>
        <v>-6.1350874602794642E-16</v>
      </c>
      <c r="AW59" s="92">
        <f>SUMIF('Debt _UTP'!$G$91:$G$131,$D59,'Debt _UTP'!BN$91:BN$131)/10^6</f>
        <v>-6.1350874602794642E-16</v>
      </c>
      <c r="AX59" s="92">
        <f>SUMIF('Debt _UTP'!$G$91:$G$131,$D59,'Debt _UTP'!BO$91:BO$131)/10^6</f>
        <v>-6.1350874602794642E-16</v>
      </c>
      <c r="AY59" s="92">
        <f>SUMIF('Debt _UTP'!$G$91:$G$131,$D59,'Debt _UTP'!BP$91:BP$131)/10^6</f>
        <v>-6.1350874602794642E-16</v>
      </c>
      <c r="AZ59" s="92">
        <f>SUMIF('Debt _UTP'!$G$91:$G$131,$D59,'Debt _UTP'!BQ$91:BQ$131)/10^6</f>
        <v>-6.1350874602794642E-16</v>
      </c>
      <c r="BA59" s="92">
        <f>SUMIF('Debt _UTP'!$G$91:$G$131,$D59,'Debt _UTP'!BR$91:BR$131)/10^6</f>
        <v>-6.1350874602794642E-16</v>
      </c>
      <c r="BB59" s="92">
        <f>SUMIF('Debt _UTP'!$G$91:$G$131,$D59,'Debt _UTP'!BS$91:BS$131)/10^6</f>
        <v>-6.1350874602794642E-16</v>
      </c>
      <c r="BC59" s="92">
        <f>SUMIF('Debt _UTP'!$G$91:$G$131,$D59,'Debt _UTP'!BT$91:BT$131)/10^6</f>
        <v>-6.1350874602794642E-16</v>
      </c>
      <c r="BD59" s="92">
        <f>SUMIF('Debt _UTP'!$G$91:$G$131,$D59,'Debt _UTP'!BU$91:BU$131)/10^6</f>
        <v>-6.1350874602794642E-16</v>
      </c>
      <c r="BE59" s="92">
        <f>SUMIF('Debt _UTP'!$G$91:$G$131,$D59,'Debt _UTP'!BV$91:BV$131)/10^6</f>
        <v>-6.1350874602794642E-16</v>
      </c>
      <c r="BF59" s="92">
        <f>SUMIF('Debt _UTP'!$G$91:$G$131,$D59,'Debt _UTP'!BW$91:BW$131)/10^6</f>
        <v>-6.1350874602794642E-16</v>
      </c>
    </row>
    <row r="60" spans="1:58" s="78" customFormat="1" ht="15" customHeight="1" x14ac:dyDescent="0.3">
      <c r="B60" s="84"/>
      <c r="C60" s="84"/>
      <c r="D60" s="84">
        <v>5</v>
      </c>
      <c r="E60" s="84" t="str">
        <f>$E$9</f>
        <v>USD_5</v>
      </c>
      <c r="F60" s="84"/>
      <c r="G60" s="84"/>
      <c r="H60" s="85">
        <f t="shared" si="12"/>
        <v>225.90849167581393</v>
      </c>
      <c r="I60" s="92">
        <f>SUMIF('Debt _UTP'!$G$91:$G$131,$D60,'Debt _UTP'!Z$91:Z$131)/10^6</f>
        <v>81.905626961162795</v>
      </c>
      <c r="J60" s="92">
        <f>SUMIF('Debt _UTP'!$G$91:$G$131,$D60,'Debt _UTP'!AA$91:AA$131)/10^6</f>
        <v>63.000636603255806</v>
      </c>
      <c r="K60" s="92">
        <f>SUMIF('Debt _UTP'!$G$91:$G$131,$D60,'Debt _UTP'!AB$91:AB$131)/10^6</f>
        <v>45.000557027848835</v>
      </c>
      <c r="L60" s="92">
        <f>SUMIF('Debt _UTP'!$G$91:$G$131,$D60,'Debt _UTP'!AC$91:AC$131)/10^6</f>
        <v>27.000477452441856</v>
      </c>
      <c r="M60" s="92">
        <f>SUMIF('Debt _UTP'!$G$91:$G$131,$D60,'Debt _UTP'!AD$91:AD$131)/10^6</f>
        <v>9.0003978770348798</v>
      </c>
      <c r="N60" s="92">
        <f>SUMIF('Debt _UTP'!$G$91:$G$131,$D60,'Debt _UTP'!AE$91:AE$131)/10^6</f>
        <v>3.1830162790439574E-4</v>
      </c>
      <c r="O60" s="92">
        <f>SUMIF('Debt _UTP'!$G$91:$G$131,$D60,'Debt _UTP'!AF$91:AF$131)/10^6</f>
        <v>2.3872622092829679E-4</v>
      </c>
      <c r="P60" s="92">
        <f>SUMIF('Debt _UTP'!$G$91:$G$131,$D60,'Debt _UTP'!AG$91:AG$131)/10^6</f>
        <v>1.5915081395219787E-4</v>
      </c>
      <c r="Q60" s="92">
        <f>SUMIF('Debt _UTP'!$G$91:$G$131,$D60,'Debt _UTP'!AH$91:AH$131)/10^6</f>
        <v>7.9575406976098936E-5</v>
      </c>
      <c r="R60" s="92">
        <f>SUMIF('Debt _UTP'!$G$91:$G$131,$D60,'Debt _UTP'!AI$91:AI$131)/10^6</f>
        <v>0</v>
      </c>
      <c r="S60" s="92">
        <f>SUMIF('Debt _UTP'!$G$91:$G$131,$D60,'Debt _UTP'!AJ$91:AJ$131)/10^6</f>
        <v>0</v>
      </c>
      <c r="T60" s="92">
        <f>SUMIF('Debt _UTP'!$G$91:$G$131,$D60,'Debt _UTP'!AK$91:AK$131)/10^6</f>
        <v>0</v>
      </c>
      <c r="U60" s="92">
        <f>SUMIF('Debt _UTP'!$G$91:$G$131,$D60,'Debt _UTP'!AL$91:AL$131)/10^6</f>
        <v>0</v>
      </c>
      <c r="V60" s="92">
        <f>SUMIF('Debt _UTP'!$G$91:$G$131,$D60,'Debt _UTP'!AM$91:AM$131)/10^6</f>
        <v>0</v>
      </c>
      <c r="W60" s="92">
        <f>SUMIF('Debt _UTP'!$G$91:$G$131,$D60,'Debt _UTP'!AN$91:AN$131)/10^6</f>
        <v>0</v>
      </c>
      <c r="X60" s="92">
        <f>SUMIF('Debt _UTP'!$G$91:$G$131,$D60,'Debt _UTP'!AO$91:AO$131)/10^6</f>
        <v>0</v>
      </c>
      <c r="Y60" s="92">
        <f>SUMIF('Debt _UTP'!$G$91:$G$131,$D60,'Debt _UTP'!AP$91:AP$131)/10^6</f>
        <v>0</v>
      </c>
      <c r="Z60" s="92">
        <f>SUMIF('Debt _UTP'!$G$91:$G$131,$D60,'Debt _UTP'!AQ$91:AQ$131)/10^6</f>
        <v>0</v>
      </c>
      <c r="AA60" s="92">
        <f>SUMIF('Debt _UTP'!$G$91:$G$131,$D60,'Debt _UTP'!AR$91:AR$131)/10^6</f>
        <v>0</v>
      </c>
      <c r="AB60" s="92">
        <f>SUMIF('Debt _UTP'!$G$91:$G$131,$D60,'Debt _UTP'!AS$91:AS$131)/10^6</f>
        <v>0</v>
      </c>
      <c r="AC60" s="92">
        <f>SUMIF('Debt _UTP'!$G$91:$G$131,$D60,'Debt _UTP'!AT$91:AT$131)/10^6</f>
        <v>0</v>
      </c>
      <c r="AD60" s="92">
        <f>SUMIF('Debt _UTP'!$G$91:$G$131,$D60,'Debt _UTP'!AU$91:AU$131)/10^6</f>
        <v>0</v>
      </c>
      <c r="AE60" s="92">
        <f>SUMIF('Debt _UTP'!$G$91:$G$131,$D60,'Debt _UTP'!AV$91:AV$131)/10^6</f>
        <v>0</v>
      </c>
      <c r="AF60" s="92">
        <f>SUMIF('Debt _UTP'!$G$91:$G$131,$D60,'Debt _UTP'!AW$91:AW$131)/10^6</f>
        <v>0</v>
      </c>
      <c r="AG60" s="92">
        <f>SUMIF('Debt _UTP'!$G$91:$G$131,$D60,'Debt _UTP'!AX$91:AX$131)/10^6</f>
        <v>0</v>
      </c>
      <c r="AH60" s="92">
        <f>SUMIF('Debt _UTP'!$G$91:$G$131,$D60,'Debt _UTP'!AY$91:AY$131)/10^6</f>
        <v>0</v>
      </c>
      <c r="AI60" s="92">
        <f>SUMIF('Debt _UTP'!$G$91:$G$131,$D60,'Debt _UTP'!AZ$91:AZ$131)/10^6</f>
        <v>0</v>
      </c>
      <c r="AJ60" s="92">
        <f>SUMIF('Debt _UTP'!$G$91:$G$131,$D60,'Debt _UTP'!BA$91:BA$131)/10^6</f>
        <v>0</v>
      </c>
      <c r="AK60" s="92">
        <f>SUMIF('Debt _UTP'!$G$91:$G$131,$D60,'Debt _UTP'!BB$91:BB$131)/10^6</f>
        <v>0</v>
      </c>
      <c r="AL60" s="92">
        <f>SUMIF('Debt _UTP'!$G$91:$G$131,$D60,'Debt _UTP'!BC$91:BC$131)/10^6</f>
        <v>0</v>
      </c>
      <c r="AM60" s="92">
        <f>SUMIF('Debt _UTP'!$G$91:$G$131,$D60,'Debt _UTP'!BD$91:BD$131)/10^6</f>
        <v>0</v>
      </c>
      <c r="AN60" s="92">
        <f>SUMIF('Debt _UTP'!$G$91:$G$131,$D60,'Debt _UTP'!BE$91:BE$131)/10^6</f>
        <v>0</v>
      </c>
      <c r="AO60" s="92">
        <f>SUMIF('Debt _UTP'!$G$91:$G$131,$D60,'Debt _UTP'!BF$91:BF$131)/10^6</f>
        <v>0</v>
      </c>
      <c r="AP60" s="92">
        <f>SUMIF('Debt _UTP'!$G$91:$G$131,$D60,'Debt _UTP'!BG$91:BG$131)/10^6</f>
        <v>0</v>
      </c>
      <c r="AQ60" s="92">
        <f>SUMIF('Debt _UTP'!$G$91:$G$131,$D60,'Debt _UTP'!BH$91:BH$131)/10^6</f>
        <v>0</v>
      </c>
      <c r="AR60" s="92">
        <f>SUMIF('Debt _UTP'!$G$91:$G$131,$D60,'Debt _UTP'!BI$91:BI$131)/10^6</f>
        <v>0</v>
      </c>
      <c r="AS60" s="92">
        <f>SUMIF('Debt _UTP'!$G$91:$G$131,$D60,'Debt _UTP'!BJ$91:BJ$131)/10^6</f>
        <v>0</v>
      </c>
      <c r="AT60" s="92">
        <f>SUMIF('Debt _UTP'!$G$91:$G$131,$D60,'Debt _UTP'!BK$91:BK$131)/10^6</f>
        <v>0</v>
      </c>
      <c r="AU60" s="92">
        <f>SUMIF('Debt _UTP'!$G$91:$G$131,$D60,'Debt _UTP'!BL$91:BL$131)/10^6</f>
        <v>0</v>
      </c>
      <c r="AV60" s="92">
        <f>SUMIF('Debt _UTP'!$G$91:$G$131,$D60,'Debt _UTP'!BM$91:BM$131)/10^6</f>
        <v>0</v>
      </c>
      <c r="AW60" s="92">
        <f>SUMIF('Debt _UTP'!$G$91:$G$131,$D60,'Debt _UTP'!BN$91:BN$131)/10^6</f>
        <v>0</v>
      </c>
      <c r="AX60" s="92">
        <f>SUMIF('Debt _UTP'!$G$91:$G$131,$D60,'Debt _UTP'!BO$91:BO$131)/10^6</f>
        <v>0</v>
      </c>
      <c r="AY60" s="92">
        <f>SUMIF('Debt _UTP'!$G$91:$G$131,$D60,'Debt _UTP'!BP$91:BP$131)/10^6</f>
        <v>0</v>
      </c>
      <c r="AZ60" s="92">
        <f>SUMIF('Debt _UTP'!$G$91:$G$131,$D60,'Debt _UTP'!BQ$91:BQ$131)/10^6</f>
        <v>0</v>
      </c>
      <c r="BA60" s="92">
        <f>SUMIF('Debt _UTP'!$G$91:$G$131,$D60,'Debt _UTP'!BR$91:BR$131)/10^6</f>
        <v>0</v>
      </c>
      <c r="BB60" s="92">
        <f>SUMIF('Debt _UTP'!$G$91:$G$131,$D60,'Debt _UTP'!BS$91:BS$131)/10^6</f>
        <v>0</v>
      </c>
      <c r="BC60" s="92">
        <f>SUMIF('Debt _UTP'!$G$91:$G$131,$D60,'Debt _UTP'!BT$91:BT$131)/10^6</f>
        <v>0</v>
      </c>
      <c r="BD60" s="92">
        <f>SUMIF('Debt _UTP'!$G$91:$G$131,$D60,'Debt _UTP'!BU$91:BU$131)/10^6</f>
        <v>0</v>
      </c>
      <c r="BE60" s="92">
        <f>SUMIF('Debt _UTP'!$G$91:$G$131,$D60,'Debt _UTP'!BV$91:BV$131)/10^6</f>
        <v>0</v>
      </c>
      <c r="BF60" s="92">
        <f>SUMIF('Debt _UTP'!$G$91:$G$131,$D60,'Debt _UTP'!BW$91:BW$131)/10^6</f>
        <v>0</v>
      </c>
    </row>
    <row r="61" spans="1:58" s="78" customFormat="1" ht="15" customHeight="1" x14ac:dyDescent="0.3">
      <c r="B61" s="84"/>
      <c r="C61" s="84"/>
      <c r="D61" s="84">
        <v>6</v>
      </c>
      <c r="E61" s="84" t="str">
        <f>$E$10</f>
        <v>USD_6</v>
      </c>
      <c r="F61" s="84"/>
      <c r="G61" s="84"/>
      <c r="H61" s="85">
        <f t="shared" si="12"/>
        <v>555.50926057633501</v>
      </c>
      <c r="I61" s="92">
        <f>SUMIF('Debt _UTP'!$G$91:$G$131,$D61,'Debt _UTP'!Z$91:Z$131)/10^6</f>
        <v>165.46568154143998</v>
      </c>
      <c r="J61" s="92">
        <f>SUMIF('Debt _UTP'!$G$91:$G$131,$D61,'Debt _UTP'!AA$91:AA$131)/10^6</f>
        <v>131.39009873501999</v>
      </c>
      <c r="K61" s="92">
        <f>SUMIF('Debt _UTP'!$G$91:$G$131,$D61,'Debt _UTP'!AB$91:AB$131)/10^6</f>
        <v>93.976723013249995</v>
      </c>
      <c r="L61" s="92">
        <f>SUMIF('Debt _UTP'!$G$91:$G$131,$D61,'Debt _UTP'!AC$91:AC$131)/10^6</f>
        <v>70.357255922625001</v>
      </c>
      <c r="M61" s="92">
        <f>SUMIF('Debt _UTP'!$G$91:$G$131,$D61,'Debt _UTP'!AD$91:AD$131)/10^6</f>
        <v>47.187788832000003</v>
      </c>
      <c r="N61" s="92">
        <f>SUMIF('Debt _UTP'!$G$91:$G$131,$D61,'Debt _UTP'!AE$91:AE$131)/10^6</f>
        <v>31.841141688000004</v>
      </c>
      <c r="O61" s="92">
        <f>SUMIF('Debt _UTP'!$G$91:$G$131,$D61,'Debt _UTP'!AF$91:AF$131)/10^6</f>
        <v>15.290570844000005</v>
      </c>
      <c r="P61" s="92">
        <f>SUMIF('Debt _UTP'!$G$91:$G$131,$D61,'Debt _UTP'!AG$91:AG$131)/10^6</f>
        <v>0</v>
      </c>
      <c r="Q61" s="92">
        <f>SUMIF('Debt _UTP'!$G$91:$G$131,$D61,'Debt _UTP'!AH$91:AH$131)/10^6</f>
        <v>0</v>
      </c>
      <c r="R61" s="92">
        <f>SUMIF('Debt _UTP'!$G$91:$G$131,$D61,'Debt _UTP'!AI$91:AI$131)/10^6</f>
        <v>0</v>
      </c>
      <c r="S61" s="92">
        <f>SUMIF('Debt _UTP'!$G$91:$G$131,$D61,'Debt _UTP'!AJ$91:AJ$131)/10^6</f>
        <v>0</v>
      </c>
      <c r="T61" s="92">
        <f>SUMIF('Debt _UTP'!$G$91:$G$131,$D61,'Debt _UTP'!AK$91:AK$131)/10^6</f>
        <v>0</v>
      </c>
      <c r="U61" s="92">
        <f>SUMIF('Debt _UTP'!$G$91:$G$131,$D61,'Debt _UTP'!AL$91:AL$131)/10^6</f>
        <v>0</v>
      </c>
      <c r="V61" s="92">
        <f>SUMIF('Debt _UTP'!$G$91:$G$131,$D61,'Debt _UTP'!AM$91:AM$131)/10^6</f>
        <v>0</v>
      </c>
      <c r="W61" s="92">
        <f>SUMIF('Debt _UTP'!$G$91:$G$131,$D61,'Debt _UTP'!AN$91:AN$131)/10^6</f>
        <v>0</v>
      </c>
      <c r="X61" s="92">
        <f>SUMIF('Debt _UTP'!$G$91:$G$131,$D61,'Debt _UTP'!AO$91:AO$131)/10^6</f>
        <v>0</v>
      </c>
      <c r="Y61" s="92">
        <f>SUMIF('Debt _UTP'!$G$91:$G$131,$D61,'Debt _UTP'!AP$91:AP$131)/10^6</f>
        <v>0</v>
      </c>
      <c r="Z61" s="92">
        <f>SUMIF('Debt _UTP'!$G$91:$G$131,$D61,'Debt _UTP'!AQ$91:AQ$131)/10^6</f>
        <v>0</v>
      </c>
      <c r="AA61" s="92">
        <f>SUMIF('Debt _UTP'!$G$91:$G$131,$D61,'Debt _UTP'!AR$91:AR$131)/10^6</f>
        <v>0</v>
      </c>
      <c r="AB61" s="92">
        <f>SUMIF('Debt _UTP'!$G$91:$G$131,$D61,'Debt _UTP'!AS$91:AS$131)/10^6</f>
        <v>0</v>
      </c>
      <c r="AC61" s="92">
        <f>SUMIF('Debt _UTP'!$G$91:$G$131,$D61,'Debt _UTP'!AT$91:AT$131)/10^6</f>
        <v>0</v>
      </c>
      <c r="AD61" s="92">
        <f>SUMIF('Debt _UTP'!$G$91:$G$131,$D61,'Debt _UTP'!AU$91:AU$131)/10^6</f>
        <v>0</v>
      </c>
      <c r="AE61" s="92">
        <f>SUMIF('Debt _UTP'!$G$91:$G$131,$D61,'Debt _UTP'!AV$91:AV$131)/10^6</f>
        <v>0</v>
      </c>
      <c r="AF61" s="92">
        <f>SUMIF('Debt _UTP'!$G$91:$G$131,$D61,'Debt _UTP'!AW$91:AW$131)/10^6</f>
        <v>0</v>
      </c>
      <c r="AG61" s="92">
        <f>SUMIF('Debt _UTP'!$G$91:$G$131,$D61,'Debt _UTP'!AX$91:AX$131)/10^6</f>
        <v>0</v>
      </c>
      <c r="AH61" s="92">
        <f>SUMIF('Debt _UTP'!$G$91:$G$131,$D61,'Debt _UTP'!AY$91:AY$131)/10^6</f>
        <v>0</v>
      </c>
      <c r="AI61" s="92">
        <f>SUMIF('Debt _UTP'!$G$91:$G$131,$D61,'Debt _UTP'!AZ$91:AZ$131)/10^6</f>
        <v>0</v>
      </c>
      <c r="AJ61" s="92">
        <f>SUMIF('Debt _UTP'!$G$91:$G$131,$D61,'Debt _UTP'!BA$91:BA$131)/10^6</f>
        <v>0</v>
      </c>
      <c r="AK61" s="92">
        <f>SUMIF('Debt _UTP'!$G$91:$G$131,$D61,'Debt _UTP'!BB$91:BB$131)/10^6</f>
        <v>0</v>
      </c>
      <c r="AL61" s="92">
        <f>SUMIF('Debt _UTP'!$G$91:$G$131,$D61,'Debt _UTP'!BC$91:BC$131)/10^6</f>
        <v>0</v>
      </c>
      <c r="AM61" s="92">
        <f>SUMIF('Debt _UTP'!$G$91:$G$131,$D61,'Debt _UTP'!BD$91:BD$131)/10^6</f>
        <v>0</v>
      </c>
      <c r="AN61" s="92">
        <f>SUMIF('Debt _UTP'!$G$91:$G$131,$D61,'Debt _UTP'!BE$91:BE$131)/10^6</f>
        <v>0</v>
      </c>
      <c r="AO61" s="92">
        <f>SUMIF('Debt _UTP'!$G$91:$G$131,$D61,'Debt _UTP'!BF$91:BF$131)/10^6</f>
        <v>0</v>
      </c>
      <c r="AP61" s="92">
        <f>SUMIF('Debt _UTP'!$G$91:$G$131,$D61,'Debt _UTP'!BG$91:BG$131)/10^6</f>
        <v>0</v>
      </c>
      <c r="AQ61" s="92">
        <f>SUMIF('Debt _UTP'!$G$91:$G$131,$D61,'Debt _UTP'!BH$91:BH$131)/10^6</f>
        <v>0</v>
      </c>
      <c r="AR61" s="92">
        <f>SUMIF('Debt _UTP'!$G$91:$G$131,$D61,'Debt _UTP'!BI$91:BI$131)/10^6</f>
        <v>0</v>
      </c>
      <c r="AS61" s="92">
        <f>SUMIF('Debt _UTP'!$G$91:$G$131,$D61,'Debt _UTP'!BJ$91:BJ$131)/10^6</f>
        <v>0</v>
      </c>
      <c r="AT61" s="92">
        <f>SUMIF('Debt _UTP'!$G$91:$G$131,$D61,'Debt _UTP'!BK$91:BK$131)/10^6</f>
        <v>0</v>
      </c>
      <c r="AU61" s="92">
        <f>SUMIF('Debt _UTP'!$G$91:$G$131,$D61,'Debt _UTP'!BL$91:BL$131)/10^6</f>
        <v>0</v>
      </c>
      <c r="AV61" s="92">
        <f>SUMIF('Debt _UTP'!$G$91:$G$131,$D61,'Debt _UTP'!BM$91:BM$131)/10^6</f>
        <v>0</v>
      </c>
      <c r="AW61" s="92">
        <f>SUMIF('Debt _UTP'!$G$91:$G$131,$D61,'Debt _UTP'!BN$91:BN$131)/10^6</f>
        <v>0</v>
      </c>
      <c r="AX61" s="92">
        <f>SUMIF('Debt _UTP'!$G$91:$G$131,$D61,'Debt _UTP'!BO$91:BO$131)/10^6</f>
        <v>0</v>
      </c>
      <c r="AY61" s="92">
        <f>SUMIF('Debt _UTP'!$G$91:$G$131,$D61,'Debt _UTP'!BP$91:BP$131)/10^6</f>
        <v>0</v>
      </c>
      <c r="AZ61" s="92">
        <f>SUMIF('Debt _UTP'!$G$91:$G$131,$D61,'Debt _UTP'!BQ$91:BQ$131)/10^6</f>
        <v>0</v>
      </c>
      <c r="BA61" s="92">
        <f>SUMIF('Debt _UTP'!$G$91:$G$131,$D61,'Debt _UTP'!BR$91:BR$131)/10^6</f>
        <v>0</v>
      </c>
      <c r="BB61" s="92">
        <f>SUMIF('Debt _UTP'!$G$91:$G$131,$D61,'Debt _UTP'!BS$91:BS$131)/10^6</f>
        <v>0</v>
      </c>
      <c r="BC61" s="92">
        <f>SUMIF('Debt _UTP'!$G$91:$G$131,$D61,'Debt _UTP'!BT$91:BT$131)/10^6</f>
        <v>0</v>
      </c>
      <c r="BD61" s="92">
        <f>SUMIF('Debt _UTP'!$G$91:$G$131,$D61,'Debt _UTP'!BU$91:BU$131)/10^6</f>
        <v>0</v>
      </c>
      <c r="BE61" s="92">
        <f>SUMIF('Debt _UTP'!$G$91:$G$131,$D61,'Debt _UTP'!BV$91:BV$131)/10^6</f>
        <v>0</v>
      </c>
      <c r="BF61" s="92">
        <f>SUMIF('Debt _UTP'!$G$91:$G$131,$D61,'Debt _UTP'!BW$91:BW$131)/10^6</f>
        <v>0</v>
      </c>
    </row>
    <row r="62" spans="1:58" s="78" customFormat="1" ht="15" customHeight="1" x14ac:dyDescent="0.3">
      <c r="B62" s="84"/>
      <c r="C62" s="84"/>
      <c r="D62" s="84">
        <v>7</v>
      </c>
      <c r="E62" s="84" t="str">
        <f>$E$11</f>
        <v>USD_7</v>
      </c>
      <c r="F62" s="84"/>
      <c r="G62" s="84"/>
      <c r="H62" s="85">
        <f t="shared" si="12"/>
        <v>0</v>
      </c>
      <c r="I62" s="92">
        <f>SUMIF('Debt _UTP'!$G$91:$G$131,$D62,'Debt _UTP'!Z$91:Z$131)/10^6</f>
        <v>0</v>
      </c>
      <c r="J62" s="92">
        <f>SUMIF('Debt _UTP'!$G$91:$G$131,$D62,'Debt _UTP'!AA$91:AA$131)/10^6</f>
        <v>0</v>
      </c>
      <c r="K62" s="92">
        <f>SUMIF('Debt _UTP'!$G$91:$G$131,$D62,'Debt _UTP'!AB$91:AB$131)/10^6</f>
        <v>0</v>
      </c>
      <c r="L62" s="92">
        <f>SUMIF('Debt _UTP'!$G$91:$G$131,$D62,'Debt _UTP'!AC$91:AC$131)/10^6</f>
        <v>0</v>
      </c>
      <c r="M62" s="92">
        <f>SUMIF('Debt _UTP'!$G$91:$G$131,$D62,'Debt _UTP'!AD$91:AD$131)/10^6</f>
        <v>0</v>
      </c>
      <c r="N62" s="92">
        <f>SUMIF('Debt _UTP'!$G$91:$G$131,$D62,'Debt _UTP'!AE$91:AE$131)/10^6</f>
        <v>0</v>
      </c>
      <c r="O62" s="92">
        <f>SUMIF('Debt _UTP'!$G$91:$G$131,$D62,'Debt _UTP'!AF$91:AF$131)/10^6</f>
        <v>0</v>
      </c>
      <c r="P62" s="92">
        <f>SUMIF('Debt _UTP'!$G$91:$G$131,$D62,'Debt _UTP'!AG$91:AG$131)/10^6</f>
        <v>0</v>
      </c>
      <c r="Q62" s="92">
        <f>SUMIF('Debt _UTP'!$G$91:$G$131,$D62,'Debt _UTP'!AH$91:AH$131)/10^6</f>
        <v>0</v>
      </c>
      <c r="R62" s="92">
        <f>SUMIF('Debt _UTP'!$G$91:$G$131,$D62,'Debt _UTP'!AI$91:AI$131)/10^6</f>
        <v>0</v>
      </c>
      <c r="S62" s="92">
        <f>SUMIF('Debt _UTP'!$G$91:$G$131,$D62,'Debt _UTP'!AJ$91:AJ$131)/10^6</f>
        <v>0</v>
      </c>
      <c r="T62" s="92">
        <f>SUMIF('Debt _UTP'!$G$91:$G$131,$D62,'Debt _UTP'!AK$91:AK$131)/10^6</f>
        <v>0</v>
      </c>
      <c r="U62" s="92">
        <f>SUMIF('Debt _UTP'!$G$91:$G$131,$D62,'Debt _UTP'!AL$91:AL$131)/10^6</f>
        <v>0</v>
      </c>
      <c r="V62" s="92">
        <f>SUMIF('Debt _UTP'!$G$91:$G$131,$D62,'Debt _UTP'!AM$91:AM$131)/10^6</f>
        <v>0</v>
      </c>
      <c r="W62" s="92">
        <f>SUMIF('Debt _UTP'!$G$91:$G$131,$D62,'Debt _UTP'!AN$91:AN$131)/10^6</f>
        <v>0</v>
      </c>
      <c r="X62" s="92">
        <f>SUMIF('Debt _UTP'!$G$91:$G$131,$D62,'Debt _UTP'!AO$91:AO$131)/10^6</f>
        <v>0</v>
      </c>
      <c r="Y62" s="92">
        <f>SUMIF('Debt _UTP'!$G$91:$G$131,$D62,'Debt _UTP'!AP$91:AP$131)/10^6</f>
        <v>0</v>
      </c>
      <c r="Z62" s="92">
        <f>SUMIF('Debt _UTP'!$G$91:$G$131,$D62,'Debt _UTP'!AQ$91:AQ$131)/10^6</f>
        <v>0</v>
      </c>
      <c r="AA62" s="92">
        <f>SUMIF('Debt _UTP'!$G$91:$G$131,$D62,'Debt _UTP'!AR$91:AR$131)/10^6</f>
        <v>0</v>
      </c>
      <c r="AB62" s="92">
        <f>SUMIF('Debt _UTP'!$G$91:$G$131,$D62,'Debt _UTP'!AS$91:AS$131)/10^6</f>
        <v>0</v>
      </c>
      <c r="AC62" s="92">
        <f>SUMIF('Debt _UTP'!$G$91:$G$131,$D62,'Debt _UTP'!AT$91:AT$131)/10^6</f>
        <v>0</v>
      </c>
      <c r="AD62" s="92">
        <f>SUMIF('Debt _UTP'!$G$91:$G$131,$D62,'Debt _UTP'!AU$91:AU$131)/10^6</f>
        <v>0</v>
      </c>
      <c r="AE62" s="92">
        <f>SUMIF('Debt _UTP'!$G$91:$G$131,$D62,'Debt _UTP'!AV$91:AV$131)/10^6</f>
        <v>0</v>
      </c>
      <c r="AF62" s="92">
        <f>SUMIF('Debt _UTP'!$G$91:$G$131,$D62,'Debt _UTP'!AW$91:AW$131)/10^6</f>
        <v>0</v>
      </c>
      <c r="AG62" s="92">
        <f>SUMIF('Debt _UTP'!$G$91:$G$131,$D62,'Debt _UTP'!AX$91:AX$131)/10^6</f>
        <v>0</v>
      </c>
      <c r="AH62" s="92">
        <f>SUMIF('Debt _UTP'!$G$91:$G$131,$D62,'Debt _UTP'!AY$91:AY$131)/10^6</f>
        <v>0</v>
      </c>
      <c r="AI62" s="92">
        <f>SUMIF('Debt _UTP'!$G$91:$G$131,$D62,'Debt _UTP'!AZ$91:AZ$131)/10^6</f>
        <v>0</v>
      </c>
      <c r="AJ62" s="92">
        <f>SUMIF('Debt _UTP'!$G$91:$G$131,$D62,'Debt _UTP'!BA$91:BA$131)/10^6</f>
        <v>0</v>
      </c>
      <c r="AK62" s="92">
        <f>SUMIF('Debt _UTP'!$G$91:$G$131,$D62,'Debt _UTP'!BB$91:BB$131)/10^6</f>
        <v>0</v>
      </c>
      <c r="AL62" s="92">
        <f>SUMIF('Debt _UTP'!$G$91:$G$131,$D62,'Debt _UTP'!BC$91:BC$131)/10^6</f>
        <v>0</v>
      </c>
      <c r="AM62" s="92">
        <f>SUMIF('Debt _UTP'!$G$91:$G$131,$D62,'Debt _UTP'!BD$91:BD$131)/10^6</f>
        <v>0</v>
      </c>
      <c r="AN62" s="92">
        <f>SUMIF('Debt _UTP'!$G$91:$G$131,$D62,'Debt _UTP'!BE$91:BE$131)/10^6</f>
        <v>0</v>
      </c>
      <c r="AO62" s="92">
        <f>SUMIF('Debt _UTP'!$G$91:$G$131,$D62,'Debt _UTP'!BF$91:BF$131)/10^6</f>
        <v>0</v>
      </c>
      <c r="AP62" s="92">
        <f>SUMIF('Debt _UTP'!$G$91:$G$131,$D62,'Debt _UTP'!BG$91:BG$131)/10^6</f>
        <v>0</v>
      </c>
      <c r="AQ62" s="92">
        <f>SUMIF('Debt _UTP'!$G$91:$G$131,$D62,'Debt _UTP'!BH$91:BH$131)/10^6</f>
        <v>0</v>
      </c>
      <c r="AR62" s="92">
        <f>SUMIF('Debt _UTP'!$G$91:$G$131,$D62,'Debt _UTP'!BI$91:BI$131)/10^6</f>
        <v>0</v>
      </c>
      <c r="AS62" s="92">
        <f>SUMIF('Debt _UTP'!$G$91:$G$131,$D62,'Debt _UTP'!BJ$91:BJ$131)/10^6</f>
        <v>0</v>
      </c>
      <c r="AT62" s="92">
        <f>SUMIF('Debt _UTP'!$G$91:$G$131,$D62,'Debt _UTP'!BK$91:BK$131)/10^6</f>
        <v>0</v>
      </c>
      <c r="AU62" s="92">
        <f>SUMIF('Debt _UTP'!$G$91:$G$131,$D62,'Debt _UTP'!BL$91:BL$131)/10^6</f>
        <v>0</v>
      </c>
      <c r="AV62" s="92">
        <f>SUMIF('Debt _UTP'!$G$91:$G$131,$D62,'Debt _UTP'!BM$91:BM$131)/10^6</f>
        <v>0</v>
      </c>
      <c r="AW62" s="92">
        <f>SUMIF('Debt _UTP'!$G$91:$G$131,$D62,'Debt _UTP'!BN$91:BN$131)/10^6</f>
        <v>0</v>
      </c>
      <c r="AX62" s="92">
        <f>SUMIF('Debt _UTP'!$G$91:$G$131,$D62,'Debt _UTP'!BO$91:BO$131)/10^6</f>
        <v>0</v>
      </c>
      <c r="AY62" s="92">
        <f>SUMIF('Debt _UTP'!$G$91:$G$131,$D62,'Debt _UTP'!BP$91:BP$131)/10^6</f>
        <v>0</v>
      </c>
      <c r="AZ62" s="92">
        <f>SUMIF('Debt _UTP'!$G$91:$G$131,$D62,'Debt _UTP'!BQ$91:BQ$131)/10^6</f>
        <v>0</v>
      </c>
      <c r="BA62" s="92">
        <f>SUMIF('Debt _UTP'!$G$91:$G$131,$D62,'Debt _UTP'!BR$91:BR$131)/10^6</f>
        <v>0</v>
      </c>
      <c r="BB62" s="92">
        <f>SUMIF('Debt _UTP'!$G$91:$G$131,$D62,'Debt _UTP'!BS$91:BS$131)/10^6</f>
        <v>0</v>
      </c>
      <c r="BC62" s="92">
        <f>SUMIF('Debt _UTP'!$G$91:$G$131,$D62,'Debt _UTP'!BT$91:BT$131)/10^6</f>
        <v>0</v>
      </c>
      <c r="BD62" s="92">
        <f>SUMIF('Debt _UTP'!$G$91:$G$131,$D62,'Debt _UTP'!BU$91:BU$131)/10^6</f>
        <v>0</v>
      </c>
      <c r="BE62" s="92">
        <f>SUMIF('Debt _UTP'!$G$91:$G$131,$D62,'Debt _UTP'!BV$91:BV$131)/10^6</f>
        <v>0</v>
      </c>
      <c r="BF62" s="92">
        <f>SUMIF('Debt _UTP'!$G$91:$G$131,$D62,'Debt _UTP'!BW$91:BW$131)/10^6</f>
        <v>0</v>
      </c>
    </row>
    <row r="63" spans="1:58" s="78" customFormat="1" ht="15" customHeight="1" x14ac:dyDescent="0.3">
      <c r="B63" s="84"/>
      <c r="C63" s="84"/>
      <c r="D63" s="84">
        <v>8</v>
      </c>
      <c r="E63" s="84" t="str">
        <f>$E$12</f>
        <v>USD_8</v>
      </c>
      <c r="F63" s="84"/>
      <c r="G63" s="84"/>
      <c r="H63" s="85">
        <f t="shared" si="12"/>
        <v>0</v>
      </c>
      <c r="I63" s="92">
        <f>SUMIF('Debt _UTP'!$G$91:$G$131,$D63,'Debt _UTP'!Z$91:Z$131)/10^6</f>
        <v>0</v>
      </c>
      <c r="J63" s="92">
        <f>SUMIF('Debt _UTP'!$G$91:$G$131,$D63,'Debt _UTP'!AA$91:AA$131)/10^6</f>
        <v>0</v>
      </c>
      <c r="K63" s="92">
        <f>SUMIF('Debt _UTP'!$G$91:$G$131,$D63,'Debt _UTP'!AB$91:AB$131)/10^6</f>
        <v>0</v>
      </c>
      <c r="L63" s="92">
        <f>SUMIF('Debt _UTP'!$G$91:$G$131,$D63,'Debt _UTP'!AC$91:AC$131)/10^6</f>
        <v>0</v>
      </c>
      <c r="M63" s="92">
        <f>SUMIF('Debt _UTP'!$G$91:$G$131,$D63,'Debt _UTP'!AD$91:AD$131)/10^6</f>
        <v>0</v>
      </c>
      <c r="N63" s="92">
        <f>SUMIF('Debt _UTP'!$G$91:$G$131,$D63,'Debt _UTP'!AE$91:AE$131)/10^6</f>
        <v>0</v>
      </c>
      <c r="O63" s="92">
        <f>SUMIF('Debt _UTP'!$G$91:$G$131,$D63,'Debt _UTP'!AF$91:AF$131)/10^6</f>
        <v>0</v>
      </c>
      <c r="P63" s="92">
        <f>SUMIF('Debt _UTP'!$G$91:$G$131,$D63,'Debt _UTP'!AG$91:AG$131)/10^6</f>
        <v>0</v>
      </c>
      <c r="Q63" s="92">
        <f>SUMIF('Debt _UTP'!$G$91:$G$131,$D63,'Debt _UTP'!AH$91:AH$131)/10^6</f>
        <v>0</v>
      </c>
      <c r="R63" s="92">
        <f>SUMIF('Debt _UTP'!$G$91:$G$131,$D63,'Debt _UTP'!AI$91:AI$131)/10^6</f>
        <v>0</v>
      </c>
      <c r="S63" s="92">
        <f>SUMIF('Debt _UTP'!$G$91:$G$131,$D63,'Debt _UTP'!AJ$91:AJ$131)/10^6</f>
        <v>0</v>
      </c>
      <c r="T63" s="92">
        <f>SUMIF('Debt _UTP'!$G$91:$G$131,$D63,'Debt _UTP'!AK$91:AK$131)/10^6</f>
        <v>0</v>
      </c>
      <c r="U63" s="92">
        <f>SUMIF('Debt _UTP'!$G$91:$G$131,$D63,'Debt _UTP'!AL$91:AL$131)/10^6</f>
        <v>0</v>
      </c>
      <c r="V63" s="92">
        <f>SUMIF('Debt _UTP'!$G$91:$G$131,$D63,'Debt _UTP'!AM$91:AM$131)/10^6</f>
        <v>0</v>
      </c>
      <c r="W63" s="92">
        <f>SUMIF('Debt _UTP'!$G$91:$G$131,$D63,'Debt _UTP'!AN$91:AN$131)/10^6</f>
        <v>0</v>
      </c>
      <c r="X63" s="92">
        <f>SUMIF('Debt _UTP'!$G$91:$G$131,$D63,'Debt _UTP'!AO$91:AO$131)/10^6</f>
        <v>0</v>
      </c>
      <c r="Y63" s="92">
        <f>SUMIF('Debt _UTP'!$G$91:$G$131,$D63,'Debt _UTP'!AP$91:AP$131)/10^6</f>
        <v>0</v>
      </c>
      <c r="Z63" s="92">
        <f>SUMIF('Debt _UTP'!$G$91:$G$131,$D63,'Debt _UTP'!AQ$91:AQ$131)/10^6</f>
        <v>0</v>
      </c>
      <c r="AA63" s="92">
        <f>SUMIF('Debt _UTP'!$G$91:$G$131,$D63,'Debt _UTP'!AR$91:AR$131)/10^6</f>
        <v>0</v>
      </c>
      <c r="AB63" s="92">
        <f>SUMIF('Debt _UTP'!$G$91:$G$131,$D63,'Debt _UTP'!AS$91:AS$131)/10^6</f>
        <v>0</v>
      </c>
      <c r="AC63" s="92">
        <f>SUMIF('Debt _UTP'!$G$91:$G$131,$D63,'Debt _UTP'!AT$91:AT$131)/10^6</f>
        <v>0</v>
      </c>
      <c r="AD63" s="92">
        <f>SUMIF('Debt _UTP'!$G$91:$G$131,$D63,'Debt _UTP'!AU$91:AU$131)/10^6</f>
        <v>0</v>
      </c>
      <c r="AE63" s="92">
        <f>SUMIF('Debt _UTP'!$G$91:$G$131,$D63,'Debt _UTP'!AV$91:AV$131)/10^6</f>
        <v>0</v>
      </c>
      <c r="AF63" s="92">
        <f>SUMIF('Debt _UTP'!$G$91:$G$131,$D63,'Debt _UTP'!AW$91:AW$131)/10^6</f>
        <v>0</v>
      </c>
      <c r="AG63" s="92">
        <f>SUMIF('Debt _UTP'!$G$91:$G$131,$D63,'Debt _UTP'!AX$91:AX$131)/10^6</f>
        <v>0</v>
      </c>
      <c r="AH63" s="92">
        <f>SUMIF('Debt _UTP'!$G$91:$G$131,$D63,'Debt _UTP'!AY$91:AY$131)/10^6</f>
        <v>0</v>
      </c>
      <c r="AI63" s="92">
        <f>SUMIF('Debt _UTP'!$G$91:$G$131,$D63,'Debt _UTP'!AZ$91:AZ$131)/10^6</f>
        <v>0</v>
      </c>
      <c r="AJ63" s="92">
        <f>SUMIF('Debt _UTP'!$G$91:$G$131,$D63,'Debt _UTP'!BA$91:BA$131)/10^6</f>
        <v>0</v>
      </c>
      <c r="AK63" s="92">
        <f>SUMIF('Debt _UTP'!$G$91:$G$131,$D63,'Debt _UTP'!BB$91:BB$131)/10^6</f>
        <v>0</v>
      </c>
      <c r="AL63" s="92">
        <f>SUMIF('Debt _UTP'!$G$91:$G$131,$D63,'Debt _UTP'!BC$91:BC$131)/10^6</f>
        <v>0</v>
      </c>
      <c r="AM63" s="92">
        <f>SUMIF('Debt _UTP'!$G$91:$G$131,$D63,'Debt _UTP'!BD$91:BD$131)/10^6</f>
        <v>0</v>
      </c>
      <c r="AN63" s="92">
        <f>SUMIF('Debt _UTP'!$G$91:$G$131,$D63,'Debt _UTP'!BE$91:BE$131)/10^6</f>
        <v>0</v>
      </c>
      <c r="AO63" s="92">
        <f>SUMIF('Debt _UTP'!$G$91:$G$131,$D63,'Debt _UTP'!BF$91:BF$131)/10^6</f>
        <v>0</v>
      </c>
      <c r="AP63" s="92">
        <f>SUMIF('Debt _UTP'!$G$91:$G$131,$D63,'Debt _UTP'!BG$91:BG$131)/10^6</f>
        <v>0</v>
      </c>
      <c r="AQ63" s="92">
        <f>SUMIF('Debt _UTP'!$G$91:$G$131,$D63,'Debt _UTP'!BH$91:BH$131)/10^6</f>
        <v>0</v>
      </c>
      <c r="AR63" s="92">
        <f>SUMIF('Debt _UTP'!$G$91:$G$131,$D63,'Debt _UTP'!BI$91:BI$131)/10^6</f>
        <v>0</v>
      </c>
      <c r="AS63" s="92">
        <f>SUMIF('Debt _UTP'!$G$91:$G$131,$D63,'Debt _UTP'!BJ$91:BJ$131)/10^6</f>
        <v>0</v>
      </c>
      <c r="AT63" s="92">
        <f>SUMIF('Debt _UTP'!$G$91:$G$131,$D63,'Debt _UTP'!BK$91:BK$131)/10^6</f>
        <v>0</v>
      </c>
      <c r="AU63" s="92">
        <f>SUMIF('Debt _UTP'!$G$91:$G$131,$D63,'Debt _UTP'!BL$91:BL$131)/10^6</f>
        <v>0</v>
      </c>
      <c r="AV63" s="92">
        <f>SUMIF('Debt _UTP'!$G$91:$G$131,$D63,'Debt _UTP'!BM$91:BM$131)/10^6</f>
        <v>0</v>
      </c>
      <c r="AW63" s="92">
        <f>SUMIF('Debt _UTP'!$G$91:$G$131,$D63,'Debt _UTP'!BN$91:BN$131)/10^6</f>
        <v>0</v>
      </c>
      <c r="AX63" s="92">
        <f>SUMIF('Debt _UTP'!$G$91:$G$131,$D63,'Debt _UTP'!BO$91:BO$131)/10^6</f>
        <v>0</v>
      </c>
      <c r="AY63" s="92">
        <f>SUMIF('Debt _UTP'!$G$91:$G$131,$D63,'Debt _UTP'!BP$91:BP$131)/10^6</f>
        <v>0</v>
      </c>
      <c r="AZ63" s="92">
        <f>SUMIF('Debt _UTP'!$G$91:$G$131,$D63,'Debt _UTP'!BQ$91:BQ$131)/10^6</f>
        <v>0</v>
      </c>
      <c r="BA63" s="92">
        <f>SUMIF('Debt _UTP'!$G$91:$G$131,$D63,'Debt _UTP'!BR$91:BR$131)/10^6</f>
        <v>0</v>
      </c>
      <c r="BB63" s="92">
        <f>SUMIF('Debt _UTP'!$G$91:$G$131,$D63,'Debt _UTP'!BS$91:BS$131)/10^6</f>
        <v>0</v>
      </c>
      <c r="BC63" s="92">
        <f>SUMIF('Debt _UTP'!$G$91:$G$131,$D63,'Debt _UTP'!BT$91:BT$131)/10^6</f>
        <v>0</v>
      </c>
      <c r="BD63" s="92">
        <f>SUMIF('Debt _UTP'!$G$91:$G$131,$D63,'Debt _UTP'!BU$91:BU$131)/10^6</f>
        <v>0</v>
      </c>
      <c r="BE63" s="92">
        <f>SUMIF('Debt _UTP'!$G$91:$G$131,$D63,'Debt _UTP'!BV$91:BV$131)/10^6</f>
        <v>0</v>
      </c>
      <c r="BF63" s="92">
        <f>SUMIF('Debt _UTP'!$G$91:$G$131,$D63,'Debt _UTP'!BW$91:BW$131)/10^6</f>
        <v>0</v>
      </c>
    </row>
    <row r="64" spans="1:58" s="78" customFormat="1" ht="15" customHeight="1" x14ac:dyDescent="0.3">
      <c r="B64" s="84"/>
      <c r="C64" s="84"/>
      <c r="D64" s="84">
        <v>9</v>
      </c>
      <c r="E64" s="84" t="str">
        <f>$E$13</f>
        <v>USD_9</v>
      </c>
      <c r="F64" s="84"/>
      <c r="G64" s="84"/>
      <c r="H64" s="85">
        <f t="shared" si="12"/>
        <v>0</v>
      </c>
      <c r="I64" s="92">
        <f>SUMIF('Debt _UTP'!$G$91:$G$131,$D64,'Debt _UTP'!Z$91:Z$131)/10^6</f>
        <v>0</v>
      </c>
      <c r="J64" s="92">
        <f>SUMIF('Debt _UTP'!$G$91:$G$131,$D64,'Debt _UTP'!AA$91:AA$131)/10^6</f>
        <v>0</v>
      </c>
      <c r="K64" s="92">
        <f>SUMIF('Debt _UTP'!$G$91:$G$131,$D64,'Debt _UTP'!AB$91:AB$131)/10^6</f>
        <v>0</v>
      </c>
      <c r="L64" s="92">
        <f>SUMIF('Debt _UTP'!$G$91:$G$131,$D64,'Debt _UTP'!AC$91:AC$131)/10^6</f>
        <v>0</v>
      </c>
      <c r="M64" s="92">
        <f>SUMIF('Debt _UTP'!$G$91:$G$131,$D64,'Debt _UTP'!AD$91:AD$131)/10^6</f>
        <v>0</v>
      </c>
      <c r="N64" s="92">
        <f>SUMIF('Debt _UTP'!$G$91:$G$131,$D64,'Debt _UTP'!AE$91:AE$131)/10^6</f>
        <v>0</v>
      </c>
      <c r="O64" s="92">
        <f>SUMIF('Debt _UTP'!$G$91:$G$131,$D64,'Debt _UTP'!AF$91:AF$131)/10^6</f>
        <v>0</v>
      </c>
      <c r="P64" s="92">
        <f>SUMIF('Debt _UTP'!$G$91:$G$131,$D64,'Debt _UTP'!AG$91:AG$131)/10^6</f>
        <v>0</v>
      </c>
      <c r="Q64" s="92">
        <f>SUMIF('Debt _UTP'!$G$91:$G$131,$D64,'Debt _UTP'!AH$91:AH$131)/10^6</f>
        <v>0</v>
      </c>
      <c r="R64" s="92">
        <f>SUMIF('Debt _UTP'!$G$91:$G$131,$D64,'Debt _UTP'!AI$91:AI$131)/10^6</f>
        <v>0</v>
      </c>
      <c r="S64" s="92">
        <f>SUMIF('Debt _UTP'!$G$91:$G$131,$D64,'Debt _UTP'!AJ$91:AJ$131)/10^6</f>
        <v>0</v>
      </c>
      <c r="T64" s="92">
        <f>SUMIF('Debt _UTP'!$G$91:$G$131,$D64,'Debt _UTP'!AK$91:AK$131)/10^6</f>
        <v>0</v>
      </c>
      <c r="U64" s="92">
        <f>SUMIF('Debt _UTP'!$G$91:$G$131,$D64,'Debt _UTP'!AL$91:AL$131)/10^6</f>
        <v>0</v>
      </c>
      <c r="V64" s="92">
        <f>SUMIF('Debt _UTP'!$G$91:$G$131,$D64,'Debt _UTP'!AM$91:AM$131)/10^6</f>
        <v>0</v>
      </c>
      <c r="W64" s="92">
        <f>SUMIF('Debt _UTP'!$G$91:$G$131,$D64,'Debt _UTP'!AN$91:AN$131)/10^6</f>
        <v>0</v>
      </c>
      <c r="X64" s="92">
        <f>SUMIF('Debt _UTP'!$G$91:$G$131,$D64,'Debt _UTP'!AO$91:AO$131)/10^6</f>
        <v>0</v>
      </c>
      <c r="Y64" s="92">
        <f>SUMIF('Debt _UTP'!$G$91:$G$131,$D64,'Debt _UTP'!AP$91:AP$131)/10^6</f>
        <v>0</v>
      </c>
      <c r="Z64" s="92">
        <f>SUMIF('Debt _UTP'!$G$91:$G$131,$D64,'Debt _UTP'!AQ$91:AQ$131)/10^6</f>
        <v>0</v>
      </c>
      <c r="AA64" s="92">
        <f>SUMIF('Debt _UTP'!$G$91:$G$131,$D64,'Debt _UTP'!AR$91:AR$131)/10^6</f>
        <v>0</v>
      </c>
      <c r="AB64" s="92">
        <f>SUMIF('Debt _UTP'!$G$91:$G$131,$D64,'Debt _UTP'!AS$91:AS$131)/10^6</f>
        <v>0</v>
      </c>
      <c r="AC64" s="92">
        <f>SUMIF('Debt _UTP'!$G$91:$G$131,$D64,'Debt _UTP'!AT$91:AT$131)/10^6</f>
        <v>0</v>
      </c>
      <c r="AD64" s="92">
        <f>SUMIF('Debt _UTP'!$G$91:$G$131,$D64,'Debt _UTP'!AU$91:AU$131)/10^6</f>
        <v>0</v>
      </c>
      <c r="AE64" s="92">
        <f>SUMIF('Debt _UTP'!$G$91:$G$131,$D64,'Debt _UTP'!AV$91:AV$131)/10^6</f>
        <v>0</v>
      </c>
      <c r="AF64" s="92">
        <f>SUMIF('Debt _UTP'!$G$91:$G$131,$D64,'Debt _UTP'!AW$91:AW$131)/10^6</f>
        <v>0</v>
      </c>
      <c r="AG64" s="92">
        <f>SUMIF('Debt _UTP'!$G$91:$G$131,$D64,'Debt _UTP'!AX$91:AX$131)/10^6</f>
        <v>0</v>
      </c>
      <c r="AH64" s="92">
        <f>SUMIF('Debt _UTP'!$G$91:$G$131,$D64,'Debt _UTP'!AY$91:AY$131)/10^6</f>
        <v>0</v>
      </c>
      <c r="AI64" s="92">
        <f>SUMIF('Debt _UTP'!$G$91:$G$131,$D64,'Debt _UTP'!AZ$91:AZ$131)/10^6</f>
        <v>0</v>
      </c>
      <c r="AJ64" s="92">
        <f>SUMIF('Debt _UTP'!$G$91:$G$131,$D64,'Debt _UTP'!BA$91:BA$131)/10^6</f>
        <v>0</v>
      </c>
      <c r="AK64" s="92">
        <f>SUMIF('Debt _UTP'!$G$91:$G$131,$D64,'Debt _UTP'!BB$91:BB$131)/10^6</f>
        <v>0</v>
      </c>
      <c r="AL64" s="92">
        <f>SUMIF('Debt _UTP'!$G$91:$G$131,$D64,'Debt _UTP'!BC$91:BC$131)/10^6</f>
        <v>0</v>
      </c>
      <c r="AM64" s="92">
        <f>SUMIF('Debt _UTP'!$G$91:$G$131,$D64,'Debt _UTP'!BD$91:BD$131)/10^6</f>
        <v>0</v>
      </c>
      <c r="AN64" s="92">
        <f>SUMIF('Debt _UTP'!$G$91:$G$131,$D64,'Debt _UTP'!BE$91:BE$131)/10^6</f>
        <v>0</v>
      </c>
      <c r="AO64" s="92">
        <f>SUMIF('Debt _UTP'!$G$91:$G$131,$D64,'Debt _UTP'!BF$91:BF$131)/10^6</f>
        <v>0</v>
      </c>
      <c r="AP64" s="92">
        <f>SUMIF('Debt _UTP'!$G$91:$G$131,$D64,'Debt _UTP'!BG$91:BG$131)/10^6</f>
        <v>0</v>
      </c>
      <c r="AQ64" s="92">
        <f>SUMIF('Debt _UTP'!$G$91:$G$131,$D64,'Debt _UTP'!BH$91:BH$131)/10^6</f>
        <v>0</v>
      </c>
      <c r="AR64" s="92">
        <f>SUMIF('Debt _UTP'!$G$91:$G$131,$D64,'Debt _UTP'!BI$91:BI$131)/10^6</f>
        <v>0</v>
      </c>
      <c r="AS64" s="92">
        <f>SUMIF('Debt _UTP'!$G$91:$G$131,$D64,'Debt _UTP'!BJ$91:BJ$131)/10^6</f>
        <v>0</v>
      </c>
      <c r="AT64" s="92">
        <f>SUMIF('Debt _UTP'!$G$91:$G$131,$D64,'Debt _UTP'!BK$91:BK$131)/10^6</f>
        <v>0</v>
      </c>
      <c r="AU64" s="92">
        <f>SUMIF('Debt _UTP'!$G$91:$G$131,$D64,'Debt _UTP'!BL$91:BL$131)/10^6</f>
        <v>0</v>
      </c>
      <c r="AV64" s="92">
        <f>SUMIF('Debt _UTP'!$G$91:$G$131,$D64,'Debt _UTP'!BM$91:BM$131)/10^6</f>
        <v>0</v>
      </c>
      <c r="AW64" s="92">
        <f>SUMIF('Debt _UTP'!$G$91:$G$131,$D64,'Debt _UTP'!BN$91:BN$131)/10^6</f>
        <v>0</v>
      </c>
      <c r="AX64" s="92">
        <f>SUMIF('Debt _UTP'!$G$91:$G$131,$D64,'Debt _UTP'!BO$91:BO$131)/10^6</f>
        <v>0</v>
      </c>
      <c r="AY64" s="92">
        <f>SUMIF('Debt _UTP'!$G$91:$G$131,$D64,'Debt _UTP'!BP$91:BP$131)/10^6</f>
        <v>0</v>
      </c>
      <c r="AZ64" s="92">
        <f>SUMIF('Debt _UTP'!$G$91:$G$131,$D64,'Debt _UTP'!BQ$91:BQ$131)/10^6</f>
        <v>0</v>
      </c>
      <c r="BA64" s="92">
        <f>SUMIF('Debt _UTP'!$G$91:$G$131,$D64,'Debt _UTP'!BR$91:BR$131)/10^6</f>
        <v>0</v>
      </c>
      <c r="BB64" s="92">
        <f>SUMIF('Debt _UTP'!$G$91:$G$131,$D64,'Debt _UTP'!BS$91:BS$131)/10^6</f>
        <v>0</v>
      </c>
      <c r="BC64" s="92">
        <f>SUMIF('Debt _UTP'!$G$91:$G$131,$D64,'Debt _UTP'!BT$91:BT$131)/10^6</f>
        <v>0</v>
      </c>
      <c r="BD64" s="92">
        <f>SUMIF('Debt _UTP'!$G$91:$G$131,$D64,'Debt _UTP'!BU$91:BU$131)/10^6</f>
        <v>0</v>
      </c>
      <c r="BE64" s="92">
        <f>SUMIF('Debt _UTP'!$G$91:$G$131,$D64,'Debt _UTP'!BV$91:BV$131)/10^6</f>
        <v>0</v>
      </c>
      <c r="BF64" s="92">
        <f>SUMIF('Debt _UTP'!$G$91:$G$131,$D64,'Debt _UTP'!BW$91:BW$131)/10^6</f>
        <v>0</v>
      </c>
    </row>
    <row r="65" spans="1:58" s="78" customFormat="1" ht="15" customHeight="1" x14ac:dyDescent="0.3">
      <c r="B65" s="84"/>
      <c r="C65" s="84"/>
      <c r="D65" s="84">
        <v>10</v>
      </c>
      <c r="E65" s="84" t="str">
        <f>$E$14</f>
        <v>USD_10</v>
      </c>
      <c r="F65" s="84"/>
      <c r="G65" s="84"/>
      <c r="H65" s="85">
        <f t="shared" si="12"/>
        <v>0</v>
      </c>
      <c r="I65" s="92">
        <f>SUMIF('Debt _UTP'!$G$91:$G$131,$D65,'Debt _UTP'!Z$91:Z$131)/10^6</f>
        <v>0</v>
      </c>
      <c r="J65" s="92">
        <f>SUMIF('Debt _UTP'!$G$91:$G$131,$D65,'Debt _UTP'!AA$91:AA$131)/10^6</f>
        <v>0</v>
      </c>
      <c r="K65" s="92">
        <f>SUMIF('Debt _UTP'!$G$91:$G$131,$D65,'Debt _UTP'!AB$91:AB$131)/10^6</f>
        <v>0</v>
      </c>
      <c r="L65" s="92">
        <f>SUMIF('Debt _UTP'!$G$91:$G$131,$D65,'Debt _UTP'!AC$91:AC$131)/10^6</f>
        <v>0</v>
      </c>
      <c r="M65" s="92">
        <f>SUMIF('Debt _UTP'!$G$91:$G$131,$D65,'Debt _UTP'!AD$91:AD$131)/10^6</f>
        <v>0</v>
      </c>
      <c r="N65" s="92">
        <f>SUMIF('Debt _UTP'!$G$91:$G$131,$D65,'Debt _UTP'!AE$91:AE$131)/10^6</f>
        <v>0</v>
      </c>
      <c r="O65" s="92">
        <f>SUMIF('Debt _UTP'!$G$91:$G$131,$D65,'Debt _UTP'!AF$91:AF$131)/10^6</f>
        <v>0</v>
      </c>
      <c r="P65" s="92">
        <f>SUMIF('Debt _UTP'!$G$91:$G$131,$D65,'Debt _UTP'!AG$91:AG$131)/10^6</f>
        <v>0</v>
      </c>
      <c r="Q65" s="92">
        <f>SUMIF('Debt _UTP'!$G$91:$G$131,$D65,'Debt _UTP'!AH$91:AH$131)/10^6</f>
        <v>0</v>
      </c>
      <c r="R65" s="92">
        <f>SUMIF('Debt _UTP'!$G$91:$G$131,$D65,'Debt _UTP'!AI$91:AI$131)/10^6</f>
        <v>0</v>
      </c>
      <c r="S65" s="92">
        <f>SUMIF('Debt _UTP'!$G$91:$G$131,$D65,'Debt _UTP'!AJ$91:AJ$131)/10^6</f>
        <v>0</v>
      </c>
      <c r="T65" s="92">
        <f>SUMIF('Debt _UTP'!$G$91:$G$131,$D65,'Debt _UTP'!AK$91:AK$131)/10^6</f>
        <v>0</v>
      </c>
      <c r="U65" s="92">
        <f>SUMIF('Debt _UTP'!$G$91:$G$131,$D65,'Debt _UTP'!AL$91:AL$131)/10^6</f>
        <v>0</v>
      </c>
      <c r="V65" s="92">
        <f>SUMIF('Debt _UTP'!$G$91:$G$131,$D65,'Debt _UTP'!AM$91:AM$131)/10^6</f>
        <v>0</v>
      </c>
      <c r="W65" s="92">
        <f>SUMIF('Debt _UTP'!$G$91:$G$131,$D65,'Debt _UTP'!AN$91:AN$131)/10^6</f>
        <v>0</v>
      </c>
      <c r="X65" s="92">
        <f>SUMIF('Debt _UTP'!$G$91:$G$131,$D65,'Debt _UTP'!AO$91:AO$131)/10^6</f>
        <v>0</v>
      </c>
      <c r="Y65" s="92">
        <f>SUMIF('Debt _UTP'!$G$91:$G$131,$D65,'Debt _UTP'!AP$91:AP$131)/10^6</f>
        <v>0</v>
      </c>
      <c r="Z65" s="92">
        <f>SUMIF('Debt _UTP'!$G$91:$G$131,$D65,'Debt _UTP'!AQ$91:AQ$131)/10^6</f>
        <v>0</v>
      </c>
      <c r="AA65" s="92">
        <f>SUMIF('Debt _UTP'!$G$91:$G$131,$D65,'Debt _UTP'!AR$91:AR$131)/10^6</f>
        <v>0</v>
      </c>
      <c r="AB65" s="92">
        <f>SUMIF('Debt _UTP'!$G$91:$G$131,$D65,'Debt _UTP'!AS$91:AS$131)/10^6</f>
        <v>0</v>
      </c>
      <c r="AC65" s="92">
        <f>SUMIF('Debt _UTP'!$G$91:$G$131,$D65,'Debt _UTP'!AT$91:AT$131)/10^6</f>
        <v>0</v>
      </c>
      <c r="AD65" s="92">
        <f>SUMIF('Debt _UTP'!$G$91:$G$131,$D65,'Debt _UTP'!AU$91:AU$131)/10^6</f>
        <v>0</v>
      </c>
      <c r="AE65" s="92">
        <f>SUMIF('Debt _UTP'!$G$91:$G$131,$D65,'Debt _UTP'!AV$91:AV$131)/10^6</f>
        <v>0</v>
      </c>
      <c r="AF65" s="92">
        <f>SUMIF('Debt _UTP'!$G$91:$G$131,$D65,'Debt _UTP'!AW$91:AW$131)/10^6</f>
        <v>0</v>
      </c>
      <c r="AG65" s="92">
        <f>SUMIF('Debt _UTP'!$G$91:$G$131,$D65,'Debt _UTP'!AX$91:AX$131)/10^6</f>
        <v>0</v>
      </c>
      <c r="AH65" s="92">
        <f>SUMIF('Debt _UTP'!$G$91:$G$131,$D65,'Debt _UTP'!AY$91:AY$131)/10^6</f>
        <v>0</v>
      </c>
      <c r="AI65" s="92">
        <f>SUMIF('Debt _UTP'!$G$91:$G$131,$D65,'Debt _UTP'!AZ$91:AZ$131)/10^6</f>
        <v>0</v>
      </c>
      <c r="AJ65" s="92">
        <f>SUMIF('Debt _UTP'!$G$91:$G$131,$D65,'Debt _UTP'!BA$91:BA$131)/10^6</f>
        <v>0</v>
      </c>
      <c r="AK65" s="92">
        <f>SUMIF('Debt _UTP'!$G$91:$G$131,$D65,'Debt _UTP'!BB$91:BB$131)/10^6</f>
        <v>0</v>
      </c>
      <c r="AL65" s="92">
        <f>SUMIF('Debt _UTP'!$G$91:$G$131,$D65,'Debt _UTP'!BC$91:BC$131)/10^6</f>
        <v>0</v>
      </c>
      <c r="AM65" s="92">
        <f>SUMIF('Debt _UTP'!$G$91:$G$131,$D65,'Debt _UTP'!BD$91:BD$131)/10^6</f>
        <v>0</v>
      </c>
      <c r="AN65" s="92">
        <f>SUMIF('Debt _UTP'!$G$91:$G$131,$D65,'Debt _UTP'!BE$91:BE$131)/10^6</f>
        <v>0</v>
      </c>
      <c r="AO65" s="92">
        <f>SUMIF('Debt _UTP'!$G$91:$G$131,$D65,'Debt _UTP'!BF$91:BF$131)/10^6</f>
        <v>0</v>
      </c>
      <c r="AP65" s="92">
        <f>SUMIF('Debt _UTP'!$G$91:$G$131,$D65,'Debt _UTP'!BG$91:BG$131)/10^6</f>
        <v>0</v>
      </c>
      <c r="AQ65" s="92">
        <f>SUMIF('Debt _UTP'!$G$91:$G$131,$D65,'Debt _UTP'!BH$91:BH$131)/10^6</f>
        <v>0</v>
      </c>
      <c r="AR65" s="92">
        <f>SUMIF('Debt _UTP'!$G$91:$G$131,$D65,'Debt _UTP'!BI$91:BI$131)/10^6</f>
        <v>0</v>
      </c>
      <c r="AS65" s="92">
        <f>SUMIF('Debt _UTP'!$G$91:$G$131,$D65,'Debt _UTP'!BJ$91:BJ$131)/10^6</f>
        <v>0</v>
      </c>
      <c r="AT65" s="92">
        <f>SUMIF('Debt _UTP'!$G$91:$G$131,$D65,'Debt _UTP'!BK$91:BK$131)/10^6</f>
        <v>0</v>
      </c>
      <c r="AU65" s="92">
        <f>SUMIF('Debt _UTP'!$G$91:$G$131,$D65,'Debt _UTP'!BL$91:BL$131)/10^6</f>
        <v>0</v>
      </c>
      <c r="AV65" s="92">
        <f>SUMIF('Debt _UTP'!$G$91:$G$131,$D65,'Debt _UTP'!BM$91:BM$131)/10^6</f>
        <v>0</v>
      </c>
      <c r="AW65" s="92">
        <f>SUMIF('Debt _UTP'!$G$91:$G$131,$D65,'Debt _UTP'!BN$91:BN$131)/10^6</f>
        <v>0</v>
      </c>
      <c r="AX65" s="92">
        <f>SUMIF('Debt _UTP'!$G$91:$G$131,$D65,'Debt _UTP'!BO$91:BO$131)/10^6</f>
        <v>0</v>
      </c>
      <c r="AY65" s="92">
        <f>SUMIF('Debt _UTP'!$G$91:$G$131,$D65,'Debt _UTP'!BP$91:BP$131)/10^6</f>
        <v>0</v>
      </c>
      <c r="AZ65" s="92">
        <f>SUMIF('Debt _UTP'!$G$91:$G$131,$D65,'Debt _UTP'!BQ$91:BQ$131)/10^6</f>
        <v>0</v>
      </c>
      <c r="BA65" s="92">
        <f>SUMIF('Debt _UTP'!$G$91:$G$131,$D65,'Debt _UTP'!BR$91:BR$131)/10^6</f>
        <v>0</v>
      </c>
      <c r="BB65" s="92">
        <f>SUMIF('Debt _UTP'!$G$91:$G$131,$D65,'Debt _UTP'!BS$91:BS$131)/10^6</f>
        <v>0</v>
      </c>
      <c r="BC65" s="92">
        <f>SUMIF('Debt _UTP'!$G$91:$G$131,$D65,'Debt _UTP'!BT$91:BT$131)/10^6</f>
        <v>0</v>
      </c>
      <c r="BD65" s="92">
        <f>SUMIF('Debt _UTP'!$G$91:$G$131,$D65,'Debt _UTP'!BU$91:BU$131)/10^6</f>
        <v>0</v>
      </c>
      <c r="BE65" s="92">
        <f>SUMIF('Debt _UTP'!$G$91:$G$131,$D65,'Debt _UTP'!BV$91:BV$131)/10^6</f>
        <v>0</v>
      </c>
      <c r="BF65" s="92">
        <f>SUMIF('Debt _UTP'!$G$91:$G$131,$D65,'Debt _UTP'!BW$91:BW$131)/10^6</f>
        <v>0</v>
      </c>
    </row>
    <row r="66" spans="1:58" s="78" customFormat="1" ht="15" customHeight="1" x14ac:dyDescent="0.3">
      <c r="B66" s="84"/>
      <c r="C66" s="84"/>
      <c r="D66" s="84">
        <v>11</v>
      </c>
      <c r="E66" s="84" t="str">
        <f>$E$15</f>
        <v>UTP_11</v>
      </c>
      <c r="F66" s="84"/>
      <c r="G66" s="84"/>
      <c r="H66" s="85">
        <f t="shared" si="12"/>
        <v>498.06960800999997</v>
      </c>
      <c r="I66" s="92">
        <f>SUMIF('Debt _UTP'!$G$91:$G$131,$D66,'Debt _UTP'!Z$91:Z$131)/10^6</f>
        <v>498.06960800999997</v>
      </c>
      <c r="J66" s="92">
        <f>SUMIF('Debt _UTP'!$G$91:$G$131,$D66,'Debt _UTP'!AA$91:AA$131)/10^6</f>
        <v>0</v>
      </c>
      <c r="K66" s="92">
        <f>SUMIF('Debt _UTP'!$G$91:$G$131,$D66,'Debt _UTP'!AB$91:AB$131)/10^6</f>
        <v>0</v>
      </c>
      <c r="L66" s="92">
        <f>SUMIF('Debt _UTP'!$G$91:$G$131,$D66,'Debt _UTP'!AC$91:AC$131)/10^6</f>
        <v>0</v>
      </c>
      <c r="M66" s="92">
        <f>SUMIF('Debt _UTP'!$G$91:$G$131,$D66,'Debt _UTP'!AD$91:AD$131)/10^6</f>
        <v>0</v>
      </c>
      <c r="N66" s="92">
        <f>SUMIF('Debt _UTP'!$G$91:$G$131,$D66,'Debt _UTP'!AE$91:AE$131)/10^6</f>
        <v>0</v>
      </c>
      <c r="O66" s="92">
        <f>SUMIF('Debt _UTP'!$G$91:$G$131,$D66,'Debt _UTP'!AF$91:AF$131)/10^6</f>
        <v>0</v>
      </c>
      <c r="P66" s="92">
        <f>SUMIF('Debt _UTP'!$G$91:$G$131,$D66,'Debt _UTP'!AG$91:AG$131)/10^6</f>
        <v>0</v>
      </c>
      <c r="Q66" s="92">
        <f>SUMIF('Debt _UTP'!$G$91:$G$131,$D66,'Debt _UTP'!AH$91:AH$131)/10^6</f>
        <v>0</v>
      </c>
      <c r="R66" s="92">
        <f>SUMIF('Debt _UTP'!$G$91:$G$131,$D66,'Debt _UTP'!AI$91:AI$131)/10^6</f>
        <v>0</v>
      </c>
      <c r="S66" s="92">
        <f>SUMIF('Debt _UTP'!$G$91:$G$131,$D66,'Debt _UTP'!AJ$91:AJ$131)/10^6</f>
        <v>0</v>
      </c>
      <c r="T66" s="92">
        <f>SUMIF('Debt _UTP'!$G$91:$G$131,$D66,'Debt _UTP'!AK$91:AK$131)/10^6</f>
        <v>0</v>
      </c>
      <c r="U66" s="92">
        <f>SUMIF('Debt _UTP'!$G$91:$G$131,$D66,'Debt _UTP'!AL$91:AL$131)/10^6</f>
        <v>0</v>
      </c>
      <c r="V66" s="92">
        <f>SUMIF('Debt _UTP'!$G$91:$G$131,$D66,'Debt _UTP'!AM$91:AM$131)/10^6</f>
        <v>0</v>
      </c>
      <c r="W66" s="92">
        <f>SUMIF('Debt _UTP'!$G$91:$G$131,$D66,'Debt _UTP'!AN$91:AN$131)/10^6</f>
        <v>0</v>
      </c>
      <c r="X66" s="92">
        <f>SUMIF('Debt _UTP'!$G$91:$G$131,$D66,'Debt _UTP'!AO$91:AO$131)/10^6</f>
        <v>0</v>
      </c>
      <c r="Y66" s="92">
        <f>SUMIF('Debt _UTP'!$G$91:$G$131,$D66,'Debt _UTP'!AP$91:AP$131)/10^6</f>
        <v>0</v>
      </c>
      <c r="Z66" s="92">
        <f>SUMIF('Debt _UTP'!$G$91:$G$131,$D66,'Debt _UTP'!AQ$91:AQ$131)/10^6</f>
        <v>0</v>
      </c>
      <c r="AA66" s="92">
        <f>SUMIF('Debt _UTP'!$G$91:$G$131,$D66,'Debt _UTP'!AR$91:AR$131)/10^6</f>
        <v>0</v>
      </c>
      <c r="AB66" s="92">
        <f>SUMIF('Debt _UTP'!$G$91:$G$131,$D66,'Debt _UTP'!AS$91:AS$131)/10^6</f>
        <v>0</v>
      </c>
      <c r="AC66" s="92">
        <f>SUMIF('Debt _UTP'!$G$91:$G$131,$D66,'Debt _UTP'!AT$91:AT$131)/10^6</f>
        <v>0</v>
      </c>
      <c r="AD66" s="92">
        <f>SUMIF('Debt _UTP'!$G$91:$G$131,$D66,'Debt _UTP'!AU$91:AU$131)/10^6</f>
        <v>0</v>
      </c>
      <c r="AE66" s="92">
        <f>SUMIF('Debt _UTP'!$G$91:$G$131,$D66,'Debt _UTP'!AV$91:AV$131)/10^6</f>
        <v>0</v>
      </c>
      <c r="AF66" s="92">
        <f>SUMIF('Debt _UTP'!$G$91:$G$131,$D66,'Debt _UTP'!AW$91:AW$131)/10^6</f>
        <v>0</v>
      </c>
      <c r="AG66" s="92">
        <f>SUMIF('Debt _UTP'!$G$91:$G$131,$D66,'Debt _UTP'!AX$91:AX$131)/10^6</f>
        <v>0</v>
      </c>
      <c r="AH66" s="92">
        <f>SUMIF('Debt _UTP'!$G$91:$G$131,$D66,'Debt _UTP'!AY$91:AY$131)/10^6</f>
        <v>0</v>
      </c>
      <c r="AI66" s="92">
        <f>SUMIF('Debt _UTP'!$G$91:$G$131,$D66,'Debt _UTP'!AZ$91:AZ$131)/10^6</f>
        <v>0</v>
      </c>
      <c r="AJ66" s="92">
        <f>SUMIF('Debt _UTP'!$G$91:$G$131,$D66,'Debt _UTP'!BA$91:BA$131)/10^6</f>
        <v>0</v>
      </c>
      <c r="AK66" s="92">
        <f>SUMIF('Debt _UTP'!$G$91:$G$131,$D66,'Debt _UTP'!BB$91:BB$131)/10^6</f>
        <v>0</v>
      </c>
      <c r="AL66" s="92">
        <f>SUMIF('Debt _UTP'!$G$91:$G$131,$D66,'Debt _UTP'!BC$91:BC$131)/10^6</f>
        <v>0</v>
      </c>
      <c r="AM66" s="92">
        <f>SUMIF('Debt _UTP'!$G$91:$G$131,$D66,'Debt _UTP'!BD$91:BD$131)/10^6</f>
        <v>0</v>
      </c>
      <c r="AN66" s="92">
        <f>SUMIF('Debt _UTP'!$G$91:$G$131,$D66,'Debt _UTP'!BE$91:BE$131)/10^6</f>
        <v>0</v>
      </c>
      <c r="AO66" s="92">
        <f>SUMIF('Debt _UTP'!$G$91:$G$131,$D66,'Debt _UTP'!BF$91:BF$131)/10^6</f>
        <v>0</v>
      </c>
      <c r="AP66" s="92">
        <f>SUMIF('Debt _UTP'!$G$91:$G$131,$D66,'Debt _UTP'!BG$91:BG$131)/10^6</f>
        <v>0</v>
      </c>
      <c r="AQ66" s="92">
        <f>SUMIF('Debt _UTP'!$G$91:$G$131,$D66,'Debt _UTP'!BH$91:BH$131)/10^6</f>
        <v>0</v>
      </c>
      <c r="AR66" s="92">
        <f>SUMIF('Debt _UTP'!$G$91:$G$131,$D66,'Debt _UTP'!BI$91:BI$131)/10^6</f>
        <v>0</v>
      </c>
      <c r="AS66" s="92">
        <f>SUMIF('Debt _UTP'!$G$91:$G$131,$D66,'Debt _UTP'!BJ$91:BJ$131)/10^6</f>
        <v>0</v>
      </c>
      <c r="AT66" s="92">
        <f>SUMIF('Debt _UTP'!$G$91:$G$131,$D66,'Debt _UTP'!BK$91:BK$131)/10^6</f>
        <v>0</v>
      </c>
      <c r="AU66" s="92">
        <f>SUMIF('Debt _UTP'!$G$91:$G$131,$D66,'Debt _UTP'!BL$91:BL$131)/10^6</f>
        <v>0</v>
      </c>
      <c r="AV66" s="92">
        <f>SUMIF('Debt _UTP'!$G$91:$G$131,$D66,'Debt _UTP'!BM$91:BM$131)/10^6</f>
        <v>0</v>
      </c>
      <c r="AW66" s="92">
        <f>SUMIF('Debt _UTP'!$G$91:$G$131,$D66,'Debt _UTP'!BN$91:BN$131)/10^6</f>
        <v>0</v>
      </c>
      <c r="AX66" s="92">
        <f>SUMIF('Debt _UTP'!$G$91:$G$131,$D66,'Debt _UTP'!BO$91:BO$131)/10^6</f>
        <v>0</v>
      </c>
      <c r="AY66" s="92">
        <f>SUMIF('Debt _UTP'!$G$91:$G$131,$D66,'Debt _UTP'!BP$91:BP$131)/10^6</f>
        <v>0</v>
      </c>
      <c r="AZ66" s="92">
        <f>SUMIF('Debt _UTP'!$G$91:$G$131,$D66,'Debt _UTP'!BQ$91:BQ$131)/10^6</f>
        <v>0</v>
      </c>
      <c r="BA66" s="92">
        <f>SUMIF('Debt _UTP'!$G$91:$G$131,$D66,'Debt _UTP'!BR$91:BR$131)/10^6</f>
        <v>0</v>
      </c>
      <c r="BB66" s="92">
        <f>SUMIF('Debt _UTP'!$G$91:$G$131,$D66,'Debt _UTP'!BS$91:BS$131)/10^6</f>
        <v>0</v>
      </c>
      <c r="BC66" s="92">
        <f>SUMIF('Debt _UTP'!$G$91:$G$131,$D66,'Debt _UTP'!BT$91:BT$131)/10^6</f>
        <v>0</v>
      </c>
      <c r="BD66" s="92">
        <f>SUMIF('Debt _UTP'!$G$91:$G$131,$D66,'Debt _UTP'!BU$91:BU$131)/10^6</f>
        <v>0</v>
      </c>
      <c r="BE66" s="92">
        <f>SUMIF('Debt _UTP'!$G$91:$G$131,$D66,'Debt _UTP'!BV$91:BV$131)/10^6</f>
        <v>0</v>
      </c>
      <c r="BF66" s="92">
        <f>SUMIF('Debt _UTP'!$G$91:$G$131,$D66,'Debt _UTP'!BW$91:BW$131)/10^6</f>
        <v>0</v>
      </c>
    </row>
    <row r="67" spans="1:58" s="78" customFormat="1" ht="15" customHeight="1" x14ac:dyDescent="0.3">
      <c r="B67" s="84"/>
      <c r="C67" s="84"/>
      <c r="D67" s="84">
        <v>12</v>
      </c>
      <c r="E67" s="84" t="str">
        <f>$E$16</f>
        <v>UTP_12</v>
      </c>
      <c r="F67" s="84"/>
      <c r="G67" s="84"/>
      <c r="H67" s="85">
        <f t="shared" si="12"/>
        <v>80.68612718</v>
      </c>
      <c r="I67" s="92">
        <f>SUMIF('Debt _UTP'!$G$91:$G$131,$D67,'Debt _UTP'!Z$91:Z$131)/10^6</f>
        <v>31.44551186</v>
      </c>
      <c r="J67" s="92">
        <f>SUMIF('Debt _UTP'!$G$91:$G$131,$D67,'Debt _UTP'!AA$91:AA$131)/10^6</f>
        <v>31.44551186</v>
      </c>
      <c r="K67" s="92">
        <f>SUMIF('Debt _UTP'!$G$91:$G$131,$D67,'Debt _UTP'!AB$91:AB$131)/10^6</f>
        <v>17.795103459999996</v>
      </c>
      <c r="L67" s="92">
        <f>SUMIF('Debt _UTP'!$G$91:$G$131,$D67,'Debt _UTP'!AC$91:AC$131)/10^6</f>
        <v>0</v>
      </c>
      <c r="M67" s="92">
        <f>SUMIF('Debt _UTP'!$G$91:$G$131,$D67,'Debt _UTP'!AD$91:AD$131)/10^6</f>
        <v>0</v>
      </c>
      <c r="N67" s="92">
        <f>SUMIF('Debt _UTP'!$G$91:$G$131,$D67,'Debt _UTP'!AE$91:AE$131)/10^6</f>
        <v>0</v>
      </c>
      <c r="O67" s="92">
        <f>SUMIF('Debt _UTP'!$G$91:$G$131,$D67,'Debt _UTP'!AF$91:AF$131)/10^6</f>
        <v>0</v>
      </c>
      <c r="P67" s="92">
        <f>SUMIF('Debt _UTP'!$G$91:$G$131,$D67,'Debt _UTP'!AG$91:AG$131)/10^6</f>
        <v>0</v>
      </c>
      <c r="Q67" s="92">
        <f>SUMIF('Debt _UTP'!$G$91:$G$131,$D67,'Debt _UTP'!AH$91:AH$131)/10^6</f>
        <v>0</v>
      </c>
      <c r="R67" s="92">
        <f>SUMIF('Debt _UTP'!$G$91:$G$131,$D67,'Debt _UTP'!AI$91:AI$131)/10^6</f>
        <v>0</v>
      </c>
      <c r="S67" s="92">
        <f>SUMIF('Debt _UTP'!$G$91:$G$131,$D67,'Debt _UTP'!AJ$91:AJ$131)/10^6</f>
        <v>0</v>
      </c>
      <c r="T67" s="92">
        <f>SUMIF('Debt _UTP'!$G$91:$G$131,$D67,'Debt _UTP'!AK$91:AK$131)/10^6</f>
        <v>0</v>
      </c>
      <c r="U67" s="92">
        <f>SUMIF('Debt _UTP'!$G$91:$G$131,$D67,'Debt _UTP'!AL$91:AL$131)/10^6</f>
        <v>0</v>
      </c>
      <c r="V67" s="92">
        <f>SUMIF('Debt _UTP'!$G$91:$G$131,$D67,'Debt _UTP'!AM$91:AM$131)/10^6</f>
        <v>0</v>
      </c>
      <c r="W67" s="92">
        <f>SUMIF('Debt _UTP'!$G$91:$G$131,$D67,'Debt _UTP'!AN$91:AN$131)/10^6</f>
        <v>0</v>
      </c>
      <c r="X67" s="92">
        <f>SUMIF('Debt _UTP'!$G$91:$G$131,$D67,'Debt _UTP'!AO$91:AO$131)/10^6</f>
        <v>0</v>
      </c>
      <c r="Y67" s="92">
        <f>SUMIF('Debt _UTP'!$G$91:$G$131,$D67,'Debt _UTP'!AP$91:AP$131)/10^6</f>
        <v>0</v>
      </c>
      <c r="Z67" s="92">
        <f>SUMIF('Debt _UTP'!$G$91:$G$131,$D67,'Debt _UTP'!AQ$91:AQ$131)/10^6</f>
        <v>0</v>
      </c>
      <c r="AA67" s="92">
        <f>SUMIF('Debt _UTP'!$G$91:$G$131,$D67,'Debt _UTP'!AR$91:AR$131)/10^6</f>
        <v>0</v>
      </c>
      <c r="AB67" s="92">
        <f>SUMIF('Debt _UTP'!$G$91:$G$131,$D67,'Debt _UTP'!AS$91:AS$131)/10^6</f>
        <v>0</v>
      </c>
      <c r="AC67" s="92">
        <f>SUMIF('Debt _UTP'!$G$91:$G$131,$D67,'Debt _UTP'!AT$91:AT$131)/10^6</f>
        <v>0</v>
      </c>
      <c r="AD67" s="92">
        <f>SUMIF('Debt _UTP'!$G$91:$G$131,$D67,'Debt _UTP'!AU$91:AU$131)/10^6</f>
        <v>0</v>
      </c>
      <c r="AE67" s="92">
        <f>SUMIF('Debt _UTP'!$G$91:$G$131,$D67,'Debt _UTP'!AV$91:AV$131)/10^6</f>
        <v>0</v>
      </c>
      <c r="AF67" s="92">
        <f>SUMIF('Debt _UTP'!$G$91:$G$131,$D67,'Debt _UTP'!AW$91:AW$131)/10^6</f>
        <v>0</v>
      </c>
      <c r="AG67" s="92">
        <f>SUMIF('Debt _UTP'!$G$91:$G$131,$D67,'Debt _UTP'!AX$91:AX$131)/10^6</f>
        <v>0</v>
      </c>
      <c r="AH67" s="92">
        <f>SUMIF('Debt _UTP'!$G$91:$G$131,$D67,'Debt _UTP'!AY$91:AY$131)/10^6</f>
        <v>0</v>
      </c>
      <c r="AI67" s="92">
        <f>SUMIF('Debt _UTP'!$G$91:$G$131,$D67,'Debt _UTP'!AZ$91:AZ$131)/10^6</f>
        <v>0</v>
      </c>
      <c r="AJ67" s="92">
        <f>SUMIF('Debt _UTP'!$G$91:$G$131,$D67,'Debt _UTP'!BA$91:BA$131)/10^6</f>
        <v>0</v>
      </c>
      <c r="AK67" s="92">
        <f>SUMIF('Debt _UTP'!$G$91:$G$131,$D67,'Debt _UTP'!BB$91:BB$131)/10^6</f>
        <v>0</v>
      </c>
      <c r="AL67" s="92">
        <f>SUMIF('Debt _UTP'!$G$91:$G$131,$D67,'Debt _UTP'!BC$91:BC$131)/10^6</f>
        <v>0</v>
      </c>
      <c r="AM67" s="92">
        <f>SUMIF('Debt _UTP'!$G$91:$G$131,$D67,'Debt _UTP'!BD$91:BD$131)/10^6</f>
        <v>0</v>
      </c>
      <c r="AN67" s="92">
        <f>SUMIF('Debt _UTP'!$G$91:$G$131,$D67,'Debt _UTP'!BE$91:BE$131)/10^6</f>
        <v>0</v>
      </c>
      <c r="AO67" s="92">
        <f>SUMIF('Debt _UTP'!$G$91:$G$131,$D67,'Debt _UTP'!BF$91:BF$131)/10^6</f>
        <v>0</v>
      </c>
      <c r="AP67" s="92">
        <f>SUMIF('Debt _UTP'!$G$91:$G$131,$D67,'Debt _UTP'!BG$91:BG$131)/10^6</f>
        <v>0</v>
      </c>
      <c r="AQ67" s="92">
        <f>SUMIF('Debt _UTP'!$G$91:$G$131,$D67,'Debt _UTP'!BH$91:BH$131)/10^6</f>
        <v>0</v>
      </c>
      <c r="AR67" s="92">
        <f>SUMIF('Debt _UTP'!$G$91:$G$131,$D67,'Debt _UTP'!BI$91:BI$131)/10^6</f>
        <v>0</v>
      </c>
      <c r="AS67" s="92">
        <f>SUMIF('Debt _UTP'!$G$91:$G$131,$D67,'Debt _UTP'!BJ$91:BJ$131)/10^6</f>
        <v>0</v>
      </c>
      <c r="AT67" s="92">
        <f>SUMIF('Debt _UTP'!$G$91:$G$131,$D67,'Debt _UTP'!BK$91:BK$131)/10^6</f>
        <v>0</v>
      </c>
      <c r="AU67" s="92">
        <f>SUMIF('Debt _UTP'!$G$91:$G$131,$D67,'Debt _UTP'!BL$91:BL$131)/10^6</f>
        <v>0</v>
      </c>
      <c r="AV67" s="92">
        <f>SUMIF('Debt _UTP'!$G$91:$G$131,$D67,'Debt _UTP'!BM$91:BM$131)/10^6</f>
        <v>0</v>
      </c>
      <c r="AW67" s="92">
        <f>SUMIF('Debt _UTP'!$G$91:$G$131,$D67,'Debt _UTP'!BN$91:BN$131)/10^6</f>
        <v>0</v>
      </c>
      <c r="AX67" s="92">
        <f>SUMIF('Debt _UTP'!$G$91:$G$131,$D67,'Debt _UTP'!BO$91:BO$131)/10^6</f>
        <v>0</v>
      </c>
      <c r="AY67" s="92">
        <f>SUMIF('Debt _UTP'!$G$91:$G$131,$D67,'Debt _UTP'!BP$91:BP$131)/10^6</f>
        <v>0</v>
      </c>
      <c r="AZ67" s="92">
        <f>SUMIF('Debt _UTP'!$G$91:$G$131,$D67,'Debt _UTP'!BQ$91:BQ$131)/10^6</f>
        <v>0</v>
      </c>
      <c r="BA67" s="92">
        <f>SUMIF('Debt _UTP'!$G$91:$G$131,$D67,'Debt _UTP'!BR$91:BR$131)/10^6</f>
        <v>0</v>
      </c>
      <c r="BB67" s="92">
        <f>SUMIF('Debt _UTP'!$G$91:$G$131,$D67,'Debt _UTP'!BS$91:BS$131)/10^6</f>
        <v>0</v>
      </c>
      <c r="BC67" s="92">
        <f>SUMIF('Debt _UTP'!$G$91:$G$131,$D67,'Debt _UTP'!BT$91:BT$131)/10^6</f>
        <v>0</v>
      </c>
      <c r="BD67" s="92">
        <f>SUMIF('Debt _UTP'!$G$91:$G$131,$D67,'Debt _UTP'!BU$91:BU$131)/10^6</f>
        <v>0</v>
      </c>
      <c r="BE67" s="92">
        <f>SUMIF('Debt _UTP'!$G$91:$G$131,$D67,'Debt _UTP'!BV$91:BV$131)/10^6</f>
        <v>0</v>
      </c>
      <c r="BF67" s="92">
        <f>SUMIF('Debt _UTP'!$G$91:$G$131,$D67,'Debt _UTP'!BW$91:BW$131)/10^6</f>
        <v>0</v>
      </c>
    </row>
    <row r="68" spans="1:58" s="78" customFormat="1" ht="15" customHeight="1" x14ac:dyDescent="0.3">
      <c r="B68" s="84"/>
      <c r="C68" s="84"/>
      <c r="D68" s="84">
        <v>13</v>
      </c>
      <c r="E68" s="84" t="str">
        <f>$E$17</f>
        <v>UTP_13</v>
      </c>
      <c r="F68" s="84"/>
      <c r="G68" s="84"/>
      <c r="H68" s="85">
        <f t="shared" si="12"/>
        <v>4619.232633093</v>
      </c>
      <c r="I68" s="92">
        <f>SUMIF('Debt _UTP'!$G$91:$G$131,$D68,'Debt _UTP'!Z$91:Z$131)/10^6</f>
        <v>767.36065235500007</v>
      </c>
      <c r="J68" s="92">
        <f>SUMIF('Debt _UTP'!$G$91:$G$131,$D68,'Debt _UTP'!AA$91:AA$131)/10^6</f>
        <v>767.36065235500007</v>
      </c>
      <c r="K68" s="92">
        <f>SUMIF('Debt _UTP'!$G$91:$G$131,$D68,'Debt _UTP'!AB$91:AB$131)/10^6</f>
        <v>767.36065235500007</v>
      </c>
      <c r="L68" s="92">
        <f>SUMIF('Debt _UTP'!$G$91:$G$131,$D68,'Debt _UTP'!AC$91:AC$131)/10^6</f>
        <v>767.36065235500007</v>
      </c>
      <c r="M68" s="92">
        <f>SUMIF('Debt _UTP'!$G$91:$G$131,$D68,'Debt _UTP'!AD$91:AD$131)/10^6</f>
        <v>767.36065235500007</v>
      </c>
      <c r="N68" s="92">
        <f>SUMIF('Debt _UTP'!$G$91:$G$131,$D68,'Debt _UTP'!AE$91:AE$131)/10^6</f>
        <v>391.214685659</v>
      </c>
      <c r="O68" s="92">
        <f>SUMIF('Debt _UTP'!$G$91:$G$131,$D68,'Debt _UTP'!AF$91:AF$131)/10^6</f>
        <v>391.214685659</v>
      </c>
      <c r="P68" s="92">
        <f>SUMIF('Debt _UTP'!$G$91:$G$131,$D68,'Debt _UTP'!AG$91:AG$131)/10^6</f>
        <v>0</v>
      </c>
      <c r="Q68" s="92">
        <f>SUMIF('Debt _UTP'!$G$91:$G$131,$D68,'Debt _UTP'!AH$91:AH$131)/10^6</f>
        <v>0</v>
      </c>
      <c r="R68" s="92">
        <f>SUMIF('Debt _UTP'!$G$91:$G$131,$D68,'Debt _UTP'!AI$91:AI$131)/10^6</f>
        <v>0</v>
      </c>
      <c r="S68" s="92">
        <f>SUMIF('Debt _UTP'!$G$91:$G$131,$D68,'Debt _UTP'!AJ$91:AJ$131)/10^6</f>
        <v>0</v>
      </c>
      <c r="T68" s="92">
        <f>SUMIF('Debt _UTP'!$G$91:$G$131,$D68,'Debt _UTP'!AK$91:AK$131)/10^6</f>
        <v>0</v>
      </c>
      <c r="U68" s="92">
        <f>SUMIF('Debt _UTP'!$G$91:$G$131,$D68,'Debt _UTP'!AL$91:AL$131)/10^6</f>
        <v>0</v>
      </c>
      <c r="V68" s="92">
        <f>SUMIF('Debt _UTP'!$G$91:$G$131,$D68,'Debt _UTP'!AM$91:AM$131)/10^6</f>
        <v>0</v>
      </c>
      <c r="W68" s="92">
        <f>SUMIF('Debt _UTP'!$G$91:$G$131,$D68,'Debt _UTP'!AN$91:AN$131)/10^6</f>
        <v>0</v>
      </c>
      <c r="X68" s="92">
        <f>SUMIF('Debt _UTP'!$G$91:$G$131,$D68,'Debt _UTP'!AO$91:AO$131)/10^6</f>
        <v>0</v>
      </c>
      <c r="Y68" s="92">
        <f>SUMIF('Debt _UTP'!$G$91:$G$131,$D68,'Debt _UTP'!AP$91:AP$131)/10^6</f>
        <v>0</v>
      </c>
      <c r="Z68" s="92">
        <f>SUMIF('Debt _UTP'!$G$91:$G$131,$D68,'Debt _UTP'!AQ$91:AQ$131)/10^6</f>
        <v>0</v>
      </c>
      <c r="AA68" s="92">
        <f>SUMIF('Debt _UTP'!$G$91:$G$131,$D68,'Debt _UTP'!AR$91:AR$131)/10^6</f>
        <v>0</v>
      </c>
      <c r="AB68" s="92">
        <f>SUMIF('Debt _UTP'!$G$91:$G$131,$D68,'Debt _UTP'!AS$91:AS$131)/10^6</f>
        <v>0</v>
      </c>
      <c r="AC68" s="92">
        <f>SUMIF('Debt _UTP'!$G$91:$G$131,$D68,'Debt _UTP'!AT$91:AT$131)/10^6</f>
        <v>0</v>
      </c>
      <c r="AD68" s="92">
        <f>SUMIF('Debt _UTP'!$G$91:$G$131,$D68,'Debt _UTP'!AU$91:AU$131)/10^6</f>
        <v>0</v>
      </c>
      <c r="AE68" s="92">
        <f>SUMIF('Debt _UTP'!$G$91:$G$131,$D68,'Debt _UTP'!AV$91:AV$131)/10^6</f>
        <v>0</v>
      </c>
      <c r="AF68" s="92">
        <f>SUMIF('Debt _UTP'!$G$91:$G$131,$D68,'Debt _UTP'!AW$91:AW$131)/10^6</f>
        <v>0</v>
      </c>
      <c r="AG68" s="92">
        <f>SUMIF('Debt _UTP'!$G$91:$G$131,$D68,'Debt _UTP'!AX$91:AX$131)/10^6</f>
        <v>0</v>
      </c>
      <c r="AH68" s="92">
        <f>SUMIF('Debt _UTP'!$G$91:$G$131,$D68,'Debt _UTP'!AY$91:AY$131)/10^6</f>
        <v>0</v>
      </c>
      <c r="AI68" s="92">
        <f>SUMIF('Debt _UTP'!$G$91:$G$131,$D68,'Debt _UTP'!AZ$91:AZ$131)/10^6</f>
        <v>0</v>
      </c>
      <c r="AJ68" s="92">
        <f>SUMIF('Debt _UTP'!$G$91:$G$131,$D68,'Debt _UTP'!BA$91:BA$131)/10^6</f>
        <v>0</v>
      </c>
      <c r="AK68" s="92">
        <f>SUMIF('Debt _UTP'!$G$91:$G$131,$D68,'Debt _UTP'!BB$91:BB$131)/10^6</f>
        <v>0</v>
      </c>
      <c r="AL68" s="92">
        <f>SUMIF('Debt _UTP'!$G$91:$G$131,$D68,'Debt _UTP'!BC$91:BC$131)/10^6</f>
        <v>0</v>
      </c>
      <c r="AM68" s="92">
        <f>SUMIF('Debt _UTP'!$G$91:$G$131,$D68,'Debt _UTP'!BD$91:BD$131)/10^6</f>
        <v>0</v>
      </c>
      <c r="AN68" s="92">
        <f>SUMIF('Debt _UTP'!$G$91:$G$131,$D68,'Debt _UTP'!BE$91:BE$131)/10^6</f>
        <v>0</v>
      </c>
      <c r="AO68" s="92">
        <f>SUMIF('Debt _UTP'!$G$91:$G$131,$D68,'Debt _UTP'!BF$91:BF$131)/10^6</f>
        <v>0</v>
      </c>
      <c r="AP68" s="92">
        <f>SUMIF('Debt _UTP'!$G$91:$G$131,$D68,'Debt _UTP'!BG$91:BG$131)/10^6</f>
        <v>0</v>
      </c>
      <c r="AQ68" s="92">
        <f>SUMIF('Debt _UTP'!$G$91:$G$131,$D68,'Debt _UTP'!BH$91:BH$131)/10^6</f>
        <v>0</v>
      </c>
      <c r="AR68" s="92">
        <f>SUMIF('Debt _UTP'!$G$91:$G$131,$D68,'Debt _UTP'!BI$91:BI$131)/10^6</f>
        <v>0</v>
      </c>
      <c r="AS68" s="92">
        <f>SUMIF('Debt _UTP'!$G$91:$G$131,$D68,'Debt _UTP'!BJ$91:BJ$131)/10^6</f>
        <v>0</v>
      </c>
      <c r="AT68" s="92">
        <f>SUMIF('Debt _UTP'!$G$91:$G$131,$D68,'Debt _UTP'!BK$91:BK$131)/10^6</f>
        <v>0</v>
      </c>
      <c r="AU68" s="92">
        <f>SUMIF('Debt _UTP'!$G$91:$G$131,$D68,'Debt _UTP'!BL$91:BL$131)/10^6</f>
        <v>0</v>
      </c>
      <c r="AV68" s="92">
        <f>SUMIF('Debt _UTP'!$G$91:$G$131,$D68,'Debt _UTP'!BM$91:BM$131)/10^6</f>
        <v>0</v>
      </c>
      <c r="AW68" s="92">
        <f>SUMIF('Debt _UTP'!$G$91:$G$131,$D68,'Debt _UTP'!BN$91:BN$131)/10^6</f>
        <v>0</v>
      </c>
      <c r="AX68" s="92">
        <f>SUMIF('Debt _UTP'!$G$91:$G$131,$D68,'Debt _UTP'!BO$91:BO$131)/10^6</f>
        <v>0</v>
      </c>
      <c r="AY68" s="92">
        <f>SUMIF('Debt _UTP'!$G$91:$G$131,$D68,'Debt _UTP'!BP$91:BP$131)/10^6</f>
        <v>0</v>
      </c>
      <c r="AZ68" s="92">
        <f>SUMIF('Debt _UTP'!$G$91:$G$131,$D68,'Debt _UTP'!BQ$91:BQ$131)/10^6</f>
        <v>0</v>
      </c>
      <c r="BA68" s="92">
        <f>SUMIF('Debt _UTP'!$G$91:$G$131,$D68,'Debt _UTP'!BR$91:BR$131)/10^6</f>
        <v>0</v>
      </c>
      <c r="BB68" s="92">
        <f>SUMIF('Debt _UTP'!$G$91:$G$131,$D68,'Debt _UTP'!BS$91:BS$131)/10^6</f>
        <v>0</v>
      </c>
      <c r="BC68" s="92">
        <f>SUMIF('Debt _UTP'!$G$91:$G$131,$D68,'Debt _UTP'!BT$91:BT$131)/10^6</f>
        <v>0</v>
      </c>
      <c r="BD68" s="92">
        <f>SUMIF('Debt _UTP'!$G$91:$G$131,$D68,'Debt _UTP'!BU$91:BU$131)/10^6</f>
        <v>0</v>
      </c>
      <c r="BE68" s="92">
        <f>SUMIF('Debt _UTP'!$G$91:$G$131,$D68,'Debt _UTP'!BV$91:BV$131)/10^6</f>
        <v>0</v>
      </c>
      <c r="BF68" s="92">
        <f>SUMIF('Debt _UTP'!$G$91:$G$131,$D68,'Debt _UTP'!BW$91:BW$131)/10^6</f>
        <v>0</v>
      </c>
    </row>
    <row r="69" spans="1:58" s="78" customFormat="1" ht="15" customHeight="1" x14ac:dyDescent="0.3">
      <c r="B69" s="84"/>
      <c r="C69" s="84"/>
      <c r="D69" s="84">
        <v>14</v>
      </c>
      <c r="E69" s="84" t="str">
        <f>$E$18</f>
        <v>UTP_14</v>
      </c>
      <c r="F69" s="84"/>
      <c r="G69" s="84"/>
      <c r="H69" s="92">
        <f t="shared" si="12"/>
        <v>976.30499999999995</v>
      </c>
      <c r="I69" s="92">
        <f>SUMIF('Debt _UTP'!$G$91:$G$131,$D69,'Debt _UTP'!Z$91:Z$131)/10^6</f>
        <v>97.630499999999998</v>
      </c>
      <c r="J69" s="92">
        <f>SUMIF('Debt _UTP'!$G$91:$G$131,$D69,'Debt _UTP'!AA$91:AA$131)/10^6</f>
        <v>97.630499999999998</v>
      </c>
      <c r="K69" s="92">
        <f>SUMIF('Debt _UTP'!$G$91:$G$131,$D69,'Debt _UTP'!AB$91:AB$131)/10^6</f>
        <v>97.630499999999998</v>
      </c>
      <c r="L69" s="92">
        <f>SUMIF('Debt _UTP'!$G$91:$G$131,$D69,'Debt _UTP'!AC$91:AC$131)/10^6</f>
        <v>97.630499999999998</v>
      </c>
      <c r="M69" s="92">
        <f>SUMIF('Debt _UTP'!$G$91:$G$131,$D69,'Debt _UTP'!AD$91:AD$131)/10^6</f>
        <v>97.630499999999998</v>
      </c>
      <c r="N69" s="92">
        <f>SUMIF('Debt _UTP'!$G$91:$G$131,$D69,'Debt _UTP'!AE$91:AE$131)/10^6</f>
        <v>97.630499999999998</v>
      </c>
      <c r="O69" s="92">
        <f>SUMIF('Debt _UTP'!$G$91:$G$131,$D69,'Debt _UTP'!AF$91:AF$131)/10^6</f>
        <v>97.630499999999998</v>
      </c>
      <c r="P69" s="92">
        <f>SUMIF('Debt _UTP'!$G$91:$G$131,$D69,'Debt _UTP'!AG$91:AG$131)/10^6</f>
        <v>97.630499999999998</v>
      </c>
      <c r="Q69" s="92">
        <f>SUMIF('Debt _UTP'!$G$91:$G$131,$D69,'Debt _UTP'!AH$91:AH$131)/10^6</f>
        <v>97.630499999999998</v>
      </c>
      <c r="R69" s="92">
        <f>SUMIF('Debt _UTP'!$G$91:$G$131,$D69,'Debt _UTP'!AI$91:AI$131)/10^6</f>
        <v>97.630499999999998</v>
      </c>
      <c r="S69" s="92">
        <f>SUMIF('Debt _UTP'!$G$91:$G$131,$D69,'Debt _UTP'!AJ$91:AJ$131)/10^6</f>
        <v>0</v>
      </c>
      <c r="T69" s="92">
        <f>SUMIF('Debt _UTP'!$G$91:$G$131,$D69,'Debt _UTP'!AK$91:AK$131)/10^6</f>
        <v>0</v>
      </c>
      <c r="U69" s="92">
        <f>SUMIF('Debt _UTP'!$G$91:$G$131,$D69,'Debt _UTP'!AL$91:AL$131)/10^6</f>
        <v>0</v>
      </c>
      <c r="V69" s="92">
        <f>SUMIF('Debt _UTP'!$G$91:$G$131,$D69,'Debt _UTP'!AM$91:AM$131)/10^6</f>
        <v>0</v>
      </c>
      <c r="W69" s="92">
        <f>SUMIF('Debt _UTP'!$G$91:$G$131,$D69,'Debt _UTP'!AN$91:AN$131)/10^6</f>
        <v>0</v>
      </c>
      <c r="X69" s="92">
        <f>SUMIF('Debt _UTP'!$G$91:$G$131,$D69,'Debt _UTP'!AO$91:AO$131)/10^6</f>
        <v>0</v>
      </c>
      <c r="Y69" s="92">
        <f>SUMIF('Debt _UTP'!$G$91:$G$131,$D69,'Debt _UTP'!AP$91:AP$131)/10^6</f>
        <v>0</v>
      </c>
      <c r="Z69" s="92">
        <f>SUMIF('Debt _UTP'!$G$91:$G$131,$D69,'Debt _UTP'!AQ$91:AQ$131)/10^6</f>
        <v>0</v>
      </c>
      <c r="AA69" s="92">
        <f>SUMIF('Debt _UTP'!$G$91:$G$131,$D69,'Debt _UTP'!AR$91:AR$131)/10^6</f>
        <v>0</v>
      </c>
      <c r="AB69" s="92">
        <f>SUMIF('Debt _UTP'!$G$91:$G$131,$D69,'Debt _UTP'!AS$91:AS$131)/10^6</f>
        <v>0</v>
      </c>
      <c r="AC69" s="92">
        <f>SUMIF('Debt _UTP'!$G$91:$G$131,$D69,'Debt _UTP'!AT$91:AT$131)/10^6</f>
        <v>0</v>
      </c>
      <c r="AD69" s="92">
        <f>SUMIF('Debt _UTP'!$G$91:$G$131,$D69,'Debt _UTP'!AU$91:AU$131)/10^6</f>
        <v>0</v>
      </c>
      <c r="AE69" s="92">
        <f>SUMIF('Debt _UTP'!$G$91:$G$131,$D69,'Debt _UTP'!AV$91:AV$131)/10^6</f>
        <v>0</v>
      </c>
      <c r="AF69" s="92">
        <f>SUMIF('Debt _UTP'!$G$91:$G$131,$D69,'Debt _UTP'!AW$91:AW$131)/10^6</f>
        <v>0</v>
      </c>
      <c r="AG69" s="92">
        <f>SUMIF('Debt _UTP'!$G$91:$G$131,$D69,'Debt _UTP'!AX$91:AX$131)/10^6</f>
        <v>0</v>
      </c>
      <c r="AH69" s="92">
        <f>SUMIF('Debt _UTP'!$G$91:$G$131,$D69,'Debt _UTP'!AY$91:AY$131)/10^6</f>
        <v>0</v>
      </c>
      <c r="AI69" s="92">
        <f>SUMIF('Debt _UTP'!$G$91:$G$131,$D69,'Debt _UTP'!AZ$91:AZ$131)/10^6</f>
        <v>0</v>
      </c>
      <c r="AJ69" s="92">
        <f>SUMIF('Debt _UTP'!$G$91:$G$131,$D69,'Debt _UTP'!BA$91:BA$131)/10^6</f>
        <v>0</v>
      </c>
      <c r="AK69" s="92">
        <f>SUMIF('Debt _UTP'!$G$91:$G$131,$D69,'Debt _UTP'!BB$91:BB$131)/10^6</f>
        <v>0</v>
      </c>
      <c r="AL69" s="92">
        <f>SUMIF('Debt _UTP'!$G$91:$G$131,$D69,'Debt _UTP'!BC$91:BC$131)/10^6</f>
        <v>0</v>
      </c>
      <c r="AM69" s="92">
        <f>SUMIF('Debt _UTP'!$G$91:$G$131,$D69,'Debt _UTP'!BD$91:BD$131)/10^6</f>
        <v>0</v>
      </c>
      <c r="AN69" s="92">
        <f>SUMIF('Debt _UTP'!$G$91:$G$131,$D69,'Debt _UTP'!BE$91:BE$131)/10^6</f>
        <v>0</v>
      </c>
      <c r="AO69" s="92">
        <f>SUMIF('Debt _UTP'!$G$91:$G$131,$D69,'Debt _UTP'!BF$91:BF$131)/10^6</f>
        <v>0</v>
      </c>
      <c r="AP69" s="92">
        <f>SUMIF('Debt _UTP'!$G$91:$G$131,$D69,'Debt _UTP'!BG$91:BG$131)/10^6</f>
        <v>0</v>
      </c>
      <c r="AQ69" s="92">
        <f>SUMIF('Debt _UTP'!$G$91:$G$131,$D69,'Debt _UTP'!BH$91:BH$131)/10^6</f>
        <v>0</v>
      </c>
      <c r="AR69" s="92">
        <f>SUMIF('Debt _UTP'!$G$91:$G$131,$D69,'Debt _UTP'!BI$91:BI$131)/10^6</f>
        <v>0</v>
      </c>
      <c r="AS69" s="92">
        <f>SUMIF('Debt _UTP'!$G$91:$G$131,$D69,'Debt _UTP'!BJ$91:BJ$131)/10^6</f>
        <v>0</v>
      </c>
      <c r="AT69" s="92">
        <f>SUMIF('Debt _UTP'!$G$91:$G$131,$D69,'Debt _UTP'!BK$91:BK$131)/10^6</f>
        <v>0</v>
      </c>
      <c r="AU69" s="92">
        <f>SUMIF('Debt _UTP'!$G$91:$G$131,$D69,'Debt _UTP'!BL$91:BL$131)/10^6</f>
        <v>0</v>
      </c>
      <c r="AV69" s="92">
        <f>SUMIF('Debt _UTP'!$G$91:$G$131,$D69,'Debt _UTP'!BM$91:BM$131)/10^6</f>
        <v>0</v>
      </c>
      <c r="AW69" s="92">
        <f>SUMIF('Debt _UTP'!$G$91:$G$131,$D69,'Debt _UTP'!BN$91:BN$131)/10^6</f>
        <v>0</v>
      </c>
      <c r="AX69" s="92">
        <f>SUMIF('Debt _UTP'!$G$91:$G$131,$D69,'Debt _UTP'!BO$91:BO$131)/10^6</f>
        <v>0</v>
      </c>
      <c r="AY69" s="92">
        <f>SUMIF('Debt _UTP'!$G$91:$G$131,$D69,'Debt _UTP'!BP$91:BP$131)/10^6</f>
        <v>0</v>
      </c>
      <c r="AZ69" s="92">
        <f>SUMIF('Debt _UTP'!$G$91:$G$131,$D69,'Debt _UTP'!BQ$91:BQ$131)/10^6</f>
        <v>0</v>
      </c>
      <c r="BA69" s="92">
        <f>SUMIF('Debt _UTP'!$G$91:$G$131,$D69,'Debt _UTP'!BR$91:BR$131)/10^6</f>
        <v>0</v>
      </c>
      <c r="BB69" s="92">
        <f>SUMIF('Debt _UTP'!$G$91:$G$131,$D69,'Debt _UTP'!BS$91:BS$131)/10^6</f>
        <v>0</v>
      </c>
      <c r="BC69" s="92">
        <f>SUMIF('Debt _UTP'!$G$91:$G$131,$D69,'Debt _UTP'!BT$91:BT$131)/10^6</f>
        <v>0</v>
      </c>
      <c r="BD69" s="92">
        <f>SUMIF('Debt _UTP'!$G$91:$G$131,$D69,'Debt _UTP'!BU$91:BU$131)/10^6</f>
        <v>0</v>
      </c>
      <c r="BE69" s="92">
        <f>SUMIF('Debt _UTP'!$G$91:$G$131,$D69,'Debt _UTP'!BV$91:BV$131)/10^6</f>
        <v>0</v>
      </c>
      <c r="BF69" s="92">
        <f>SUMIF('Debt _UTP'!$G$91:$G$131,$D69,'Debt _UTP'!BW$91:BW$131)/10^6</f>
        <v>0</v>
      </c>
    </row>
    <row r="70" spans="1:58" s="78" customFormat="1" ht="15" customHeight="1" x14ac:dyDescent="0.3">
      <c r="B70" s="84"/>
      <c r="C70" s="84"/>
      <c r="D70" s="84">
        <v>15</v>
      </c>
      <c r="E70" s="84" t="str">
        <f>$E$19</f>
        <v>UTP_15</v>
      </c>
      <c r="F70" s="84"/>
      <c r="G70" s="84"/>
      <c r="H70" s="92">
        <f t="shared" ref="H70:H75" si="13">SUM(I70:BF70)</f>
        <v>0</v>
      </c>
      <c r="I70" s="92">
        <f>SUMIF('Debt _UTP'!$G$91:$G$131,$D70,'Debt _UTP'!Z$91:Z$131)/10^6</f>
        <v>0</v>
      </c>
      <c r="J70" s="92">
        <f>SUMIF('Debt _UTP'!$G$91:$G$131,$D70,'Debt _UTP'!AA$91:AA$131)/10^6</f>
        <v>0</v>
      </c>
      <c r="K70" s="92">
        <f>SUMIF('Debt _UTP'!$G$91:$G$131,$D70,'Debt _UTP'!AB$91:AB$131)/10^6</f>
        <v>0</v>
      </c>
      <c r="L70" s="92">
        <f>SUMIF('Debt _UTP'!$G$91:$G$131,$D70,'Debt _UTP'!AC$91:AC$131)/10^6</f>
        <v>0</v>
      </c>
      <c r="M70" s="92">
        <f>SUMIF('Debt _UTP'!$G$91:$G$131,$D70,'Debt _UTP'!AD$91:AD$131)/10^6</f>
        <v>0</v>
      </c>
      <c r="N70" s="92">
        <f>SUMIF('Debt _UTP'!$G$91:$G$131,$D70,'Debt _UTP'!AE$91:AE$131)/10^6</f>
        <v>0</v>
      </c>
      <c r="O70" s="92">
        <f>SUMIF('Debt _UTP'!$G$91:$G$131,$D70,'Debt _UTP'!AF$91:AF$131)/10^6</f>
        <v>0</v>
      </c>
      <c r="P70" s="92">
        <f>SUMIF('Debt _UTP'!$G$91:$G$131,$D70,'Debt _UTP'!AG$91:AG$131)/10^6</f>
        <v>0</v>
      </c>
      <c r="Q70" s="92">
        <f>SUMIF('Debt _UTP'!$G$91:$G$131,$D70,'Debt _UTP'!AH$91:AH$131)/10^6</f>
        <v>0</v>
      </c>
      <c r="R70" s="92">
        <f>SUMIF('Debt _UTP'!$G$91:$G$131,$D70,'Debt _UTP'!AI$91:AI$131)/10^6</f>
        <v>0</v>
      </c>
      <c r="S70" s="92">
        <f>SUMIF('Debt _UTP'!$G$91:$G$131,$D70,'Debt _UTP'!AJ$91:AJ$131)/10^6</f>
        <v>0</v>
      </c>
      <c r="T70" s="92">
        <f>SUMIF('Debt _UTP'!$G$91:$G$131,$D70,'Debt _UTP'!AK$91:AK$131)/10^6</f>
        <v>0</v>
      </c>
      <c r="U70" s="92">
        <f>SUMIF('Debt _UTP'!$G$91:$G$131,$D70,'Debt _UTP'!AL$91:AL$131)/10^6</f>
        <v>0</v>
      </c>
      <c r="V70" s="92">
        <f>SUMIF('Debt _UTP'!$G$91:$G$131,$D70,'Debt _UTP'!AM$91:AM$131)/10^6</f>
        <v>0</v>
      </c>
      <c r="W70" s="92">
        <f>SUMIF('Debt _UTP'!$G$91:$G$131,$D70,'Debt _UTP'!AN$91:AN$131)/10^6</f>
        <v>0</v>
      </c>
      <c r="X70" s="92">
        <f>SUMIF('Debt _UTP'!$G$91:$G$131,$D70,'Debt _UTP'!AO$91:AO$131)/10^6</f>
        <v>0</v>
      </c>
      <c r="Y70" s="92">
        <f>SUMIF('Debt _UTP'!$G$91:$G$131,$D70,'Debt _UTP'!AP$91:AP$131)/10^6</f>
        <v>0</v>
      </c>
      <c r="Z70" s="92">
        <f>SUMIF('Debt _UTP'!$G$91:$G$131,$D70,'Debt _UTP'!AQ$91:AQ$131)/10^6</f>
        <v>0</v>
      </c>
      <c r="AA70" s="92">
        <f>SUMIF('Debt _UTP'!$G$91:$G$131,$D70,'Debt _UTP'!AR$91:AR$131)/10^6</f>
        <v>0</v>
      </c>
      <c r="AB70" s="92">
        <f>SUMIF('Debt _UTP'!$G$91:$G$131,$D70,'Debt _UTP'!AS$91:AS$131)/10^6</f>
        <v>0</v>
      </c>
      <c r="AC70" s="92">
        <f>SUMIF('Debt _UTP'!$G$91:$G$131,$D70,'Debt _UTP'!AT$91:AT$131)/10^6</f>
        <v>0</v>
      </c>
      <c r="AD70" s="92">
        <f>SUMIF('Debt _UTP'!$G$91:$G$131,$D70,'Debt _UTP'!AU$91:AU$131)/10^6</f>
        <v>0</v>
      </c>
      <c r="AE70" s="92">
        <f>SUMIF('Debt _UTP'!$G$91:$G$131,$D70,'Debt _UTP'!AV$91:AV$131)/10^6</f>
        <v>0</v>
      </c>
      <c r="AF70" s="92">
        <f>SUMIF('Debt _UTP'!$G$91:$G$131,$D70,'Debt _UTP'!AW$91:AW$131)/10^6</f>
        <v>0</v>
      </c>
      <c r="AG70" s="92">
        <f>SUMIF('Debt _UTP'!$G$91:$G$131,$D70,'Debt _UTP'!AX$91:AX$131)/10^6</f>
        <v>0</v>
      </c>
      <c r="AH70" s="92">
        <f>SUMIF('Debt _UTP'!$G$91:$G$131,$D70,'Debt _UTP'!AY$91:AY$131)/10^6</f>
        <v>0</v>
      </c>
      <c r="AI70" s="92">
        <f>SUMIF('Debt _UTP'!$G$91:$G$131,$D70,'Debt _UTP'!AZ$91:AZ$131)/10^6</f>
        <v>0</v>
      </c>
      <c r="AJ70" s="92">
        <f>SUMIF('Debt _UTP'!$G$91:$G$131,$D70,'Debt _UTP'!BA$91:BA$131)/10^6</f>
        <v>0</v>
      </c>
      <c r="AK70" s="92">
        <f>SUMIF('Debt _UTP'!$G$91:$G$131,$D70,'Debt _UTP'!BB$91:BB$131)/10^6</f>
        <v>0</v>
      </c>
      <c r="AL70" s="92">
        <f>SUMIF('Debt _UTP'!$G$91:$G$131,$D70,'Debt _UTP'!BC$91:BC$131)/10^6</f>
        <v>0</v>
      </c>
      <c r="AM70" s="92">
        <f>SUMIF('Debt _UTP'!$G$91:$G$131,$D70,'Debt _UTP'!BD$91:BD$131)/10^6</f>
        <v>0</v>
      </c>
      <c r="AN70" s="92">
        <f>SUMIF('Debt _UTP'!$G$91:$G$131,$D70,'Debt _UTP'!BE$91:BE$131)/10^6</f>
        <v>0</v>
      </c>
      <c r="AO70" s="92">
        <f>SUMIF('Debt _UTP'!$G$91:$G$131,$D70,'Debt _UTP'!BF$91:BF$131)/10^6</f>
        <v>0</v>
      </c>
      <c r="AP70" s="92">
        <f>SUMIF('Debt _UTP'!$G$91:$G$131,$D70,'Debt _UTP'!BG$91:BG$131)/10^6</f>
        <v>0</v>
      </c>
      <c r="AQ70" s="92">
        <f>SUMIF('Debt _UTP'!$G$91:$G$131,$D70,'Debt _UTP'!BH$91:BH$131)/10^6</f>
        <v>0</v>
      </c>
      <c r="AR70" s="92">
        <f>SUMIF('Debt _UTP'!$G$91:$G$131,$D70,'Debt _UTP'!BI$91:BI$131)/10^6</f>
        <v>0</v>
      </c>
      <c r="AS70" s="92">
        <f>SUMIF('Debt _UTP'!$G$91:$G$131,$D70,'Debt _UTP'!BJ$91:BJ$131)/10^6</f>
        <v>0</v>
      </c>
      <c r="AT70" s="92">
        <f>SUMIF('Debt _UTP'!$G$91:$G$131,$D70,'Debt _UTP'!BK$91:BK$131)/10^6</f>
        <v>0</v>
      </c>
      <c r="AU70" s="92">
        <f>SUMIF('Debt _UTP'!$G$91:$G$131,$D70,'Debt _UTP'!BL$91:BL$131)/10^6</f>
        <v>0</v>
      </c>
      <c r="AV70" s="92">
        <f>SUMIF('Debt _UTP'!$G$91:$G$131,$D70,'Debt _UTP'!BM$91:BM$131)/10^6</f>
        <v>0</v>
      </c>
      <c r="AW70" s="92">
        <f>SUMIF('Debt _UTP'!$G$91:$G$131,$D70,'Debt _UTP'!BN$91:BN$131)/10^6</f>
        <v>0</v>
      </c>
      <c r="AX70" s="92">
        <f>SUMIF('Debt _UTP'!$G$91:$G$131,$D70,'Debt _UTP'!BO$91:BO$131)/10^6</f>
        <v>0</v>
      </c>
      <c r="AY70" s="92">
        <f>SUMIF('Debt _UTP'!$G$91:$G$131,$D70,'Debt _UTP'!BP$91:BP$131)/10^6</f>
        <v>0</v>
      </c>
      <c r="AZ70" s="92">
        <f>SUMIF('Debt _UTP'!$G$91:$G$131,$D70,'Debt _UTP'!BQ$91:BQ$131)/10^6</f>
        <v>0</v>
      </c>
      <c r="BA70" s="92">
        <f>SUMIF('Debt _UTP'!$G$91:$G$131,$D70,'Debt _UTP'!BR$91:BR$131)/10^6</f>
        <v>0</v>
      </c>
      <c r="BB70" s="92">
        <f>SUMIF('Debt _UTP'!$G$91:$G$131,$D70,'Debt _UTP'!BS$91:BS$131)/10^6</f>
        <v>0</v>
      </c>
      <c r="BC70" s="92">
        <f>SUMIF('Debt _UTP'!$G$91:$G$131,$D70,'Debt _UTP'!BT$91:BT$131)/10^6</f>
        <v>0</v>
      </c>
      <c r="BD70" s="92">
        <f>SUMIF('Debt _UTP'!$G$91:$G$131,$D70,'Debt _UTP'!BU$91:BU$131)/10^6</f>
        <v>0</v>
      </c>
      <c r="BE70" s="92">
        <f>SUMIF('Debt _UTP'!$G$91:$G$131,$D70,'Debt _UTP'!BV$91:BV$131)/10^6</f>
        <v>0</v>
      </c>
      <c r="BF70" s="92">
        <f>SUMIF('Debt _UTP'!$G$91:$G$131,$D70,'Debt _UTP'!BW$91:BW$131)/10^6</f>
        <v>0</v>
      </c>
    </row>
    <row r="71" spans="1:58" s="78" customFormat="1" ht="15" customHeight="1" x14ac:dyDescent="0.3">
      <c r="B71" s="84"/>
      <c r="C71" s="84"/>
      <c r="D71" s="84">
        <v>16</v>
      </c>
      <c r="E71" s="84" t="str">
        <f>$E$20</f>
        <v>UTP_16</v>
      </c>
      <c r="F71" s="84"/>
      <c r="G71" s="84"/>
      <c r="H71" s="92">
        <f t="shared" si="13"/>
        <v>0</v>
      </c>
      <c r="I71" s="92">
        <f>SUMIF('Debt _UTP'!$G$91:$G$131,$D71,'Debt _UTP'!Z$91:Z$131)/10^6</f>
        <v>0</v>
      </c>
      <c r="J71" s="92">
        <f>SUMIF('Debt _UTP'!$G$91:$G$131,$D71,'Debt _UTP'!AA$91:AA$131)/10^6</f>
        <v>0</v>
      </c>
      <c r="K71" s="92">
        <f>SUMIF('Debt _UTP'!$G$91:$G$131,$D71,'Debt _UTP'!AB$91:AB$131)/10^6</f>
        <v>0</v>
      </c>
      <c r="L71" s="92">
        <f>SUMIF('Debt _UTP'!$G$91:$G$131,$D71,'Debt _UTP'!AC$91:AC$131)/10^6</f>
        <v>0</v>
      </c>
      <c r="M71" s="92">
        <f>SUMIF('Debt _UTP'!$G$91:$G$131,$D71,'Debt _UTP'!AD$91:AD$131)/10^6</f>
        <v>0</v>
      </c>
      <c r="N71" s="92">
        <f>SUMIF('Debt _UTP'!$G$91:$G$131,$D71,'Debt _UTP'!AE$91:AE$131)/10^6</f>
        <v>0</v>
      </c>
      <c r="O71" s="92">
        <f>SUMIF('Debt _UTP'!$G$91:$G$131,$D71,'Debt _UTP'!AF$91:AF$131)/10^6</f>
        <v>0</v>
      </c>
      <c r="P71" s="92">
        <f>SUMIF('Debt _UTP'!$G$91:$G$131,$D71,'Debt _UTP'!AG$91:AG$131)/10^6</f>
        <v>0</v>
      </c>
      <c r="Q71" s="92">
        <f>SUMIF('Debt _UTP'!$G$91:$G$131,$D71,'Debt _UTP'!AH$91:AH$131)/10^6</f>
        <v>0</v>
      </c>
      <c r="R71" s="92">
        <f>SUMIF('Debt _UTP'!$G$91:$G$131,$D71,'Debt _UTP'!AI$91:AI$131)/10^6</f>
        <v>0</v>
      </c>
      <c r="S71" s="92">
        <f>SUMIF('Debt _UTP'!$G$91:$G$131,$D71,'Debt _UTP'!AJ$91:AJ$131)/10^6</f>
        <v>0</v>
      </c>
      <c r="T71" s="92">
        <f>SUMIF('Debt _UTP'!$G$91:$G$131,$D71,'Debt _UTP'!AK$91:AK$131)/10^6</f>
        <v>0</v>
      </c>
      <c r="U71" s="92">
        <f>SUMIF('Debt _UTP'!$G$91:$G$131,$D71,'Debt _UTP'!AL$91:AL$131)/10^6</f>
        <v>0</v>
      </c>
      <c r="V71" s="92">
        <f>SUMIF('Debt _UTP'!$G$91:$G$131,$D71,'Debt _UTP'!AM$91:AM$131)/10^6</f>
        <v>0</v>
      </c>
      <c r="W71" s="92">
        <f>SUMIF('Debt _UTP'!$G$91:$G$131,$D71,'Debt _UTP'!AN$91:AN$131)/10^6</f>
        <v>0</v>
      </c>
      <c r="X71" s="92">
        <f>SUMIF('Debt _UTP'!$G$91:$G$131,$D71,'Debt _UTP'!AO$91:AO$131)/10^6</f>
        <v>0</v>
      </c>
      <c r="Y71" s="92">
        <f>SUMIF('Debt _UTP'!$G$91:$G$131,$D71,'Debt _UTP'!AP$91:AP$131)/10^6</f>
        <v>0</v>
      </c>
      <c r="Z71" s="92">
        <f>SUMIF('Debt _UTP'!$G$91:$G$131,$D71,'Debt _UTP'!AQ$91:AQ$131)/10^6</f>
        <v>0</v>
      </c>
      <c r="AA71" s="92">
        <f>SUMIF('Debt _UTP'!$G$91:$G$131,$D71,'Debt _UTP'!AR$91:AR$131)/10^6</f>
        <v>0</v>
      </c>
      <c r="AB71" s="92">
        <f>SUMIF('Debt _UTP'!$G$91:$G$131,$D71,'Debt _UTP'!AS$91:AS$131)/10^6</f>
        <v>0</v>
      </c>
      <c r="AC71" s="92">
        <f>SUMIF('Debt _UTP'!$G$91:$G$131,$D71,'Debt _UTP'!AT$91:AT$131)/10^6</f>
        <v>0</v>
      </c>
      <c r="AD71" s="92">
        <f>SUMIF('Debt _UTP'!$G$91:$G$131,$D71,'Debt _UTP'!AU$91:AU$131)/10^6</f>
        <v>0</v>
      </c>
      <c r="AE71" s="92">
        <f>SUMIF('Debt _UTP'!$G$91:$G$131,$D71,'Debt _UTP'!AV$91:AV$131)/10^6</f>
        <v>0</v>
      </c>
      <c r="AF71" s="92">
        <f>SUMIF('Debt _UTP'!$G$91:$G$131,$D71,'Debt _UTP'!AW$91:AW$131)/10^6</f>
        <v>0</v>
      </c>
      <c r="AG71" s="92">
        <f>SUMIF('Debt _UTP'!$G$91:$G$131,$D71,'Debt _UTP'!AX$91:AX$131)/10^6</f>
        <v>0</v>
      </c>
      <c r="AH71" s="92">
        <f>SUMIF('Debt _UTP'!$G$91:$G$131,$D71,'Debt _UTP'!AY$91:AY$131)/10^6</f>
        <v>0</v>
      </c>
      <c r="AI71" s="92">
        <f>SUMIF('Debt _UTP'!$G$91:$G$131,$D71,'Debt _UTP'!AZ$91:AZ$131)/10^6</f>
        <v>0</v>
      </c>
      <c r="AJ71" s="92">
        <f>SUMIF('Debt _UTP'!$G$91:$G$131,$D71,'Debt _UTP'!BA$91:BA$131)/10^6</f>
        <v>0</v>
      </c>
      <c r="AK71" s="92">
        <f>SUMIF('Debt _UTP'!$G$91:$G$131,$D71,'Debt _UTP'!BB$91:BB$131)/10^6</f>
        <v>0</v>
      </c>
      <c r="AL71" s="92">
        <f>SUMIF('Debt _UTP'!$G$91:$G$131,$D71,'Debt _UTP'!BC$91:BC$131)/10^6</f>
        <v>0</v>
      </c>
      <c r="AM71" s="92">
        <f>SUMIF('Debt _UTP'!$G$91:$G$131,$D71,'Debt _UTP'!BD$91:BD$131)/10^6</f>
        <v>0</v>
      </c>
      <c r="AN71" s="92">
        <f>SUMIF('Debt _UTP'!$G$91:$G$131,$D71,'Debt _UTP'!BE$91:BE$131)/10^6</f>
        <v>0</v>
      </c>
      <c r="AO71" s="92">
        <f>SUMIF('Debt _UTP'!$G$91:$G$131,$D71,'Debt _UTP'!BF$91:BF$131)/10^6</f>
        <v>0</v>
      </c>
      <c r="AP71" s="92">
        <f>SUMIF('Debt _UTP'!$G$91:$G$131,$D71,'Debt _UTP'!BG$91:BG$131)/10^6</f>
        <v>0</v>
      </c>
      <c r="AQ71" s="92">
        <f>SUMIF('Debt _UTP'!$G$91:$G$131,$D71,'Debt _UTP'!BH$91:BH$131)/10^6</f>
        <v>0</v>
      </c>
      <c r="AR71" s="92">
        <f>SUMIF('Debt _UTP'!$G$91:$G$131,$D71,'Debt _UTP'!BI$91:BI$131)/10^6</f>
        <v>0</v>
      </c>
      <c r="AS71" s="92">
        <f>SUMIF('Debt _UTP'!$G$91:$G$131,$D71,'Debt _UTP'!BJ$91:BJ$131)/10^6</f>
        <v>0</v>
      </c>
      <c r="AT71" s="92">
        <f>SUMIF('Debt _UTP'!$G$91:$G$131,$D71,'Debt _UTP'!BK$91:BK$131)/10^6</f>
        <v>0</v>
      </c>
      <c r="AU71" s="92">
        <f>SUMIF('Debt _UTP'!$G$91:$G$131,$D71,'Debt _UTP'!BL$91:BL$131)/10^6</f>
        <v>0</v>
      </c>
      <c r="AV71" s="92">
        <f>SUMIF('Debt _UTP'!$G$91:$G$131,$D71,'Debt _UTP'!BM$91:BM$131)/10^6</f>
        <v>0</v>
      </c>
      <c r="AW71" s="92">
        <f>SUMIF('Debt _UTP'!$G$91:$G$131,$D71,'Debt _UTP'!BN$91:BN$131)/10^6</f>
        <v>0</v>
      </c>
      <c r="AX71" s="92">
        <f>SUMIF('Debt _UTP'!$G$91:$G$131,$D71,'Debt _UTP'!BO$91:BO$131)/10^6</f>
        <v>0</v>
      </c>
      <c r="AY71" s="92">
        <f>SUMIF('Debt _UTP'!$G$91:$G$131,$D71,'Debt _UTP'!BP$91:BP$131)/10^6</f>
        <v>0</v>
      </c>
      <c r="AZ71" s="92">
        <f>SUMIF('Debt _UTP'!$G$91:$G$131,$D71,'Debt _UTP'!BQ$91:BQ$131)/10^6</f>
        <v>0</v>
      </c>
      <c r="BA71" s="92">
        <f>SUMIF('Debt _UTP'!$G$91:$G$131,$D71,'Debt _UTP'!BR$91:BR$131)/10^6</f>
        <v>0</v>
      </c>
      <c r="BB71" s="92">
        <f>SUMIF('Debt _UTP'!$G$91:$G$131,$D71,'Debt _UTP'!BS$91:BS$131)/10^6</f>
        <v>0</v>
      </c>
      <c r="BC71" s="92">
        <f>SUMIF('Debt _UTP'!$G$91:$G$131,$D71,'Debt _UTP'!BT$91:BT$131)/10^6</f>
        <v>0</v>
      </c>
      <c r="BD71" s="92">
        <f>SUMIF('Debt _UTP'!$G$91:$G$131,$D71,'Debt _UTP'!BU$91:BU$131)/10^6</f>
        <v>0</v>
      </c>
      <c r="BE71" s="92">
        <f>SUMIF('Debt _UTP'!$G$91:$G$131,$D71,'Debt _UTP'!BV$91:BV$131)/10^6</f>
        <v>0</v>
      </c>
      <c r="BF71" s="92">
        <f>SUMIF('Debt _UTP'!$G$91:$G$131,$D71,'Debt _UTP'!BW$91:BW$131)/10^6</f>
        <v>0</v>
      </c>
    </row>
    <row r="72" spans="1:58" s="78" customFormat="1" ht="15" customHeight="1" x14ac:dyDescent="0.3">
      <c r="B72" s="84"/>
      <c r="C72" s="84"/>
      <c r="D72" s="84">
        <v>17</v>
      </c>
      <c r="E72" s="84" t="str">
        <f>$E$21</f>
        <v>UTP_17</v>
      </c>
      <c r="F72" s="84"/>
      <c r="G72" s="84"/>
      <c r="H72" s="92">
        <f t="shared" si="13"/>
        <v>0</v>
      </c>
      <c r="I72" s="92">
        <f>SUMIF('Debt _UTP'!$G$91:$G$131,$D72,'Debt _UTP'!Z$91:Z$131)/10^6</f>
        <v>0</v>
      </c>
      <c r="J72" s="92">
        <f>SUMIF('Debt _UTP'!$G$91:$G$131,$D72,'Debt _UTP'!AA$91:AA$131)/10^6</f>
        <v>0</v>
      </c>
      <c r="K72" s="92">
        <f>SUMIF('Debt _UTP'!$G$91:$G$131,$D72,'Debt _UTP'!AB$91:AB$131)/10^6</f>
        <v>0</v>
      </c>
      <c r="L72" s="92">
        <f>SUMIF('Debt _UTP'!$G$91:$G$131,$D72,'Debt _UTP'!AC$91:AC$131)/10^6</f>
        <v>0</v>
      </c>
      <c r="M72" s="92">
        <f>SUMIF('Debt _UTP'!$G$91:$G$131,$D72,'Debt _UTP'!AD$91:AD$131)/10^6</f>
        <v>0</v>
      </c>
      <c r="N72" s="92">
        <f>SUMIF('Debt _UTP'!$G$91:$G$131,$D72,'Debt _UTP'!AE$91:AE$131)/10^6</f>
        <v>0</v>
      </c>
      <c r="O72" s="92">
        <f>SUMIF('Debt _UTP'!$G$91:$G$131,$D72,'Debt _UTP'!AF$91:AF$131)/10^6</f>
        <v>0</v>
      </c>
      <c r="P72" s="92">
        <f>SUMIF('Debt _UTP'!$G$91:$G$131,$D72,'Debt _UTP'!AG$91:AG$131)/10^6</f>
        <v>0</v>
      </c>
      <c r="Q72" s="92">
        <f>SUMIF('Debt _UTP'!$G$91:$G$131,$D72,'Debt _UTP'!AH$91:AH$131)/10^6</f>
        <v>0</v>
      </c>
      <c r="R72" s="92">
        <f>SUMIF('Debt _UTP'!$G$91:$G$131,$D72,'Debt _UTP'!AI$91:AI$131)/10^6</f>
        <v>0</v>
      </c>
      <c r="S72" s="92">
        <f>SUMIF('Debt _UTP'!$G$91:$G$131,$D72,'Debt _UTP'!AJ$91:AJ$131)/10^6</f>
        <v>0</v>
      </c>
      <c r="T72" s="92">
        <f>SUMIF('Debt _UTP'!$G$91:$G$131,$D72,'Debt _UTP'!AK$91:AK$131)/10^6</f>
        <v>0</v>
      </c>
      <c r="U72" s="92">
        <f>SUMIF('Debt _UTP'!$G$91:$G$131,$D72,'Debt _UTP'!AL$91:AL$131)/10^6</f>
        <v>0</v>
      </c>
      <c r="V72" s="92">
        <f>SUMIF('Debt _UTP'!$G$91:$G$131,$D72,'Debt _UTP'!AM$91:AM$131)/10^6</f>
        <v>0</v>
      </c>
      <c r="W72" s="92">
        <f>SUMIF('Debt _UTP'!$G$91:$G$131,$D72,'Debt _UTP'!AN$91:AN$131)/10^6</f>
        <v>0</v>
      </c>
      <c r="X72" s="92">
        <f>SUMIF('Debt _UTP'!$G$91:$G$131,$D72,'Debt _UTP'!AO$91:AO$131)/10^6</f>
        <v>0</v>
      </c>
      <c r="Y72" s="92">
        <f>SUMIF('Debt _UTP'!$G$91:$G$131,$D72,'Debt _UTP'!AP$91:AP$131)/10^6</f>
        <v>0</v>
      </c>
      <c r="Z72" s="92">
        <f>SUMIF('Debt _UTP'!$G$91:$G$131,$D72,'Debt _UTP'!AQ$91:AQ$131)/10^6</f>
        <v>0</v>
      </c>
      <c r="AA72" s="92">
        <f>SUMIF('Debt _UTP'!$G$91:$G$131,$D72,'Debt _UTP'!AR$91:AR$131)/10^6</f>
        <v>0</v>
      </c>
      <c r="AB72" s="92">
        <f>SUMIF('Debt _UTP'!$G$91:$G$131,$D72,'Debt _UTP'!AS$91:AS$131)/10^6</f>
        <v>0</v>
      </c>
      <c r="AC72" s="92">
        <f>SUMIF('Debt _UTP'!$G$91:$G$131,$D72,'Debt _UTP'!AT$91:AT$131)/10^6</f>
        <v>0</v>
      </c>
      <c r="AD72" s="92">
        <f>SUMIF('Debt _UTP'!$G$91:$G$131,$D72,'Debt _UTP'!AU$91:AU$131)/10^6</f>
        <v>0</v>
      </c>
      <c r="AE72" s="92">
        <f>SUMIF('Debt _UTP'!$G$91:$G$131,$D72,'Debt _UTP'!AV$91:AV$131)/10^6</f>
        <v>0</v>
      </c>
      <c r="AF72" s="92">
        <f>SUMIF('Debt _UTP'!$G$91:$G$131,$D72,'Debt _UTP'!AW$91:AW$131)/10^6</f>
        <v>0</v>
      </c>
      <c r="AG72" s="92">
        <f>SUMIF('Debt _UTP'!$G$91:$G$131,$D72,'Debt _UTP'!AX$91:AX$131)/10^6</f>
        <v>0</v>
      </c>
      <c r="AH72" s="92">
        <f>SUMIF('Debt _UTP'!$G$91:$G$131,$D72,'Debt _UTP'!AY$91:AY$131)/10^6</f>
        <v>0</v>
      </c>
      <c r="AI72" s="92">
        <f>SUMIF('Debt _UTP'!$G$91:$G$131,$D72,'Debt _UTP'!AZ$91:AZ$131)/10^6</f>
        <v>0</v>
      </c>
      <c r="AJ72" s="92">
        <f>SUMIF('Debt _UTP'!$G$91:$G$131,$D72,'Debt _UTP'!BA$91:BA$131)/10^6</f>
        <v>0</v>
      </c>
      <c r="AK72" s="92">
        <f>SUMIF('Debt _UTP'!$G$91:$G$131,$D72,'Debt _UTP'!BB$91:BB$131)/10^6</f>
        <v>0</v>
      </c>
      <c r="AL72" s="92">
        <f>SUMIF('Debt _UTP'!$G$91:$G$131,$D72,'Debt _UTP'!BC$91:BC$131)/10^6</f>
        <v>0</v>
      </c>
      <c r="AM72" s="92">
        <f>SUMIF('Debt _UTP'!$G$91:$G$131,$D72,'Debt _UTP'!BD$91:BD$131)/10^6</f>
        <v>0</v>
      </c>
      <c r="AN72" s="92">
        <f>SUMIF('Debt _UTP'!$G$91:$G$131,$D72,'Debt _UTP'!BE$91:BE$131)/10^6</f>
        <v>0</v>
      </c>
      <c r="AO72" s="92">
        <f>SUMIF('Debt _UTP'!$G$91:$G$131,$D72,'Debt _UTP'!BF$91:BF$131)/10^6</f>
        <v>0</v>
      </c>
      <c r="AP72" s="92">
        <f>SUMIF('Debt _UTP'!$G$91:$G$131,$D72,'Debt _UTP'!BG$91:BG$131)/10^6</f>
        <v>0</v>
      </c>
      <c r="AQ72" s="92">
        <f>SUMIF('Debt _UTP'!$G$91:$G$131,$D72,'Debt _UTP'!BH$91:BH$131)/10^6</f>
        <v>0</v>
      </c>
      <c r="AR72" s="92">
        <f>SUMIF('Debt _UTP'!$G$91:$G$131,$D72,'Debt _UTP'!BI$91:BI$131)/10^6</f>
        <v>0</v>
      </c>
      <c r="AS72" s="92">
        <f>SUMIF('Debt _UTP'!$G$91:$G$131,$D72,'Debt _UTP'!BJ$91:BJ$131)/10^6</f>
        <v>0</v>
      </c>
      <c r="AT72" s="92">
        <f>SUMIF('Debt _UTP'!$G$91:$G$131,$D72,'Debt _UTP'!BK$91:BK$131)/10^6</f>
        <v>0</v>
      </c>
      <c r="AU72" s="92">
        <f>SUMIF('Debt _UTP'!$G$91:$G$131,$D72,'Debt _UTP'!BL$91:BL$131)/10^6</f>
        <v>0</v>
      </c>
      <c r="AV72" s="92">
        <f>SUMIF('Debt _UTP'!$G$91:$G$131,$D72,'Debt _UTP'!BM$91:BM$131)/10^6</f>
        <v>0</v>
      </c>
      <c r="AW72" s="92">
        <f>SUMIF('Debt _UTP'!$G$91:$G$131,$D72,'Debt _UTP'!BN$91:BN$131)/10^6</f>
        <v>0</v>
      </c>
      <c r="AX72" s="92">
        <f>SUMIF('Debt _UTP'!$G$91:$G$131,$D72,'Debt _UTP'!BO$91:BO$131)/10^6</f>
        <v>0</v>
      </c>
      <c r="AY72" s="92">
        <f>SUMIF('Debt _UTP'!$G$91:$G$131,$D72,'Debt _UTP'!BP$91:BP$131)/10^6</f>
        <v>0</v>
      </c>
      <c r="AZ72" s="92">
        <f>SUMIF('Debt _UTP'!$G$91:$G$131,$D72,'Debt _UTP'!BQ$91:BQ$131)/10^6</f>
        <v>0</v>
      </c>
      <c r="BA72" s="92">
        <f>SUMIF('Debt _UTP'!$G$91:$G$131,$D72,'Debt _UTP'!BR$91:BR$131)/10^6</f>
        <v>0</v>
      </c>
      <c r="BB72" s="92">
        <f>SUMIF('Debt _UTP'!$G$91:$G$131,$D72,'Debt _UTP'!BS$91:BS$131)/10^6</f>
        <v>0</v>
      </c>
      <c r="BC72" s="92">
        <f>SUMIF('Debt _UTP'!$G$91:$G$131,$D72,'Debt _UTP'!BT$91:BT$131)/10^6</f>
        <v>0</v>
      </c>
      <c r="BD72" s="92">
        <f>SUMIF('Debt _UTP'!$G$91:$G$131,$D72,'Debt _UTP'!BU$91:BU$131)/10^6</f>
        <v>0</v>
      </c>
      <c r="BE72" s="92">
        <f>SUMIF('Debt _UTP'!$G$91:$G$131,$D72,'Debt _UTP'!BV$91:BV$131)/10^6</f>
        <v>0</v>
      </c>
      <c r="BF72" s="92">
        <f>SUMIF('Debt _UTP'!$G$91:$G$131,$D72,'Debt _UTP'!BW$91:BW$131)/10^6</f>
        <v>0</v>
      </c>
    </row>
    <row r="73" spans="1:58" s="78" customFormat="1" ht="15" customHeight="1" x14ac:dyDescent="0.3">
      <c r="B73" s="84"/>
      <c r="C73" s="84"/>
      <c r="D73" s="84">
        <v>18</v>
      </c>
      <c r="E73" s="84" t="str">
        <f>$E$22</f>
        <v>UTP_18</v>
      </c>
      <c r="F73" s="84"/>
      <c r="G73" s="84"/>
      <c r="H73" s="92">
        <f t="shared" si="13"/>
        <v>0</v>
      </c>
      <c r="I73" s="92">
        <f>SUMIF('Debt _UTP'!$G$91:$G$131,$D73,'Debt _UTP'!Z$91:Z$131)/10^6</f>
        <v>0</v>
      </c>
      <c r="J73" s="92">
        <f>SUMIF('Debt _UTP'!$G$91:$G$131,$D73,'Debt _UTP'!AA$91:AA$131)/10^6</f>
        <v>0</v>
      </c>
      <c r="K73" s="92">
        <f>SUMIF('Debt _UTP'!$G$91:$G$131,$D73,'Debt _UTP'!AB$91:AB$131)/10^6</f>
        <v>0</v>
      </c>
      <c r="L73" s="92">
        <f>SUMIF('Debt _UTP'!$G$91:$G$131,$D73,'Debt _UTP'!AC$91:AC$131)/10^6</f>
        <v>0</v>
      </c>
      <c r="M73" s="92">
        <f>SUMIF('Debt _UTP'!$G$91:$G$131,$D73,'Debt _UTP'!AD$91:AD$131)/10^6</f>
        <v>0</v>
      </c>
      <c r="N73" s="92">
        <f>SUMIF('Debt _UTP'!$G$91:$G$131,$D73,'Debt _UTP'!AE$91:AE$131)/10^6</f>
        <v>0</v>
      </c>
      <c r="O73" s="92">
        <f>SUMIF('Debt _UTP'!$G$91:$G$131,$D73,'Debt _UTP'!AF$91:AF$131)/10^6</f>
        <v>0</v>
      </c>
      <c r="P73" s="92">
        <f>SUMIF('Debt _UTP'!$G$91:$G$131,$D73,'Debt _UTP'!AG$91:AG$131)/10^6</f>
        <v>0</v>
      </c>
      <c r="Q73" s="92">
        <f>SUMIF('Debt _UTP'!$G$91:$G$131,$D73,'Debt _UTP'!AH$91:AH$131)/10^6</f>
        <v>0</v>
      </c>
      <c r="R73" s="92">
        <f>SUMIF('Debt _UTP'!$G$91:$G$131,$D73,'Debt _UTP'!AI$91:AI$131)/10^6</f>
        <v>0</v>
      </c>
      <c r="S73" s="92">
        <f>SUMIF('Debt _UTP'!$G$91:$G$131,$D73,'Debt _UTP'!AJ$91:AJ$131)/10^6</f>
        <v>0</v>
      </c>
      <c r="T73" s="92">
        <f>SUMIF('Debt _UTP'!$G$91:$G$131,$D73,'Debt _UTP'!AK$91:AK$131)/10^6</f>
        <v>0</v>
      </c>
      <c r="U73" s="92">
        <f>SUMIF('Debt _UTP'!$G$91:$G$131,$D73,'Debt _UTP'!AL$91:AL$131)/10^6</f>
        <v>0</v>
      </c>
      <c r="V73" s="92">
        <f>SUMIF('Debt _UTP'!$G$91:$G$131,$D73,'Debt _UTP'!AM$91:AM$131)/10^6</f>
        <v>0</v>
      </c>
      <c r="W73" s="92">
        <f>SUMIF('Debt _UTP'!$G$91:$G$131,$D73,'Debt _UTP'!AN$91:AN$131)/10^6</f>
        <v>0</v>
      </c>
      <c r="X73" s="92">
        <f>SUMIF('Debt _UTP'!$G$91:$G$131,$D73,'Debt _UTP'!AO$91:AO$131)/10^6</f>
        <v>0</v>
      </c>
      <c r="Y73" s="92">
        <f>SUMIF('Debt _UTP'!$G$91:$G$131,$D73,'Debt _UTP'!AP$91:AP$131)/10^6</f>
        <v>0</v>
      </c>
      <c r="Z73" s="92">
        <f>SUMIF('Debt _UTP'!$G$91:$G$131,$D73,'Debt _UTP'!AQ$91:AQ$131)/10^6</f>
        <v>0</v>
      </c>
      <c r="AA73" s="92">
        <f>SUMIF('Debt _UTP'!$G$91:$G$131,$D73,'Debt _UTP'!AR$91:AR$131)/10^6</f>
        <v>0</v>
      </c>
      <c r="AB73" s="92">
        <f>SUMIF('Debt _UTP'!$G$91:$G$131,$D73,'Debt _UTP'!AS$91:AS$131)/10^6</f>
        <v>0</v>
      </c>
      <c r="AC73" s="92">
        <f>SUMIF('Debt _UTP'!$G$91:$G$131,$D73,'Debt _UTP'!AT$91:AT$131)/10^6</f>
        <v>0</v>
      </c>
      <c r="AD73" s="92">
        <f>SUMIF('Debt _UTP'!$G$91:$G$131,$D73,'Debt _UTP'!AU$91:AU$131)/10^6</f>
        <v>0</v>
      </c>
      <c r="AE73" s="92">
        <f>SUMIF('Debt _UTP'!$G$91:$G$131,$D73,'Debt _UTP'!AV$91:AV$131)/10^6</f>
        <v>0</v>
      </c>
      <c r="AF73" s="92">
        <f>SUMIF('Debt _UTP'!$G$91:$G$131,$D73,'Debt _UTP'!AW$91:AW$131)/10^6</f>
        <v>0</v>
      </c>
      <c r="AG73" s="92">
        <f>SUMIF('Debt _UTP'!$G$91:$G$131,$D73,'Debt _UTP'!AX$91:AX$131)/10^6</f>
        <v>0</v>
      </c>
      <c r="AH73" s="92">
        <f>SUMIF('Debt _UTP'!$G$91:$G$131,$D73,'Debt _UTP'!AY$91:AY$131)/10^6</f>
        <v>0</v>
      </c>
      <c r="AI73" s="92">
        <f>SUMIF('Debt _UTP'!$G$91:$G$131,$D73,'Debt _UTP'!AZ$91:AZ$131)/10^6</f>
        <v>0</v>
      </c>
      <c r="AJ73" s="92">
        <f>SUMIF('Debt _UTP'!$G$91:$G$131,$D73,'Debt _UTP'!BA$91:BA$131)/10^6</f>
        <v>0</v>
      </c>
      <c r="AK73" s="92">
        <f>SUMIF('Debt _UTP'!$G$91:$G$131,$D73,'Debt _UTP'!BB$91:BB$131)/10^6</f>
        <v>0</v>
      </c>
      <c r="AL73" s="92">
        <f>SUMIF('Debt _UTP'!$G$91:$G$131,$D73,'Debt _UTP'!BC$91:BC$131)/10^6</f>
        <v>0</v>
      </c>
      <c r="AM73" s="92">
        <f>SUMIF('Debt _UTP'!$G$91:$G$131,$D73,'Debt _UTP'!BD$91:BD$131)/10^6</f>
        <v>0</v>
      </c>
      <c r="AN73" s="92">
        <f>SUMIF('Debt _UTP'!$G$91:$G$131,$D73,'Debt _UTP'!BE$91:BE$131)/10^6</f>
        <v>0</v>
      </c>
      <c r="AO73" s="92">
        <f>SUMIF('Debt _UTP'!$G$91:$G$131,$D73,'Debt _UTP'!BF$91:BF$131)/10^6</f>
        <v>0</v>
      </c>
      <c r="AP73" s="92">
        <f>SUMIF('Debt _UTP'!$G$91:$G$131,$D73,'Debt _UTP'!BG$91:BG$131)/10^6</f>
        <v>0</v>
      </c>
      <c r="AQ73" s="92">
        <f>SUMIF('Debt _UTP'!$G$91:$G$131,$D73,'Debt _UTP'!BH$91:BH$131)/10^6</f>
        <v>0</v>
      </c>
      <c r="AR73" s="92">
        <f>SUMIF('Debt _UTP'!$G$91:$G$131,$D73,'Debt _UTP'!BI$91:BI$131)/10^6</f>
        <v>0</v>
      </c>
      <c r="AS73" s="92">
        <f>SUMIF('Debt _UTP'!$G$91:$G$131,$D73,'Debt _UTP'!BJ$91:BJ$131)/10^6</f>
        <v>0</v>
      </c>
      <c r="AT73" s="92">
        <f>SUMIF('Debt _UTP'!$G$91:$G$131,$D73,'Debt _UTP'!BK$91:BK$131)/10^6</f>
        <v>0</v>
      </c>
      <c r="AU73" s="92">
        <f>SUMIF('Debt _UTP'!$G$91:$G$131,$D73,'Debt _UTP'!BL$91:BL$131)/10^6</f>
        <v>0</v>
      </c>
      <c r="AV73" s="92">
        <f>SUMIF('Debt _UTP'!$G$91:$G$131,$D73,'Debt _UTP'!BM$91:BM$131)/10^6</f>
        <v>0</v>
      </c>
      <c r="AW73" s="92">
        <f>SUMIF('Debt _UTP'!$G$91:$G$131,$D73,'Debt _UTP'!BN$91:BN$131)/10^6</f>
        <v>0</v>
      </c>
      <c r="AX73" s="92">
        <f>SUMIF('Debt _UTP'!$G$91:$G$131,$D73,'Debt _UTP'!BO$91:BO$131)/10^6</f>
        <v>0</v>
      </c>
      <c r="AY73" s="92">
        <f>SUMIF('Debt _UTP'!$G$91:$G$131,$D73,'Debt _UTP'!BP$91:BP$131)/10^6</f>
        <v>0</v>
      </c>
      <c r="AZ73" s="92">
        <f>SUMIF('Debt _UTP'!$G$91:$G$131,$D73,'Debt _UTP'!BQ$91:BQ$131)/10^6</f>
        <v>0</v>
      </c>
      <c r="BA73" s="92">
        <f>SUMIF('Debt _UTP'!$G$91:$G$131,$D73,'Debt _UTP'!BR$91:BR$131)/10^6</f>
        <v>0</v>
      </c>
      <c r="BB73" s="92">
        <f>SUMIF('Debt _UTP'!$G$91:$G$131,$D73,'Debt _UTP'!BS$91:BS$131)/10^6</f>
        <v>0</v>
      </c>
      <c r="BC73" s="92">
        <f>SUMIF('Debt _UTP'!$G$91:$G$131,$D73,'Debt _UTP'!BT$91:BT$131)/10^6</f>
        <v>0</v>
      </c>
      <c r="BD73" s="92">
        <f>SUMIF('Debt _UTP'!$G$91:$G$131,$D73,'Debt _UTP'!BU$91:BU$131)/10^6</f>
        <v>0</v>
      </c>
      <c r="BE73" s="92">
        <f>SUMIF('Debt _UTP'!$G$91:$G$131,$D73,'Debt _UTP'!BV$91:BV$131)/10^6</f>
        <v>0</v>
      </c>
      <c r="BF73" s="92">
        <f>SUMIF('Debt _UTP'!$G$91:$G$131,$D73,'Debt _UTP'!BW$91:BW$131)/10^6</f>
        <v>0</v>
      </c>
    </row>
    <row r="74" spans="1:58" s="78" customFormat="1" ht="15" customHeight="1" x14ac:dyDescent="0.3">
      <c r="B74" s="84"/>
      <c r="C74" s="84"/>
      <c r="D74" s="84">
        <v>19</v>
      </c>
      <c r="E74" s="84" t="str">
        <f>$E$23</f>
        <v>UTP_19</v>
      </c>
      <c r="F74" s="84"/>
      <c r="G74" s="84"/>
      <c r="H74" s="92">
        <f t="shared" si="13"/>
        <v>0</v>
      </c>
      <c r="I74" s="92">
        <f>SUMIF('Debt _UTP'!$G$91:$G$131,$D74,'Debt _UTP'!Z$91:Z$131)/10^6</f>
        <v>0</v>
      </c>
      <c r="J74" s="92">
        <f>SUMIF('Debt _UTP'!$G$91:$G$131,$D74,'Debt _UTP'!AA$91:AA$131)/10^6</f>
        <v>0</v>
      </c>
      <c r="K74" s="92">
        <f>SUMIF('Debt _UTP'!$G$91:$G$131,$D74,'Debt _UTP'!AB$91:AB$131)/10^6</f>
        <v>0</v>
      </c>
      <c r="L74" s="92">
        <f>SUMIF('Debt _UTP'!$G$91:$G$131,$D74,'Debt _UTP'!AC$91:AC$131)/10^6</f>
        <v>0</v>
      </c>
      <c r="M74" s="92">
        <f>SUMIF('Debt _UTP'!$G$91:$G$131,$D74,'Debt _UTP'!AD$91:AD$131)/10^6</f>
        <v>0</v>
      </c>
      <c r="N74" s="92">
        <f>SUMIF('Debt _UTP'!$G$91:$G$131,$D74,'Debt _UTP'!AE$91:AE$131)/10^6</f>
        <v>0</v>
      </c>
      <c r="O74" s="92">
        <f>SUMIF('Debt _UTP'!$G$91:$G$131,$D74,'Debt _UTP'!AF$91:AF$131)/10^6</f>
        <v>0</v>
      </c>
      <c r="P74" s="92">
        <f>SUMIF('Debt _UTP'!$G$91:$G$131,$D74,'Debt _UTP'!AG$91:AG$131)/10^6</f>
        <v>0</v>
      </c>
      <c r="Q74" s="92">
        <f>SUMIF('Debt _UTP'!$G$91:$G$131,$D74,'Debt _UTP'!AH$91:AH$131)/10^6</f>
        <v>0</v>
      </c>
      <c r="R74" s="92">
        <f>SUMIF('Debt _UTP'!$G$91:$G$131,$D74,'Debt _UTP'!AI$91:AI$131)/10^6</f>
        <v>0</v>
      </c>
      <c r="S74" s="92">
        <f>SUMIF('Debt _UTP'!$G$91:$G$131,$D74,'Debt _UTP'!AJ$91:AJ$131)/10^6</f>
        <v>0</v>
      </c>
      <c r="T74" s="92">
        <f>SUMIF('Debt _UTP'!$G$91:$G$131,$D74,'Debt _UTP'!AK$91:AK$131)/10^6</f>
        <v>0</v>
      </c>
      <c r="U74" s="92">
        <f>SUMIF('Debt _UTP'!$G$91:$G$131,$D74,'Debt _UTP'!AL$91:AL$131)/10^6</f>
        <v>0</v>
      </c>
      <c r="V74" s="92">
        <f>SUMIF('Debt _UTP'!$G$91:$G$131,$D74,'Debt _UTP'!AM$91:AM$131)/10^6</f>
        <v>0</v>
      </c>
      <c r="W74" s="92">
        <f>SUMIF('Debt _UTP'!$G$91:$G$131,$D74,'Debt _UTP'!AN$91:AN$131)/10^6</f>
        <v>0</v>
      </c>
      <c r="X74" s="92">
        <f>SUMIF('Debt _UTP'!$G$91:$G$131,$D74,'Debt _UTP'!AO$91:AO$131)/10^6</f>
        <v>0</v>
      </c>
      <c r="Y74" s="92">
        <f>SUMIF('Debt _UTP'!$G$91:$G$131,$D74,'Debt _UTP'!AP$91:AP$131)/10^6</f>
        <v>0</v>
      </c>
      <c r="Z74" s="92">
        <f>SUMIF('Debt _UTP'!$G$91:$G$131,$D74,'Debt _UTP'!AQ$91:AQ$131)/10^6</f>
        <v>0</v>
      </c>
      <c r="AA74" s="92">
        <f>SUMIF('Debt _UTP'!$G$91:$G$131,$D74,'Debt _UTP'!AR$91:AR$131)/10^6</f>
        <v>0</v>
      </c>
      <c r="AB74" s="92">
        <f>SUMIF('Debt _UTP'!$G$91:$G$131,$D74,'Debt _UTP'!AS$91:AS$131)/10^6</f>
        <v>0</v>
      </c>
      <c r="AC74" s="92">
        <f>SUMIF('Debt _UTP'!$G$91:$G$131,$D74,'Debt _UTP'!AT$91:AT$131)/10^6</f>
        <v>0</v>
      </c>
      <c r="AD74" s="92">
        <f>SUMIF('Debt _UTP'!$G$91:$G$131,$D74,'Debt _UTP'!AU$91:AU$131)/10^6</f>
        <v>0</v>
      </c>
      <c r="AE74" s="92">
        <f>SUMIF('Debt _UTP'!$G$91:$G$131,$D74,'Debt _UTP'!AV$91:AV$131)/10^6</f>
        <v>0</v>
      </c>
      <c r="AF74" s="92">
        <f>SUMIF('Debt _UTP'!$G$91:$G$131,$D74,'Debt _UTP'!AW$91:AW$131)/10^6</f>
        <v>0</v>
      </c>
      <c r="AG74" s="92">
        <f>SUMIF('Debt _UTP'!$G$91:$G$131,$D74,'Debt _UTP'!AX$91:AX$131)/10^6</f>
        <v>0</v>
      </c>
      <c r="AH74" s="92">
        <f>SUMIF('Debt _UTP'!$G$91:$G$131,$D74,'Debt _UTP'!AY$91:AY$131)/10^6</f>
        <v>0</v>
      </c>
      <c r="AI74" s="92">
        <f>SUMIF('Debt _UTP'!$G$91:$G$131,$D74,'Debt _UTP'!AZ$91:AZ$131)/10^6</f>
        <v>0</v>
      </c>
      <c r="AJ74" s="92">
        <f>SUMIF('Debt _UTP'!$G$91:$G$131,$D74,'Debt _UTP'!BA$91:BA$131)/10^6</f>
        <v>0</v>
      </c>
      <c r="AK74" s="92">
        <f>SUMIF('Debt _UTP'!$G$91:$G$131,$D74,'Debt _UTP'!BB$91:BB$131)/10^6</f>
        <v>0</v>
      </c>
      <c r="AL74" s="92">
        <f>SUMIF('Debt _UTP'!$G$91:$G$131,$D74,'Debt _UTP'!BC$91:BC$131)/10^6</f>
        <v>0</v>
      </c>
      <c r="AM74" s="92">
        <f>SUMIF('Debt _UTP'!$G$91:$G$131,$D74,'Debt _UTP'!BD$91:BD$131)/10^6</f>
        <v>0</v>
      </c>
      <c r="AN74" s="92">
        <f>SUMIF('Debt _UTP'!$G$91:$G$131,$D74,'Debt _UTP'!BE$91:BE$131)/10^6</f>
        <v>0</v>
      </c>
      <c r="AO74" s="92">
        <f>SUMIF('Debt _UTP'!$G$91:$G$131,$D74,'Debt _UTP'!BF$91:BF$131)/10^6</f>
        <v>0</v>
      </c>
      <c r="AP74" s="92">
        <f>SUMIF('Debt _UTP'!$G$91:$G$131,$D74,'Debt _UTP'!BG$91:BG$131)/10^6</f>
        <v>0</v>
      </c>
      <c r="AQ74" s="92">
        <f>SUMIF('Debt _UTP'!$G$91:$G$131,$D74,'Debt _UTP'!BH$91:BH$131)/10^6</f>
        <v>0</v>
      </c>
      <c r="AR74" s="92">
        <f>SUMIF('Debt _UTP'!$G$91:$G$131,$D74,'Debt _UTP'!BI$91:BI$131)/10^6</f>
        <v>0</v>
      </c>
      <c r="AS74" s="92">
        <f>SUMIF('Debt _UTP'!$G$91:$G$131,$D74,'Debt _UTP'!BJ$91:BJ$131)/10^6</f>
        <v>0</v>
      </c>
      <c r="AT74" s="92">
        <f>SUMIF('Debt _UTP'!$G$91:$G$131,$D74,'Debt _UTP'!BK$91:BK$131)/10^6</f>
        <v>0</v>
      </c>
      <c r="AU74" s="92">
        <f>SUMIF('Debt _UTP'!$G$91:$G$131,$D74,'Debt _UTP'!BL$91:BL$131)/10^6</f>
        <v>0</v>
      </c>
      <c r="AV74" s="92">
        <f>SUMIF('Debt _UTP'!$G$91:$G$131,$D74,'Debt _UTP'!BM$91:BM$131)/10^6</f>
        <v>0</v>
      </c>
      <c r="AW74" s="92">
        <f>SUMIF('Debt _UTP'!$G$91:$G$131,$D74,'Debt _UTP'!BN$91:BN$131)/10^6</f>
        <v>0</v>
      </c>
      <c r="AX74" s="92">
        <f>SUMIF('Debt _UTP'!$G$91:$G$131,$D74,'Debt _UTP'!BO$91:BO$131)/10^6</f>
        <v>0</v>
      </c>
      <c r="AY74" s="92">
        <f>SUMIF('Debt _UTP'!$G$91:$G$131,$D74,'Debt _UTP'!BP$91:BP$131)/10^6</f>
        <v>0</v>
      </c>
      <c r="AZ74" s="92">
        <f>SUMIF('Debt _UTP'!$G$91:$G$131,$D74,'Debt _UTP'!BQ$91:BQ$131)/10^6</f>
        <v>0</v>
      </c>
      <c r="BA74" s="92">
        <f>SUMIF('Debt _UTP'!$G$91:$G$131,$D74,'Debt _UTP'!BR$91:BR$131)/10^6</f>
        <v>0</v>
      </c>
      <c r="BB74" s="92">
        <f>SUMIF('Debt _UTP'!$G$91:$G$131,$D74,'Debt _UTP'!BS$91:BS$131)/10^6</f>
        <v>0</v>
      </c>
      <c r="BC74" s="92">
        <f>SUMIF('Debt _UTP'!$G$91:$G$131,$D74,'Debt _UTP'!BT$91:BT$131)/10^6</f>
        <v>0</v>
      </c>
      <c r="BD74" s="92">
        <f>SUMIF('Debt _UTP'!$G$91:$G$131,$D74,'Debt _UTP'!BU$91:BU$131)/10^6</f>
        <v>0</v>
      </c>
      <c r="BE74" s="92">
        <f>SUMIF('Debt _UTP'!$G$91:$G$131,$D74,'Debt _UTP'!BV$91:BV$131)/10^6</f>
        <v>0</v>
      </c>
      <c r="BF74" s="92">
        <f>SUMIF('Debt _UTP'!$G$91:$G$131,$D74,'Debt _UTP'!BW$91:BW$131)/10^6</f>
        <v>0</v>
      </c>
    </row>
    <row r="75" spans="1:58" s="78" customFormat="1" ht="15" customHeight="1" thickBot="1" x14ac:dyDescent="0.35">
      <c r="C75" s="84"/>
      <c r="D75" s="84">
        <v>20</v>
      </c>
      <c r="E75" s="84" t="str">
        <f>$E$24</f>
        <v>IDX_20</v>
      </c>
      <c r="F75" s="84"/>
      <c r="G75" s="84"/>
      <c r="H75" s="93">
        <f t="shared" si="13"/>
        <v>0</v>
      </c>
      <c r="I75" s="93">
        <f>SUMIF('Debt _UTP'!$G$91:$G$131,$D75,'Debt _UTP'!Z$91:Z$131)/10^6</f>
        <v>0</v>
      </c>
      <c r="J75" s="93">
        <f>SUMIF('Debt _UTP'!$G$91:$G$131,$D75,'Debt _UTP'!AA$91:AA$131)/10^6</f>
        <v>0</v>
      </c>
      <c r="K75" s="93">
        <f>SUMIF('Debt _UTP'!$G$91:$G$131,$D75,'Debt _UTP'!AB$91:AB$131)/10^6</f>
        <v>0</v>
      </c>
      <c r="L75" s="93">
        <f>SUMIF('Debt _UTP'!$G$91:$G$131,$D75,'Debt _UTP'!AC$91:AC$131)/10^6</f>
        <v>0</v>
      </c>
      <c r="M75" s="93">
        <f>SUMIF('Debt _UTP'!$G$91:$G$131,$D75,'Debt _UTP'!AD$91:AD$131)/10^6</f>
        <v>0</v>
      </c>
      <c r="N75" s="93">
        <f>SUMIF('Debt _UTP'!$G$91:$G$131,$D75,'Debt _UTP'!AE$91:AE$131)/10^6</f>
        <v>0</v>
      </c>
      <c r="O75" s="93">
        <f>SUMIF('Debt _UTP'!$G$91:$G$131,$D75,'Debt _UTP'!AF$91:AF$131)/10^6</f>
        <v>0</v>
      </c>
      <c r="P75" s="93">
        <f>SUMIF('Debt _UTP'!$G$91:$G$131,$D75,'Debt _UTP'!AG$91:AG$131)/10^6</f>
        <v>0</v>
      </c>
      <c r="Q75" s="93">
        <f>SUMIF('Debt _UTP'!$G$91:$G$131,$D75,'Debt _UTP'!AH$91:AH$131)/10^6</f>
        <v>0</v>
      </c>
      <c r="R75" s="93">
        <f>SUMIF('Debt _UTP'!$G$91:$G$131,$D75,'Debt _UTP'!AI$91:AI$131)/10^6</f>
        <v>0</v>
      </c>
      <c r="S75" s="93">
        <f>SUMIF('Debt _UTP'!$G$91:$G$131,$D75,'Debt _UTP'!AJ$91:AJ$131)/10^6</f>
        <v>0</v>
      </c>
      <c r="T75" s="93">
        <f>SUMIF('Debt _UTP'!$G$91:$G$131,$D75,'Debt _UTP'!AK$91:AK$131)/10^6</f>
        <v>0</v>
      </c>
      <c r="U75" s="93">
        <f>SUMIF('Debt _UTP'!$G$91:$G$131,$D75,'Debt _UTP'!AL$91:AL$131)/10^6</f>
        <v>0</v>
      </c>
      <c r="V75" s="93">
        <f>SUMIF('Debt _UTP'!$G$91:$G$131,$D75,'Debt _UTP'!AM$91:AM$131)/10^6</f>
        <v>0</v>
      </c>
      <c r="W75" s="93">
        <f>SUMIF('Debt _UTP'!$G$91:$G$131,$D75,'Debt _UTP'!AN$91:AN$131)/10^6</f>
        <v>0</v>
      </c>
      <c r="X75" s="93">
        <f>SUMIF('Debt _UTP'!$G$91:$G$131,$D75,'Debt _UTP'!AO$91:AO$131)/10^6</f>
        <v>0</v>
      </c>
      <c r="Y75" s="93">
        <f>SUMIF('Debt _UTP'!$G$91:$G$131,$D75,'Debt _UTP'!AP$91:AP$131)/10^6</f>
        <v>0</v>
      </c>
      <c r="Z75" s="93">
        <f>SUMIF('Debt _UTP'!$G$91:$G$131,$D75,'Debt _UTP'!AQ$91:AQ$131)/10^6</f>
        <v>0</v>
      </c>
      <c r="AA75" s="93">
        <f>SUMIF('Debt _UTP'!$G$91:$G$131,$D75,'Debt _UTP'!AR$91:AR$131)/10^6</f>
        <v>0</v>
      </c>
      <c r="AB75" s="93">
        <f>SUMIF('Debt _UTP'!$G$91:$G$131,$D75,'Debt _UTP'!AS$91:AS$131)/10^6</f>
        <v>0</v>
      </c>
      <c r="AC75" s="93">
        <f>SUMIF('Debt _UTP'!$G$91:$G$131,$D75,'Debt _UTP'!AT$91:AT$131)/10^6</f>
        <v>0</v>
      </c>
      <c r="AD75" s="93">
        <f>SUMIF('Debt _UTP'!$G$91:$G$131,$D75,'Debt _UTP'!AU$91:AU$131)/10^6</f>
        <v>0</v>
      </c>
      <c r="AE75" s="93">
        <f>SUMIF('Debt _UTP'!$G$91:$G$131,$D75,'Debt _UTP'!AV$91:AV$131)/10^6</f>
        <v>0</v>
      </c>
      <c r="AF75" s="93">
        <f>SUMIF('Debt _UTP'!$G$91:$G$131,$D75,'Debt _UTP'!AW$91:AW$131)/10^6</f>
        <v>0</v>
      </c>
      <c r="AG75" s="93">
        <f>SUMIF('Debt _UTP'!$G$91:$G$131,$D75,'Debt _UTP'!AX$91:AX$131)/10^6</f>
        <v>0</v>
      </c>
      <c r="AH75" s="93">
        <f>SUMIF('Debt _UTP'!$G$91:$G$131,$D75,'Debt _UTP'!AY$91:AY$131)/10^6</f>
        <v>0</v>
      </c>
      <c r="AI75" s="93">
        <f>SUMIF('Debt _UTP'!$G$91:$G$131,$D75,'Debt _UTP'!AZ$91:AZ$131)/10^6</f>
        <v>0</v>
      </c>
      <c r="AJ75" s="93">
        <f>SUMIF('Debt _UTP'!$G$91:$G$131,$D75,'Debt _UTP'!BA$91:BA$131)/10^6</f>
        <v>0</v>
      </c>
      <c r="AK75" s="93">
        <f>SUMIF('Debt _UTP'!$G$91:$G$131,$D75,'Debt _UTP'!BB$91:BB$131)/10^6</f>
        <v>0</v>
      </c>
      <c r="AL75" s="93">
        <f>SUMIF('Debt _UTP'!$G$91:$G$131,$D75,'Debt _UTP'!BC$91:BC$131)/10^6</f>
        <v>0</v>
      </c>
      <c r="AM75" s="93">
        <f>SUMIF('Debt _UTP'!$G$91:$G$131,$D75,'Debt _UTP'!BD$91:BD$131)/10^6</f>
        <v>0</v>
      </c>
      <c r="AN75" s="93">
        <f>SUMIF('Debt _UTP'!$G$91:$G$131,$D75,'Debt _UTP'!BE$91:BE$131)/10^6</f>
        <v>0</v>
      </c>
      <c r="AO75" s="93">
        <f>SUMIF('Debt _UTP'!$G$91:$G$131,$D75,'Debt _UTP'!BF$91:BF$131)/10^6</f>
        <v>0</v>
      </c>
      <c r="AP75" s="93">
        <f>SUMIF('Debt _UTP'!$G$91:$G$131,$D75,'Debt _UTP'!BG$91:BG$131)/10^6</f>
        <v>0</v>
      </c>
      <c r="AQ75" s="93">
        <f>SUMIF('Debt _UTP'!$G$91:$G$131,$D75,'Debt _UTP'!BH$91:BH$131)/10^6</f>
        <v>0</v>
      </c>
      <c r="AR75" s="93">
        <f>SUMIF('Debt _UTP'!$G$91:$G$131,$D75,'Debt _UTP'!BI$91:BI$131)/10^6</f>
        <v>0</v>
      </c>
      <c r="AS75" s="93">
        <f>SUMIF('Debt _UTP'!$G$91:$G$131,$D75,'Debt _UTP'!BJ$91:BJ$131)/10^6</f>
        <v>0</v>
      </c>
      <c r="AT75" s="93">
        <f>SUMIF('Debt _UTP'!$G$91:$G$131,$D75,'Debt _UTP'!BK$91:BK$131)/10^6</f>
        <v>0</v>
      </c>
      <c r="AU75" s="93">
        <f>SUMIF('Debt _UTP'!$G$91:$G$131,$D75,'Debt _UTP'!BL$91:BL$131)/10^6</f>
        <v>0</v>
      </c>
      <c r="AV75" s="93">
        <f>SUMIF('Debt _UTP'!$G$91:$G$131,$D75,'Debt _UTP'!BM$91:BM$131)/10^6</f>
        <v>0</v>
      </c>
      <c r="AW75" s="93">
        <f>SUMIF('Debt _UTP'!$G$91:$G$131,$D75,'Debt _UTP'!BN$91:BN$131)/10^6</f>
        <v>0</v>
      </c>
      <c r="AX75" s="93">
        <f>SUMIF('Debt _UTP'!$G$91:$G$131,$D75,'Debt _UTP'!BO$91:BO$131)/10^6</f>
        <v>0</v>
      </c>
      <c r="AY75" s="93">
        <f>SUMIF('Debt _UTP'!$G$91:$G$131,$D75,'Debt _UTP'!BP$91:BP$131)/10^6</f>
        <v>0</v>
      </c>
      <c r="AZ75" s="93">
        <f>SUMIF('Debt _UTP'!$G$91:$G$131,$D75,'Debt _UTP'!BQ$91:BQ$131)/10^6</f>
        <v>0</v>
      </c>
      <c r="BA75" s="93">
        <f>SUMIF('Debt _UTP'!$G$91:$G$131,$D75,'Debt _UTP'!BR$91:BR$131)/10^6</f>
        <v>0</v>
      </c>
      <c r="BB75" s="93">
        <f>SUMIF('Debt _UTP'!$G$91:$G$131,$D75,'Debt _UTP'!BS$91:BS$131)/10^6</f>
        <v>0</v>
      </c>
      <c r="BC75" s="93">
        <f>SUMIF('Debt _UTP'!$G$91:$G$131,$D75,'Debt _UTP'!BT$91:BT$131)/10^6</f>
        <v>0</v>
      </c>
      <c r="BD75" s="93">
        <f>SUMIF('Debt _UTP'!$G$91:$G$131,$D75,'Debt _UTP'!BU$91:BU$131)/10^6</f>
        <v>0</v>
      </c>
      <c r="BE75" s="93">
        <f>SUMIF('Debt _UTP'!$G$91:$G$131,$D75,'Debt _UTP'!BV$91:BV$131)/10^6</f>
        <v>0</v>
      </c>
      <c r="BF75" s="93">
        <f>SUMIF('Debt _UTP'!$G$91:$G$131,$D75,'Debt _UTP'!BW$91:BW$131)/10^6</f>
        <v>0</v>
      </c>
    </row>
    <row r="76" spans="1:58" s="78" customFormat="1" ht="15" customHeight="1" thickTop="1" x14ac:dyDescent="0.3">
      <c r="A76" s="84"/>
      <c r="B76" s="84"/>
      <c r="C76" s="84"/>
      <c r="D76" s="84"/>
      <c r="E76" s="84"/>
      <c r="F76" s="84"/>
      <c r="G76" s="84"/>
      <c r="H76" s="162">
        <f>SUM(H56:H75)</f>
        <v>8089.5478417644081</v>
      </c>
      <c r="I76" s="162">
        <f>SUM(I56:I75)</f>
        <v>1752.1152868573406</v>
      </c>
      <c r="J76" s="162">
        <f t="shared" ref="J76:BF76" si="14">SUM(J56:J75)</f>
        <v>1176.2151038459174</v>
      </c>
      <c r="K76" s="162">
        <f t="shared" si="14"/>
        <v>1098.784482477075</v>
      </c>
      <c r="L76" s="162">
        <f t="shared" si="14"/>
        <v>1035.2209300392208</v>
      </c>
      <c r="M76" s="162">
        <f t="shared" si="14"/>
        <v>989.90470067606157</v>
      </c>
      <c r="N76" s="162">
        <f t="shared" si="14"/>
        <v>585.74715515048592</v>
      </c>
      <c r="O76" s="162">
        <f t="shared" si="14"/>
        <v>565.59013334763085</v>
      </c>
      <c r="P76" s="162">
        <f t="shared" si="14"/>
        <v>155.42195666116797</v>
      </c>
      <c r="Q76" s="162">
        <f t="shared" si="14"/>
        <v>151.83457579885072</v>
      </c>
      <c r="R76" s="162">
        <f t="shared" si="14"/>
        <v>148.23578078698935</v>
      </c>
      <c r="S76" s="162">
        <f t="shared" si="14"/>
        <v>46.994517139552158</v>
      </c>
      <c r="T76" s="162">
        <f t="shared" si="14"/>
        <v>43.494763295871955</v>
      </c>
      <c r="U76" s="162">
        <f t="shared" si="14"/>
        <v>40.010803853701518</v>
      </c>
      <c r="V76" s="162">
        <f t="shared" si="14"/>
        <v>36.525923282487284</v>
      </c>
      <c r="W76" s="162">
        <f t="shared" si="14"/>
        <v>33.048676645121859</v>
      </c>
      <c r="X76" s="162">
        <f t="shared" si="14"/>
        <v>29.569671027112552</v>
      </c>
      <c r="Y76" s="162">
        <f t="shared" si="14"/>
        <v>26.089437229098973</v>
      </c>
      <c r="Z76" s="162">
        <f t="shared" si="14"/>
        <v>22.578733083533407</v>
      </c>
      <c r="AA76" s="162">
        <f t="shared" si="14"/>
        <v>19.066820737118814</v>
      </c>
      <c r="AB76" s="162">
        <f t="shared" si="14"/>
        <v>15.554294293860927</v>
      </c>
      <c r="AC76" s="162">
        <f t="shared" si="14"/>
        <v>14.215685121268926</v>
      </c>
      <c r="AD76" s="162">
        <f t="shared" si="14"/>
        <v>12.93565934390516</v>
      </c>
      <c r="AE76" s="162">
        <f t="shared" si="14"/>
        <v>11.912975759403821</v>
      </c>
      <c r="AF76" s="162">
        <f t="shared" si="14"/>
        <v>10.890292174902486</v>
      </c>
      <c r="AG76" s="162">
        <f t="shared" si="14"/>
        <v>9.867608590401149</v>
      </c>
      <c r="AH76" s="162">
        <f t="shared" si="14"/>
        <v>8.7404399253808123</v>
      </c>
      <c r="AI76" s="162">
        <f t="shared" si="14"/>
        <v>7.7375227271878497</v>
      </c>
      <c r="AJ76" s="162">
        <f t="shared" si="14"/>
        <v>6.7601433461543534</v>
      </c>
      <c r="AK76" s="162">
        <f t="shared" si="14"/>
        <v>5.8203864428157779</v>
      </c>
      <c r="AL76" s="162">
        <f t="shared" si="14"/>
        <v>5.0101231304021283</v>
      </c>
      <c r="AM76" s="162">
        <f t="shared" si="14"/>
        <v>4.4585088983358618</v>
      </c>
      <c r="AN76" s="162">
        <f t="shared" si="14"/>
        <v>3.9032408045104243</v>
      </c>
      <c r="AO76" s="162">
        <f t="shared" si="14"/>
        <v>3.3520439376043569</v>
      </c>
      <c r="AP76" s="162">
        <f t="shared" si="14"/>
        <v>2.9142687480495195</v>
      </c>
      <c r="AQ76" s="162">
        <f t="shared" si="14"/>
        <v>2.4497465062083621</v>
      </c>
      <c r="AR76" s="162">
        <f t="shared" si="14"/>
        <v>2.0450262356707083</v>
      </c>
      <c r="AS76" s="162">
        <f t="shared" si="14"/>
        <v>1.6403059651330536</v>
      </c>
      <c r="AT76" s="162">
        <f t="shared" si="14"/>
        <v>1.2358266780226475</v>
      </c>
      <c r="AU76" s="162">
        <f t="shared" si="14"/>
        <v>0.8313473909122413</v>
      </c>
      <c r="AV76" s="162">
        <f t="shared" si="14"/>
        <v>0.42686810380183493</v>
      </c>
      <c r="AW76" s="162">
        <f t="shared" si="14"/>
        <v>0.22903086699977748</v>
      </c>
      <c r="AX76" s="162">
        <f t="shared" si="14"/>
        <v>0.13202510852773955</v>
      </c>
      <c r="AY76" s="162">
        <f t="shared" si="14"/>
        <v>3.5019350055698201E-2</v>
      </c>
      <c r="AZ76" s="162">
        <f t="shared" si="14"/>
        <v>5.4365004596324475E-8</v>
      </c>
      <c r="BA76" s="162">
        <f t="shared" si="14"/>
        <v>5.4365004596324475E-8</v>
      </c>
      <c r="BB76" s="162">
        <f t="shared" si="14"/>
        <v>5.4365004596324475E-8</v>
      </c>
      <c r="BC76" s="162">
        <f t="shared" si="14"/>
        <v>5.4365004596324475E-8</v>
      </c>
      <c r="BD76" s="162">
        <f t="shared" si="14"/>
        <v>5.4365004596324475E-8</v>
      </c>
      <c r="BE76" s="162">
        <f t="shared" si="14"/>
        <v>5.4365004596324475E-8</v>
      </c>
      <c r="BF76" s="162">
        <f t="shared" si="14"/>
        <v>5.4365004596324475E-8</v>
      </c>
    </row>
    <row r="77" spans="1:58" ht="15" customHeight="1" x14ac:dyDescent="0.3">
      <c r="D77" s="82"/>
      <c r="E77" s="94" t="s">
        <v>23</v>
      </c>
      <c r="F77" s="94"/>
      <c r="G77" s="94"/>
      <c r="H77" s="95"/>
      <c r="I77" s="95">
        <f>I76-(SUM('Debt _UTP'!Z91:Z131)/10^6)</f>
        <v>0</v>
      </c>
      <c r="J77" s="95">
        <f>J76-(SUM('Debt _UTP'!AA91:AA131)/10^6)</f>
        <v>0</v>
      </c>
      <c r="K77" s="95">
        <f>K76-(SUM('Debt _UTP'!AB91:AB131)/10^6)</f>
        <v>0</v>
      </c>
      <c r="L77" s="95">
        <f>L76-(SUM('Debt _UTP'!AC91:AC131)/10^6)</f>
        <v>0</v>
      </c>
      <c r="M77" s="95">
        <f>M76-(SUM('Debt _UTP'!AD91:AD131)/10^6)</f>
        <v>0</v>
      </c>
      <c r="N77" s="95">
        <f>N76-(SUM('Debt _UTP'!AE91:AE131)/10^6)</f>
        <v>0</v>
      </c>
      <c r="O77" s="95">
        <f>O76-(SUM('Debt _UTP'!AF91:AF131)/10^6)</f>
        <v>0</v>
      </c>
      <c r="P77" s="95">
        <f>P76-(SUM('Debt _UTP'!AG91:AG131)/10^6)</f>
        <v>0</v>
      </c>
      <c r="Q77" s="95">
        <f>Q76-(SUM('Debt _UTP'!AH91:AH131)/10^6)</f>
        <v>0</v>
      </c>
      <c r="R77" s="95">
        <f>R76-(SUM('Debt _UTP'!AI91:AI131)/10^6)</f>
        <v>0</v>
      </c>
      <c r="S77" s="95">
        <f>S76-(SUM('Debt _UTP'!AJ91:AJ131)/10^6)</f>
        <v>0</v>
      </c>
      <c r="T77" s="95">
        <f>T76-(SUM('Debt _UTP'!AK91:AK131)/10^6)</f>
        <v>0</v>
      </c>
      <c r="U77" s="95">
        <f>U76-(SUM('Debt _UTP'!AL91:AL131)/10^6)</f>
        <v>0</v>
      </c>
      <c r="V77" s="95">
        <f>V76-(SUM('Debt _UTP'!AM91:AM131)/10^6)</f>
        <v>0</v>
      </c>
      <c r="W77" s="95">
        <f>W76-(SUM('Debt _UTP'!AN91:AN131)/10^6)</f>
        <v>0</v>
      </c>
      <c r="X77" s="95">
        <f>X76-(SUM('Debt _UTP'!AO91:AO131)/10^6)</f>
        <v>0</v>
      </c>
      <c r="Y77" s="95">
        <f>Y76-(SUM('Debt _UTP'!AP91:AP131)/10^6)</f>
        <v>0</v>
      </c>
      <c r="Z77" s="95">
        <f>Z76-(SUM('Debt _UTP'!AQ91:AQ131)/10^6)</f>
        <v>0</v>
      </c>
      <c r="AA77" s="95">
        <f>AA76-(SUM('Debt _UTP'!AR91:AR131)/10^6)</f>
        <v>0</v>
      </c>
      <c r="AB77" s="95">
        <f>AB76-(SUM('Debt _UTP'!AS91:AS131)/10^6)</f>
        <v>0</v>
      </c>
      <c r="AC77" s="95">
        <f>AC76-(SUM('Debt _UTP'!AT91:AT131)/10^6)</f>
        <v>0</v>
      </c>
      <c r="AD77" s="95">
        <f>AD76-(SUM('Debt _UTP'!AU91:AU131)/10^6)</f>
        <v>0</v>
      </c>
      <c r="AE77" s="95">
        <f>AE76-(SUM('Debt _UTP'!AV91:AV131)/10^6)</f>
        <v>0</v>
      </c>
      <c r="AF77" s="95">
        <f>AF76-(SUM('Debt _UTP'!AW91:AW131)/10^6)</f>
        <v>0</v>
      </c>
      <c r="AG77" s="95">
        <f>AG76-(SUM('Debt _UTP'!AX91:AX131)/10^6)</f>
        <v>0</v>
      </c>
      <c r="AH77" s="95">
        <f>AH76-(SUM('Debt _UTP'!AY91:AY131)/10^6)</f>
        <v>0</v>
      </c>
      <c r="AI77" s="95">
        <f>AI76-(SUM('Debt _UTP'!AZ91:AZ131)/10^6)</f>
        <v>0</v>
      </c>
      <c r="AJ77" s="95">
        <f>AJ76-(SUM('Debt _UTP'!BA91:BA131)/10^6)</f>
        <v>0</v>
      </c>
      <c r="AK77" s="95">
        <f>AK76-(SUM('Debt _UTP'!BB91:BB131)/10^6)</f>
        <v>0</v>
      </c>
      <c r="AL77" s="95">
        <f>AL76-(SUM('Debt _UTP'!BC91:BC131)/10^6)</f>
        <v>0</v>
      </c>
      <c r="AM77" s="95">
        <f>AM76-(SUM('Debt _UTP'!BD91:BD131)/10^6)</f>
        <v>0</v>
      </c>
      <c r="AN77" s="95">
        <f>AN76-(SUM('Debt _UTP'!BE91:BE131)/10^6)</f>
        <v>0</v>
      </c>
      <c r="AO77" s="95">
        <f>AO76-(SUM('Debt _UTP'!BF91:BF131)/10^6)</f>
        <v>0</v>
      </c>
      <c r="AP77" s="95">
        <f>AP76-(SUM('Debt _UTP'!BG91:BG131)/10^6)</f>
        <v>0</v>
      </c>
      <c r="AQ77" s="95">
        <f>AQ76-(SUM('Debt _UTP'!BH91:BH131)/10^6)</f>
        <v>0</v>
      </c>
      <c r="AR77" s="95">
        <f>AR76-(SUM('Debt _UTP'!BI91:BI131)/10^6)</f>
        <v>0</v>
      </c>
      <c r="AS77" s="95">
        <f>AS76-(SUM('Debt _UTP'!BJ91:BJ131)/10^6)</f>
        <v>0</v>
      </c>
      <c r="AT77" s="95">
        <f>AT76-(SUM('Debt _UTP'!BK91:BK131)/10^6)</f>
        <v>0</v>
      </c>
      <c r="AU77" s="95">
        <f>AU76-(SUM('Debt _UTP'!BL91:BL131)/10^6)</f>
        <v>0</v>
      </c>
      <c r="AV77" s="95">
        <f>AV76-(SUM('Debt _UTP'!BM91:BM131)/10^6)</f>
        <v>0</v>
      </c>
      <c r="AW77" s="95">
        <f>AW76-(SUM('Debt _UTP'!BN91:BN131)/10^6)</f>
        <v>0</v>
      </c>
      <c r="AX77" s="95">
        <f>AX76-(SUM('Debt _UTP'!BO91:BO131)/10^6)</f>
        <v>0</v>
      </c>
      <c r="AY77" s="95">
        <f>AY76-(SUM('Debt _UTP'!BP91:BP131)/10^6)</f>
        <v>0</v>
      </c>
      <c r="AZ77" s="95">
        <f>AZ76-(SUM('Debt _UTP'!BQ91:BQ131)/10^6)</f>
        <v>0</v>
      </c>
      <c r="BA77" s="95">
        <f>BA76-(SUM('Debt _UTP'!BR91:BR131)/10^6)</f>
        <v>0</v>
      </c>
      <c r="BB77" s="95">
        <f>BB76-(SUM('Debt _UTP'!BS91:BS131)/10^6)</f>
        <v>0</v>
      </c>
      <c r="BC77" s="95">
        <f>BC76-(SUM('Debt _UTP'!BT91:BT131)/10^6)</f>
        <v>0</v>
      </c>
      <c r="BD77" s="95">
        <f>BD76-(SUM('Debt _UTP'!BU91:BU131)/10^6)</f>
        <v>0</v>
      </c>
      <c r="BE77" s="95">
        <f>BE76-(SUM('Debt _UTP'!BV91:BV131)/10^6)</f>
        <v>0</v>
      </c>
      <c r="BF77" s="95">
        <f>BF76-(SUM('Debt _UTP'!BW91:BW131)/10^6)</f>
        <v>0</v>
      </c>
    </row>
    <row r="79" spans="1:58" ht="15" customHeight="1" x14ac:dyDescent="0.3">
      <c r="E79" s="82"/>
      <c r="F79" s="82"/>
      <c r="G79" s="82"/>
      <c r="H79" s="107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</row>
    <row r="80" spans="1:58" s="78" customFormat="1" ht="15" customHeight="1" x14ac:dyDescent="0.3"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</row>
    <row r="81" spans="4:58" s="78" customFormat="1" ht="15" customHeight="1" x14ac:dyDescent="0.3"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</row>
    <row r="82" spans="4:58" s="78" customFormat="1" ht="15" customHeight="1" x14ac:dyDescent="0.3">
      <c r="D82" s="84"/>
      <c r="E82" s="84"/>
      <c r="F82" s="84"/>
      <c r="G82" s="84"/>
      <c r="H82" s="97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</row>
    <row r="83" spans="4:58" s="78" customFormat="1" ht="15" customHeight="1" x14ac:dyDescent="0.3">
      <c r="D83" s="84"/>
      <c r="E83" s="84"/>
      <c r="F83" s="84"/>
      <c r="G83" s="84"/>
      <c r="H83" s="84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</row>
    <row r="84" spans="4:58" s="78" customFormat="1" ht="15" customHeight="1" x14ac:dyDescent="0.3">
      <c r="D84" s="84"/>
      <c r="E84" s="84"/>
      <c r="F84" s="84"/>
      <c r="G84" s="84"/>
      <c r="H84" s="84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</row>
    <row r="85" spans="4:58" s="78" customFormat="1" ht="15" customHeight="1" x14ac:dyDescent="0.3">
      <c r="D85" s="84"/>
      <c r="E85" s="84"/>
      <c r="F85" s="84"/>
      <c r="G85" s="84"/>
      <c r="H85" s="84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</row>
    <row r="86" spans="4:58" s="78" customFormat="1" ht="15" customHeight="1" x14ac:dyDescent="0.3">
      <c r="D86" s="84"/>
      <c r="E86" s="84"/>
      <c r="F86" s="84"/>
      <c r="G86" s="84"/>
      <c r="H86" s="84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</row>
    <row r="87" spans="4:58" s="78" customFormat="1" ht="15" customHeight="1" x14ac:dyDescent="0.3">
      <c r="D87" s="84"/>
      <c r="E87" s="84"/>
      <c r="F87" s="84"/>
      <c r="G87" s="84"/>
      <c r="H87" s="84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</row>
    <row r="88" spans="4:58" s="78" customFormat="1" ht="15" customHeight="1" x14ac:dyDescent="0.3">
      <c r="D88" s="84"/>
      <c r="E88" s="84"/>
      <c r="F88" s="84"/>
      <c r="G88" s="84"/>
      <c r="H88" s="84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8"/>
      <c r="BC88" s="98"/>
      <c r="BD88" s="98"/>
      <c r="BE88" s="98"/>
      <c r="BF88" s="98"/>
    </row>
    <row r="89" spans="4:58" s="78" customFormat="1" ht="15" customHeight="1" x14ac:dyDescent="0.3">
      <c r="D89" s="84"/>
      <c r="E89" s="84"/>
      <c r="F89" s="84"/>
      <c r="G89" s="84"/>
      <c r="H89" s="84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</row>
    <row r="90" spans="4:58" s="78" customFormat="1" ht="15" customHeight="1" x14ac:dyDescent="0.3">
      <c r="D90" s="84"/>
      <c r="E90" s="84"/>
      <c r="F90" s="84"/>
      <c r="G90" s="84"/>
      <c r="H90" s="84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</row>
    <row r="91" spans="4:58" s="78" customFormat="1" ht="15" customHeight="1" x14ac:dyDescent="0.3">
      <c r="D91" s="84"/>
      <c r="E91" s="84"/>
      <c r="F91" s="84"/>
      <c r="G91" s="84"/>
      <c r="H91" s="84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</row>
    <row r="92" spans="4:58" s="78" customFormat="1" ht="15" customHeight="1" x14ac:dyDescent="0.3">
      <c r="D92" s="84"/>
      <c r="E92" s="84"/>
      <c r="F92" s="84"/>
      <c r="G92" s="84"/>
      <c r="H92" s="84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8"/>
      <c r="BF92" s="98"/>
    </row>
    <row r="93" spans="4:58" s="78" customFormat="1" ht="15" customHeight="1" x14ac:dyDescent="0.3">
      <c r="D93" s="84"/>
      <c r="E93" s="84"/>
      <c r="F93" s="84"/>
      <c r="G93" s="84"/>
      <c r="H93" s="84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</row>
    <row r="94" spans="4:58" s="78" customFormat="1" ht="15" customHeight="1" x14ac:dyDescent="0.3">
      <c r="D94" s="84"/>
      <c r="E94" s="84"/>
      <c r="F94" s="84"/>
      <c r="G94" s="84"/>
      <c r="H94" s="84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</row>
    <row r="95" spans="4:58" s="78" customFormat="1" ht="15" customHeight="1" x14ac:dyDescent="0.3">
      <c r="D95" s="84"/>
      <c r="E95" s="84"/>
      <c r="H95" s="84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</row>
    <row r="96" spans="4:58" s="78" customFormat="1" ht="15" customHeight="1" x14ac:dyDescent="0.3">
      <c r="D96" s="84"/>
      <c r="E96" s="84"/>
      <c r="H96" s="84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</row>
    <row r="97" s="78" customFormat="1" ht="15" customHeight="1" x14ac:dyDescent="0.3"/>
  </sheetData>
  <printOptions headings="1"/>
  <pageMargins left="0.7" right="0.7" top="0.75" bottom="0.75" header="0.3" footer="0.3"/>
  <pageSetup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F97"/>
  <sheetViews>
    <sheetView topLeftCell="A22" zoomScale="90" zoomScaleNormal="90" workbookViewId="0">
      <selection activeCell="E25" sqref="E25"/>
    </sheetView>
  </sheetViews>
  <sheetFormatPr defaultColWidth="9.1796875" defaultRowHeight="15" customHeight="1" x14ac:dyDescent="0.3"/>
  <cols>
    <col min="1" max="1" width="9.1796875" style="41" customWidth="1"/>
    <col min="2" max="2" width="5" style="41" customWidth="1"/>
    <col min="3" max="3" width="22.1796875" style="41" customWidth="1"/>
    <col min="4" max="4" width="3.1796875" style="41" customWidth="1"/>
    <col min="5" max="5" width="7.7265625" style="41" customWidth="1"/>
    <col min="6" max="6" width="5.26953125" style="41" bestFit="1" customWidth="1"/>
    <col min="7" max="7" width="4.453125" style="41" customWidth="1"/>
    <col min="8" max="8" width="19.453125" style="41" customWidth="1"/>
    <col min="9" max="9" width="13.1796875" style="41" customWidth="1"/>
    <col min="10" max="10" width="11.26953125" style="41" customWidth="1"/>
    <col min="11" max="11" width="12.26953125" style="41" customWidth="1"/>
    <col min="12" max="12" width="10.81640625" style="41" customWidth="1"/>
    <col min="13" max="15" width="9.26953125" style="41" customWidth="1"/>
    <col min="16" max="16" width="7.81640625" style="41" customWidth="1"/>
    <col min="17" max="17" width="8" style="41" customWidth="1"/>
    <col min="18" max="18" width="8.453125" style="41" customWidth="1"/>
    <col min="19" max="19" width="8.7265625" style="41" customWidth="1"/>
    <col min="20" max="20" width="8.54296875" style="41" customWidth="1"/>
    <col min="21" max="21" width="6.7265625" style="41" customWidth="1"/>
    <col min="22" max="26" width="7.453125" style="41" customWidth="1"/>
    <col min="27" max="58" width="6.81640625" style="41" customWidth="1"/>
    <col min="59" max="16384" width="9.1796875" style="41"/>
  </cols>
  <sheetData>
    <row r="2" spans="1:58" ht="15" customHeight="1" x14ac:dyDescent="0.3">
      <c r="C2" s="51" t="s">
        <v>126</v>
      </c>
    </row>
    <row r="3" spans="1:58" ht="15" customHeight="1" thickBot="1" x14ac:dyDescent="0.35">
      <c r="D3" s="82"/>
      <c r="E3" s="82"/>
      <c r="F3" s="82"/>
      <c r="G3" s="82"/>
      <c r="H3" s="161" t="s">
        <v>61</v>
      </c>
      <c r="I3" s="161">
        <v>2018</v>
      </c>
      <c r="J3" s="161">
        <f>I3+1</f>
        <v>2019</v>
      </c>
      <c r="K3" s="161">
        <f t="shared" ref="K3:BF3" si="0">J3+1</f>
        <v>2020</v>
      </c>
      <c r="L3" s="161">
        <f t="shared" si="0"/>
        <v>2021</v>
      </c>
      <c r="M3" s="161">
        <f t="shared" si="0"/>
        <v>2022</v>
      </c>
      <c r="N3" s="161">
        <f t="shared" si="0"/>
        <v>2023</v>
      </c>
      <c r="O3" s="161">
        <f t="shared" si="0"/>
        <v>2024</v>
      </c>
      <c r="P3" s="161">
        <f t="shared" si="0"/>
        <v>2025</v>
      </c>
      <c r="Q3" s="161">
        <f t="shared" si="0"/>
        <v>2026</v>
      </c>
      <c r="R3" s="161">
        <f t="shared" si="0"/>
        <v>2027</v>
      </c>
      <c r="S3" s="161">
        <f t="shared" si="0"/>
        <v>2028</v>
      </c>
      <c r="T3" s="161">
        <f t="shared" si="0"/>
        <v>2029</v>
      </c>
      <c r="U3" s="161">
        <f t="shared" si="0"/>
        <v>2030</v>
      </c>
      <c r="V3" s="161">
        <f t="shared" si="0"/>
        <v>2031</v>
      </c>
      <c r="W3" s="161">
        <f t="shared" si="0"/>
        <v>2032</v>
      </c>
      <c r="X3" s="161">
        <f t="shared" si="0"/>
        <v>2033</v>
      </c>
      <c r="Y3" s="161">
        <f t="shared" si="0"/>
        <v>2034</v>
      </c>
      <c r="Z3" s="161">
        <f t="shared" si="0"/>
        <v>2035</v>
      </c>
      <c r="AA3" s="161">
        <f t="shared" si="0"/>
        <v>2036</v>
      </c>
      <c r="AB3" s="161">
        <f t="shared" si="0"/>
        <v>2037</v>
      </c>
      <c r="AC3" s="161">
        <f t="shared" si="0"/>
        <v>2038</v>
      </c>
      <c r="AD3" s="161">
        <f t="shared" si="0"/>
        <v>2039</v>
      </c>
      <c r="AE3" s="161">
        <f t="shared" si="0"/>
        <v>2040</v>
      </c>
      <c r="AF3" s="161">
        <f t="shared" si="0"/>
        <v>2041</v>
      </c>
      <c r="AG3" s="161">
        <f t="shared" si="0"/>
        <v>2042</v>
      </c>
      <c r="AH3" s="161">
        <f t="shared" si="0"/>
        <v>2043</v>
      </c>
      <c r="AI3" s="161">
        <f t="shared" si="0"/>
        <v>2044</v>
      </c>
      <c r="AJ3" s="161">
        <f t="shared" si="0"/>
        <v>2045</v>
      </c>
      <c r="AK3" s="161">
        <f t="shared" si="0"/>
        <v>2046</v>
      </c>
      <c r="AL3" s="161">
        <f t="shared" si="0"/>
        <v>2047</v>
      </c>
      <c r="AM3" s="161">
        <f t="shared" si="0"/>
        <v>2048</v>
      </c>
      <c r="AN3" s="161">
        <f t="shared" si="0"/>
        <v>2049</v>
      </c>
      <c r="AO3" s="161">
        <f t="shared" si="0"/>
        <v>2050</v>
      </c>
      <c r="AP3" s="161">
        <f t="shared" si="0"/>
        <v>2051</v>
      </c>
      <c r="AQ3" s="161">
        <f t="shared" si="0"/>
        <v>2052</v>
      </c>
      <c r="AR3" s="161">
        <f t="shared" si="0"/>
        <v>2053</v>
      </c>
      <c r="AS3" s="161">
        <f t="shared" si="0"/>
        <v>2054</v>
      </c>
      <c r="AT3" s="161">
        <f t="shared" si="0"/>
        <v>2055</v>
      </c>
      <c r="AU3" s="161">
        <f t="shared" si="0"/>
        <v>2056</v>
      </c>
      <c r="AV3" s="161">
        <f t="shared" si="0"/>
        <v>2057</v>
      </c>
      <c r="AW3" s="161">
        <f t="shared" si="0"/>
        <v>2058</v>
      </c>
      <c r="AX3" s="161">
        <f t="shared" si="0"/>
        <v>2059</v>
      </c>
      <c r="AY3" s="161">
        <f t="shared" si="0"/>
        <v>2060</v>
      </c>
      <c r="AZ3" s="161">
        <f t="shared" si="0"/>
        <v>2061</v>
      </c>
      <c r="BA3" s="161">
        <f t="shared" si="0"/>
        <v>2062</v>
      </c>
      <c r="BB3" s="161">
        <f t="shared" si="0"/>
        <v>2063</v>
      </c>
      <c r="BC3" s="161">
        <f t="shared" si="0"/>
        <v>2064</v>
      </c>
      <c r="BD3" s="161">
        <f t="shared" si="0"/>
        <v>2065</v>
      </c>
      <c r="BE3" s="161">
        <f t="shared" si="0"/>
        <v>2066</v>
      </c>
      <c r="BF3" s="161">
        <f t="shared" si="0"/>
        <v>2067</v>
      </c>
    </row>
    <row r="4" spans="1:58" ht="15" customHeight="1" thickTop="1" x14ac:dyDescent="0.3">
      <c r="C4" s="78"/>
      <c r="D4" s="82"/>
      <c r="E4" s="82"/>
      <c r="F4" s="83" t="s">
        <v>88</v>
      </c>
      <c r="G4" s="82"/>
      <c r="H4" s="82" t="s">
        <v>89</v>
      </c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</row>
    <row r="5" spans="1:58" s="78" customFormat="1" ht="15" customHeight="1" x14ac:dyDescent="0.3">
      <c r="B5" s="79" t="s">
        <v>28</v>
      </c>
      <c r="C5" s="78" t="s">
        <v>76</v>
      </c>
      <c r="D5" s="84">
        <v>1</v>
      </c>
      <c r="E5" s="84" t="str">
        <f>CONCATENATE($B$5,"_",D5)</f>
        <v>USD_1</v>
      </c>
      <c r="F5" s="84">
        <f>COUNTIF('Debt _USD'!$F$5:$F$45,Aggregated_USD!C5)</f>
        <v>14</v>
      </c>
      <c r="G5" s="84"/>
      <c r="H5" s="85">
        <f t="shared" ref="H5:H24" si="1">SUM(I5:BF5)</f>
        <v>208.92827865393718</v>
      </c>
      <c r="I5" s="86">
        <f>SUMIF('Debt _USD'!$G$5:$G$45,Aggregated_USD!$D5,'Debt _USD'!Z$5:Z$45)/(10^6)</f>
        <v>3.0706758446934286</v>
      </c>
      <c r="J5" s="86">
        <f>SUMIF('Debt _USD'!$G$5:$G$45,Aggregated_USD!$D5,'Debt _USD'!AA$5:AA$45)/(10^6)</f>
        <v>3.2602856296683735</v>
      </c>
      <c r="K5" s="86">
        <f>SUMIF('Debt _USD'!$G$5:$G$45,Aggregated_USD!$D5,'Debt _USD'!AB$5:AB$45)/(10^6)</f>
        <v>4.8268097732979545</v>
      </c>
      <c r="L5" s="86">
        <f>SUMIF('Debt _USD'!$G$5:$G$45,Aggregated_USD!$D5,'Debt _USD'!AC$5:AC$45)/(10^6)</f>
        <v>5.6132300316412591</v>
      </c>
      <c r="M5" s="86">
        <f>SUMIF('Debt _USD'!$G$5:$G$45,Aggregated_USD!$D5,'Debt _USD'!AD$5:AD$45)/(10^6)</f>
        <v>5.2612410781160888</v>
      </c>
      <c r="N5" s="86">
        <f>SUMIF('Debt _USD'!$G$5:$G$45,Aggregated_USD!$D5,'Debt _USD'!AE$5:AE$45)/(10^6)</f>
        <v>5.2560373831413427</v>
      </c>
      <c r="O5" s="86">
        <f>SUMIF('Debt _USD'!$G$5:$G$45,Aggregated_USD!$D5,'Debt _USD'!AF$5:AF$45)/(10^6)</f>
        <v>6.1410227536042967</v>
      </c>
      <c r="P5" s="86">
        <f>SUMIF('Debt _USD'!$G$5:$G$45,Aggregated_USD!$D5,'Debt _USD'!AG$5:AG$45)/(10^6)</f>
        <v>5.4586449469055971</v>
      </c>
      <c r="Q5" s="86">
        <f>SUMIF('Debt _USD'!$G$5:$G$45,Aggregated_USD!$D5,'Debt _USD'!AH$5:AH$45)/(10^6)</f>
        <v>5.5546455399055974</v>
      </c>
      <c r="R5" s="86">
        <f>SUMIF('Debt _USD'!$G$5:$G$45,Aggregated_USD!$D5,'Debt _USD'!AI$5:AI$45)/(10^6)</f>
        <v>5.6508235929840893</v>
      </c>
      <c r="S5" s="86">
        <f>SUMIF('Debt _USD'!$G$5:$G$45,Aggregated_USD!$D5,'Debt _USD'!AJ$5:AJ$45)/(10^6)</f>
        <v>6.0661153446138254</v>
      </c>
      <c r="T5" s="86">
        <f>SUMIF('Debt _USD'!$G$5:$G$45,Aggregated_USD!$D5,'Debt _USD'!AK$5:AK$45)/(10^6)</f>
        <v>6.0661522929414602</v>
      </c>
      <c r="U5" s="86">
        <f>SUMIF('Debt _USD'!$G$5:$G$45,Aggregated_USD!$D5,'Debt _USD'!AL$5:AL$45)/(10^6)</f>
        <v>6.0661522929414602</v>
      </c>
      <c r="V5" s="86">
        <f>SUMIF('Debt _USD'!$G$5:$G$45,Aggregated_USD!$D5,'Debt _USD'!AM$5:AM$45)/(10^6)</f>
        <v>5.9873779551031756</v>
      </c>
      <c r="W5" s="86">
        <f>SUMIF('Debt _USD'!$G$5:$G$45,Aggregated_USD!$D5,'Debt _USD'!AN$5:AN$45)/(10^6)</f>
        <v>5.9920962827262381</v>
      </c>
      <c r="X5" s="86">
        <f>SUMIF('Debt _USD'!$G$5:$G$45,Aggregated_USD!$D5,'Debt _USD'!AO$5:AO$45)/(10^6)</f>
        <v>5.9920962827262381</v>
      </c>
      <c r="Y5" s="86">
        <f>SUMIF('Debt _USD'!$G$5:$G$45,Aggregated_USD!$D5,'Debt _USD'!AP$5:AP$45)/(10^6)</f>
        <v>6.2520266247262386</v>
      </c>
      <c r="Z5" s="86">
        <f>SUMIF('Debt _USD'!$G$5:$G$45,Aggregated_USD!$D5,'Debt _USD'!AQ$5:AQ$45)/(10^6)</f>
        <v>6.2518491646477461</v>
      </c>
      <c r="AA5" s="86">
        <f>SUMIF('Debt _USD'!$G$5:$G$45,Aggregated_USD!$D5,'Debt _USD'!AR$5:AR$45)/(10^6)</f>
        <v>6.2518491646477461</v>
      </c>
      <c r="AB5" s="86">
        <f>SUMIF('Debt _USD'!$G$5:$G$45,Aggregated_USD!$D5,'Debt _USD'!AS$5:AS$45)/(10^6)</f>
        <v>6.2518491646477461</v>
      </c>
      <c r="AC5" s="86">
        <f>SUMIF('Debt _USD'!$G$5:$G$45,Aggregated_USD!$D5,'Debt _USD'!AT$5:AT$45)/(10^6)</f>
        <v>6.2578596646477456</v>
      </c>
      <c r="AD5" s="86">
        <f>SUMIF('Debt _USD'!$G$5:$G$45,Aggregated_USD!$D5,'Debt _USD'!AU$5:AU$45)/(10^6)</f>
        <v>5.9979293226477459</v>
      </c>
      <c r="AE5" s="86">
        <f>SUMIF('Debt _USD'!$G$5:$G$45,Aggregated_USD!$D5,'Debt _USD'!AV$5:AV$45)/(10^6)</f>
        <v>5.9979293226477459</v>
      </c>
      <c r="AF5" s="86">
        <f>SUMIF('Debt _USD'!$G$5:$G$45,Aggregated_USD!$D5,'Debt _USD'!AW$5:AW$45)/(10^6)</f>
        <v>5.9979293226477459</v>
      </c>
      <c r="AG5" s="86">
        <f>SUMIF('Debt _USD'!$G$5:$G$45,Aggregated_USD!$D5,'Debt _USD'!AX$5:AX$45)/(10^6)</f>
        <v>5.9979293226477459</v>
      </c>
      <c r="AH5" s="86">
        <f>SUMIF('Debt _USD'!$G$5:$G$45,Aggregated_USD!$D5,'Debt _USD'!AY$5:AY$45)/(10^6)</f>
        <v>5.9979293226477459</v>
      </c>
      <c r="AI5" s="86">
        <f>SUMIF('Debt _USD'!$G$5:$G$45,Aggregated_USD!$D5,'Debt _USD'!AZ$5:AZ$45)/(10^6)</f>
        <v>5.9979293226477459</v>
      </c>
      <c r="AJ5" s="86">
        <f>SUMIF('Debt _USD'!$G$5:$G$45,Aggregated_USD!$D5,'Debt _USD'!BA$5:BA$45)/(10^6)</f>
        <v>5.6635072986928927</v>
      </c>
      <c r="AK5" s="86">
        <f>SUMIF('Debt _USD'!$G$5:$G$45,Aggregated_USD!$D5,'Debt _USD'!BB$5:BB$45)/(10^6)</f>
        <v>5.2139272684779918</v>
      </c>
      <c r="AL5" s="86">
        <f>SUMIF('Debt _USD'!$G$5:$G$45,Aggregated_USD!$D5,'Debt _USD'!BC$5:BC$45)/(10^6)</f>
        <v>4.9032376183668216</v>
      </c>
      <c r="AM5" s="86">
        <f>SUMIF('Debt _USD'!$G$5:$G$45,Aggregated_USD!$D5,'Debt _USD'!BD$5:BD$45)/(10^6)</f>
        <v>4.935716389559448</v>
      </c>
      <c r="AN5" s="86">
        <f>SUMIF('Debt _USD'!$G$5:$G$45,Aggregated_USD!$D5,'Debt _USD'!BE$5:BE$45)/(10^6)</f>
        <v>4.899527705831713</v>
      </c>
      <c r="AO5" s="86">
        <f>SUMIF('Debt _USD'!$G$5:$G$45,Aggregated_USD!$D5,'Debt _USD'!BF$5:BF$45)/(10^6)</f>
        <v>3.8913350182652269</v>
      </c>
      <c r="AP5" s="86">
        <f>SUMIF('Debt _USD'!$G$5:$G$45,Aggregated_USD!$D5,'Debt _USD'!BG$5:BG$45)/(10^6)</f>
        <v>4.1290865941436197</v>
      </c>
      <c r="AQ5" s="86">
        <f>SUMIF('Debt _USD'!$G$5:$G$45,Aggregated_USD!$D5,'Debt _USD'!BH$5:BH$45)/(10^6)</f>
        <v>3.5975135158902569</v>
      </c>
      <c r="AR5" s="86">
        <f>SUMIF('Debt _USD'!$G$5:$G$45,Aggregated_USD!$D5,'Debt _USD'!BI$5:BI$45)/(10^6)</f>
        <v>3.5975135158902569</v>
      </c>
      <c r="AS5" s="86">
        <f>SUMIF('Debt _USD'!$G$5:$G$45,Aggregated_USD!$D5,'Debt _USD'!BJ$5:BJ$45)/(10^6)</f>
        <v>3.5953714409813893</v>
      </c>
      <c r="AT5" s="86">
        <f>SUMIF('Debt _USD'!$G$5:$G$45,Aggregated_USD!$D5,'Debt _USD'!BK$5:BK$45)/(10^6)</f>
        <v>3.5953714409813893</v>
      </c>
      <c r="AU5" s="86">
        <f>SUMIF('Debt _USD'!$G$5:$G$45,Aggregated_USD!$D5,'Debt _USD'!BL$5:BL$45)/(10^6)</f>
        <v>3.5953714409813893</v>
      </c>
      <c r="AV5" s="86">
        <f>SUMIF('Debt _USD'!$G$5:$G$45,Aggregated_USD!$D5,'Debt _USD'!BM$5:BM$45)/(10^6)</f>
        <v>1.7585532160182897</v>
      </c>
      <c r="AW5" s="86">
        <f>SUMIF('Debt _USD'!$G$5:$G$45,Aggregated_USD!$D5,'Debt _USD'!BN$5:BN$45)/(10^6)</f>
        <v>0.8622734086403373</v>
      </c>
      <c r="AX5" s="86">
        <f>SUMIF('Debt _USD'!$G$5:$G$45,Aggregated_USD!$D5,'Debt _USD'!BO$5:BO$45)/(10^6)</f>
        <v>0.86227340864036728</v>
      </c>
      <c r="AY5" s="86">
        <f>SUMIF('Debt _USD'!$G$5:$G$45,Aggregated_USD!$D5,'Debt _USD'!BP$5:BP$45)/(10^6)</f>
        <v>0.31128262836172099</v>
      </c>
      <c r="AZ5" s="86">
        <f>SUMIF('Debt _USD'!$G$5:$G$45,Aggregated_USD!$D5,'Debt _USD'!BQ$5:BQ$45)/(10^6)</f>
        <v>0</v>
      </c>
      <c r="BA5" s="86">
        <f>SUMIF('Debt _USD'!$G$5:$G$45,Aggregated_USD!$D5,'Debt _USD'!BR$5:BR$45)/(10^6)</f>
        <v>0</v>
      </c>
      <c r="BB5" s="86">
        <f>SUMIF('Debt _USD'!$G$5:$G$45,Aggregated_USD!$D5,'Debt _USD'!BS$5:BS$45)/(10^6)</f>
        <v>0</v>
      </c>
      <c r="BC5" s="86">
        <f>SUMIF('Debt _USD'!$G$5:$G$45,Aggregated_USD!$D5,'Debt _USD'!BT$5:BT$45)/(10^6)</f>
        <v>0</v>
      </c>
      <c r="BD5" s="86">
        <f>SUMIF('Debt _USD'!$G$5:$G$45,Aggregated_USD!$D5,'Debt _USD'!BU$5:BU$45)/(10^6)</f>
        <v>0</v>
      </c>
      <c r="BE5" s="86">
        <f>SUMIF('Debt _USD'!$G$5:$G$45,Aggregated_USD!$D5,'Debt _USD'!BV$5:BV$45)/(10^6)</f>
        <v>0</v>
      </c>
      <c r="BF5" s="86">
        <f>SUMIF('Debt _USD'!$G$5:$G$45,Aggregated_USD!$D5,'Debt _USD'!BW$5:BW$45)/(10^6)</f>
        <v>0</v>
      </c>
    </row>
    <row r="6" spans="1:58" s="78" customFormat="1" ht="15" customHeight="1" x14ac:dyDescent="0.3">
      <c r="B6" s="79" t="s">
        <v>55</v>
      </c>
      <c r="C6" s="78" t="s">
        <v>74</v>
      </c>
      <c r="D6" s="84">
        <v>2</v>
      </c>
      <c r="E6" s="84" t="str">
        <f t="shared" ref="E6:E14" si="2">CONCATENATE($B$5,"_",D6)</f>
        <v>USD_2</v>
      </c>
      <c r="F6" s="84">
        <f>COUNTIF('Debt _USD'!$F$5:$F$45,Aggregated_USD!C6)</f>
        <v>5</v>
      </c>
      <c r="G6" s="84"/>
      <c r="H6" s="85">
        <f t="shared" si="1"/>
        <v>463.53952878296997</v>
      </c>
      <c r="I6" s="86">
        <f>SUMIF('Debt _USD'!$G$5:$G$45,Aggregated_USD!$D6,'Debt _USD'!Z$5:Z$45)/(10^6)</f>
        <v>25.189502360440866</v>
      </c>
      <c r="J6" s="86">
        <f>SUMIF('Debt _USD'!$G$5:$G$45,Aggregated_USD!$D6,'Debt _USD'!AA$5:AA$45)/(10^6)</f>
        <v>23.160465672266554</v>
      </c>
      <c r="K6" s="86">
        <f>SUMIF('Debt _USD'!$G$5:$G$45,Aggregated_USD!$D6,'Debt _USD'!AB$5:AB$45)/(10^6)</f>
        <v>22.586565674795427</v>
      </c>
      <c r="L6" s="86">
        <f>SUMIF('Debt _USD'!$G$5:$G$45,Aggregated_USD!$D6,'Debt _USD'!AC$5:AC$45)/(10^6)</f>
        <v>22.594753541073878</v>
      </c>
      <c r="M6" s="86">
        <f>SUMIF('Debt _USD'!$G$5:$G$45,Aggregated_USD!$D6,'Debt _USD'!AD$5:AD$45)/(10^6)</f>
        <v>22.60089443422326</v>
      </c>
      <c r="N6" s="86">
        <f>SUMIF('Debt _USD'!$G$5:$G$45,Aggregated_USD!$D6,'Debt _USD'!AE$5:AE$45)/(10^6)</f>
        <v>22.607035330273707</v>
      </c>
      <c r="O6" s="86">
        <f>SUMIF('Debt _USD'!$G$5:$G$45,Aggregated_USD!$D6,'Debt _USD'!AF$5:AF$45)/(10^6)</f>
        <v>22.657115687551425</v>
      </c>
      <c r="P6" s="86">
        <f>SUMIF('Debt _USD'!$G$5:$G$45,Aggregated_USD!$D6,'Debt _USD'!AG$5:AG$45)/(10^6)</f>
        <v>22.665303568271103</v>
      </c>
      <c r="Q6" s="86">
        <f>SUMIF('Debt _USD'!$G$5:$G$45,Aggregated_USD!$D6,'Debt _USD'!AH$5:AH$45)/(10^6)</f>
        <v>22.669397453815183</v>
      </c>
      <c r="R6" s="86">
        <f>SUMIF('Debt _USD'!$G$5:$G$45,Aggregated_USD!$D6,'Debt _USD'!AI$5:AI$45)/(10^6)</f>
        <v>22.677585320558446</v>
      </c>
      <c r="S6" s="86">
        <f>SUMIF('Debt _USD'!$G$5:$G$45,Aggregated_USD!$D6,'Debt _USD'!AJ$5:AJ$45)/(10^6)</f>
        <v>22.700313199655245</v>
      </c>
      <c r="T6" s="86">
        <f>SUMIF('Debt _USD'!$G$5:$G$45,Aggregated_USD!$D6,'Debt _USD'!AK$5:AK$45)/(10^6)</f>
        <v>22.63191409328952</v>
      </c>
      <c r="U6" s="86">
        <f>SUMIF('Debt _USD'!$G$5:$G$45,Aggregated_USD!$D6,'Debt _USD'!AL$5:AL$45)/(10^6)</f>
        <v>22.638054953581502</v>
      </c>
      <c r="V6" s="86">
        <f>SUMIF('Debt _USD'!$G$5:$G$45,Aggregated_USD!$D6,'Debt _USD'!AM$5:AM$45)/(10^6)</f>
        <v>22.646242814634821</v>
      </c>
      <c r="W6" s="86">
        <f>SUMIF('Debt _USD'!$G$5:$G$45,Aggregated_USD!$D6,'Debt _USD'!AN$5:AN$45)/(10^6)</f>
        <v>22.654430606543354</v>
      </c>
      <c r="X6" s="86">
        <f>SUMIF('Debt _USD'!$G$5:$G$45,Aggregated_USD!$D6,'Debt _USD'!AO$5:AO$45)/(10^6)</f>
        <v>22.662618473238535</v>
      </c>
      <c r="Y6" s="86">
        <f>SUMIF('Debt _USD'!$G$5:$G$45,Aggregated_USD!$D6,'Debt _USD'!AP$5:AP$45)/(10^6)</f>
        <v>22.670806367085149</v>
      </c>
      <c r="Z6" s="86">
        <f>SUMIF('Debt _USD'!$G$5:$G$45,Aggregated_USD!$D6,'Debt _USD'!AQ$5:AQ$45)/(10^6)</f>
        <v>22.678994134470837</v>
      </c>
      <c r="AA6" s="86">
        <f>SUMIF('Debt _USD'!$G$5:$G$45,Aggregated_USD!$D6,'Debt _USD'!AR$5:AR$45)/(10^6)</f>
        <v>22.683088113426106</v>
      </c>
      <c r="AB6" s="86">
        <f>SUMIF('Debt _USD'!$G$5:$G$45,Aggregated_USD!$D6,'Debt _USD'!AS$5:AS$45)/(10^6)</f>
        <v>3.4876552716634066</v>
      </c>
      <c r="AC6" s="86">
        <f>SUMIF('Debt _USD'!$G$5:$G$45,Aggregated_USD!$D6,'Debt _USD'!AT$5:AT$45)/(10^6)</f>
        <v>3.0925914284752527</v>
      </c>
      <c r="AD6" s="86">
        <f>SUMIF('Debt _USD'!$G$5:$G$45,Aggregated_USD!$D6,'Debt _USD'!AU$5:AU$45)/(10^6)</f>
        <v>3.0925914284752527</v>
      </c>
      <c r="AE6" s="86">
        <f>SUMIF('Debt _USD'!$G$5:$G$45,Aggregated_USD!$D6,'Debt _USD'!AV$5:AV$45)/(10^6)</f>
        <v>3.0925914284752527</v>
      </c>
      <c r="AF6" s="86">
        <f>SUMIF('Debt _USD'!$G$5:$G$45,Aggregated_USD!$D6,'Debt _USD'!AW$5:AW$45)/(10^6)</f>
        <v>3.0925914284752527</v>
      </c>
      <c r="AG6" s="86">
        <f>SUMIF('Debt _USD'!$G$5:$G$45,Aggregated_USD!$D6,'Debt _USD'!AX$5:AX$45)/(10^6)</f>
        <v>4.0213476997552533</v>
      </c>
      <c r="AH6" s="86">
        <f>SUMIF('Debt _USD'!$G$5:$G$45,Aggregated_USD!$D6,'Debt _USD'!AY$5:AY$45)/(10^6)</f>
        <v>2.9168902168452528</v>
      </c>
      <c r="AI6" s="86">
        <f>SUMIF('Debt _USD'!$G$5:$G$45,Aggregated_USD!$D6,'Debt _USD'!AZ$5:AZ$45)/(10^6)</f>
        <v>2.6898873976500002</v>
      </c>
      <c r="AJ6" s="86">
        <f>SUMIF('Debt _USD'!$G$5:$G$45,Aggregated_USD!$D6,'Debt _USD'!BA$5:BA$45)/(10^6)</f>
        <v>2.6898873976500002</v>
      </c>
      <c r="AK6" s="86">
        <f>SUMIF('Debt _USD'!$G$5:$G$45,Aggregated_USD!$D6,'Debt _USD'!BB$5:BB$45)/(10^6)</f>
        <v>1.9884132863100001</v>
      </c>
      <c r="AL6" s="86">
        <f>SUMIF('Debt _USD'!$G$5:$G$45,Aggregated_USD!$D6,'Debt _USD'!BC$5:BC$45)/(10^6)</f>
        <v>0</v>
      </c>
      <c r="AM6" s="86">
        <f>SUMIF('Debt _USD'!$G$5:$G$45,Aggregated_USD!$D6,'Debt _USD'!BD$5:BD$45)/(10^6)</f>
        <v>0</v>
      </c>
      <c r="AN6" s="86">
        <f>SUMIF('Debt _USD'!$G$5:$G$45,Aggregated_USD!$D6,'Debt _USD'!BE$5:BE$45)/(10^6)</f>
        <v>0</v>
      </c>
      <c r="AO6" s="86">
        <f>SUMIF('Debt _USD'!$G$5:$G$45,Aggregated_USD!$D6,'Debt _USD'!BF$5:BF$45)/(10^6)</f>
        <v>0</v>
      </c>
      <c r="AP6" s="86">
        <f>SUMIF('Debt _USD'!$G$5:$G$45,Aggregated_USD!$D6,'Debt _USD'!BG$5:BG$45)/(10^6)</f>
        <v>0</v>
      </c>
      <c r="AQ6" s="86">
        <f>SUMIF('Debt _USD'!$G$5:$G$45,Aggregated_USD!$D6,'Debt _USD'!BH$5:BH$45)/(10^6)</f>
        <v>0</v>
      </c>
      <c r="AR6" s="86">
        <f>SUMIF('Debt _USD'!$G$5:$G$45,Aggregated_USD!$D6,'Debt _USD'!BI$5:BI$45)/(10^6)</f>
        <v>0</v>
      </c>
      <c r="AS6" s="86">
        <f>SUMIF('Debt _USD'!$G$5:$G$45,Aggregated_USD!$D6,'Debt _USD'!BJ$5:BJ$45)/(10^6)</f>
        <v>0</v>
      </c>
      <c r="AT6" s="86">
        <f>SUMIF('Debt _USD'!$G$5:$G$45,Aggregated_USD!$D6,'Debt _USD'!BK$5:BK$45)/(10^6)</f>
        <v>0</v>
      </c>
      <c r="AU6" s="86">
        <f>SUMIF('Debt _USD'!$G$5:$G$45,Aggregated_USD!$D6,'Debt _USD'!BL$5:BL$45)/(10^6)</f>
        <v>0</v>
      </c>
      <c r="AV6" s="86">
        <f>SUMIF('Debt _USD'!$G$5:$G$45,Aggregated_USD!$D6,'Debt _USD'!BM$5:BM$45)/(10^6)</f>
        <v>0</v>
      </c>
      <c r="AW6" s="86">
        <f>SUMIF('Debt _USD'!$G$5:$G$45,Aggregated_USD!$D6,'Debt _USD'!BN$5:BN$45)/(10^6)</f>
        <v>0</v>
      </c>
      <c r="AX6" s="86">
        <f>SUMIF('Debt _USD'!$G$5:$G$45,Aggregated_USD!$D6,'Debt _USD'!BO$5:BO$45)/(10^6)</f>
        <v>0</v>
      </c>
      <c r="AY6" s="86">
        <f>SUMIF('Debt _USD'!$G$5:$G$45,Aggregated_USD!$D6,'Debt _USD'!BP$5:BP$45)/(10^6)</f>
        <v>0</v>
      </c>
      <c r="AZ6" s="86">
        <f>SUMIF('Debt _USD'!$G$5:$G$45,Aggregated_USD!$D6,'Debt _USD'!BQ$5:BQ$45)/(10^6)</f>
        <v>0</v>
      </c>
      <c r="BA6" s="86">
        <f>SUMIF('Debt _USD'!$G$5:$G$45,Aggregated_USD!$D6,'Debt _USD'!BR$5:BR$45)/(10^6)</f>
        <v>0</v>
      </c>
      <c r="BB6" s="86">
        <f>SUMIF('Debt _USD'!$G$5:$G$45,Aggregated_USD!$D6,'Debt _USD'!BS$5:BS$45)/(10^6)</f>
        <v>0</v>
      </c>
      <c r="BC6" s="86">
        <f>SUMIF('Debt _USD'!$G$5:$G$45,Aggregated_USD!$D6,'Debt _USD'!BT$5:BT$45)/(10^6)</f>
        <v>0</v>
      </c>
      <c r="BD6" s="86">
        <f>SUMIF('Debt _USD'!$G$5:$G$45,Aggregated_USD!$D6,'Debt _USD'!BU$5:BU$45)/(10^6)</f>
        <v>0</v>
      </c>
      <c r="BE6" s="86">
        <f>SUMIF('Debt _USD'!$G$5:$G$45,Aggregated_USD!$D6,'Debt _USD'!BV$5:BV$45)/(10^6)</f>
        <v>0</v>
      </c>
      <c r="BF6" s="86">
        <f>SUMIF('Debt _USD'!$G$5:$G$45,Aggregated_USD!$D6,'Debt _USD'!BW$5:BW$45)/(10^6)</f>
        <v>0</v>
      </c>
    </row>
    <row r="7" spans="1:58" s="78" customFormat="1" ht="15" customHeight="1" x14ac:dyDescent="0.3">
      <c r="B7" s="79" t="s">
        <v>148</v>
      </c>
      <c r="C7" s="78" t="s">
        <v>75</v>
      </c>
      <c r="D7" s="84">
        <v>3</v>
      </c>
      <c r="E7" s="84" t="str">
        <f t="shared" si="2"/>
        <v>USD_3</v>
      </c>
      <c r="F7" s="84">
        <f>COUNTIF('Debt _USD'!$F$5:$F$45,Aggregated_USD!C7)</f>
        <v>2</v>
      </c>
      <c r="G7" s="84"/>
      <c r="H7" s="85">
        <f t="shared" si="1"/>
        <v>39.279444586600341</v>
      </c>
      <c r="I7" s="86">
        <f>SUMIF('Debt _USD'!$G$5:$G$45,Aggregated_USD!$D7,'Debt _USD'!Z$5:Z$45)/(10^6)</f>
        <v>29.314990841499998</v>
      </c>
      <c r="J7" s="86">
        <f>SUMIF('Debt _USD'!$G$5:$G$45,Aggregated_USD!$D7,'Debt _USD'!AA$5:AA$45)/(10^6)</f>
        <v>6.3099806441000004</v>
      </c>
      <c r="K7" s="86">
        <f>SUMIF('Debt _USD'!$G$5:$G$45,Aggregated_USD!$D7,'Debt _USD'!AB$5:AB$45)/(10^6)</f>
        <v>0</v>
      </c>
      <c r="L7" s="86">
        <f>SUMIF('Debt _USD'!$G$5:$G$45,Aggregated_USD!$D7,'Debt _USD'!AC$5:AC$45)/(10^6)</f>
        <v>0.20302628338891046</v>
      </c>
      <c r="M7" s="86">
        <f>SUMIF('Debt _USD'!$G$5:$G$45,Aggregated_USD!$D7,'Debt _USD'!AD$5:AD$45)/(10^6)</f>
        <v>0.20302628338891046</v>
      </c>
      <c r="N7" s="86">
        <f>SUMIF('Debt _USD'!$G$5:$G$45,Aggregated_USD!$D7,'Debt _USD'!AE$5:AE$45)/(10^6)</f>
        <v>0.20302628338891046</v>
      </c>
      <c r="O7" s="86">
        <f>SUMIF('Debt _USD'!$G$5:$G$45,Aggregated_USD!$D7,'Debt _USD'!AF$5:AF$45)/(10^6)</f>
        <v>0.20302628338891046</v>
      </c>
      <c r="P7" s="86">
        <f>SUMIF('Debt _USD'!$G$5:$G$45,Aggregated_USD!$D7,'Debt _USD'!AG$5:AG$45)/(10^6)</f>
        <v>0.20302628338891046</v>
      </c>
      <c r="Q7" s="86">
        <f>SUMIF('Debt _USD'!$G$5:$G$45,Aggregated_USD!$D7,'Debt _USD'!AH$5:AH$45)/(10^6)</f>
        <v>0.20302628338891046</v>
      </c>
      <c r="R7" s="86">
        <f>SUMIF('Debt _USD'!$G$5:$G$45,Aggregated_USD!$D7,'Debt _USD'!AI$5:AI$45)/(10^6)</f>
        <v>0.20302628338891046</v>
      </c>
      <c r="S7" s="86">
        <f>SUMIF('Debt _USD'!$G$5:$G$45,Aggregated_USD!$D7,'Debt _USD'!AJ$5:AJ$45)/(10^6)</f>
        <v>0.20302628338891046</v>
      </c>
      <c r="T7" s="86">
        <f>SUMIF('Debt _USD'!$G$5:$G$45,Aggregated_USD!$D7,'Debt _USD'!AK$5:AK$45)/(10^6)</f>
        <v>0.20302628338891046</v>
      </c>
      <c r="U7" s="86">
        <f>SUMIF('Debt _USD'!$G$5:$G$45,Aggregated_USD!$D7,'Debt _USD'!AL$5:AL$45)/(10^6)</f>
        <v>0.20302628338891046</v>
      </c>
      <c r="V7" s="86">
        <f>SUMIF('Debt _USD'!$G$5:$G$45,Aggregated_USD!$D7,'Debt _USD'!AM$5:AM$45)/(10^6)</f>
        <v>0.20302628338891046</v>
      </c>
      <c r="W7" s="86">
        <f>SUMIF('Debt _USD'!$G$5:$G$45,Aggregated_USD!$D7,'Debt _USD'!AN$5:AN$45)/(10^6)</f>
        <v>0.20302628338891046</v>
      </c>
      <c r="X7" s="86">
        <f>SUMIF('Debt _USD'!$G$5:$G$45,Aggregated_USD!$D7,'Debt _USD'!AO$5:AO$45)/(10^6)</f>
        <v>0.20302628338891046</v>
      </c>
      <c r="Y7" s="86">
        <f>SUMIF('Debt _USD'!$G$5:$G$45,Aggregated_USD!$D7,'Debt _USD'!AP$5:AP$45)/(10^6)</f>
        <v>0.20302628338891046</v>
      </c>
      <c r="Z7" s="86">
        <f>SUMIF('Debt _USD'!$G$5:$G$45,Aggregated_USD!$D7,'Debt _USD'!AQ$5:AQ$45)/(10^6)</f>
        <v>0.20302628338891046</v>
      </c>
      <c r="AA7" s="86">
        <f>SUMIF('Debt _USD'!$G$5:$G$45,Aggregated_USD!$D7,'Debt _USD'!AR$5:AR$45)/(10^6)</f>
        <v>0.20302628338891046</v>
      </c>
      <c r="AB7" s="86">
        <f>SUMIF('Debt _USD'!$G$5:$G$45,Aggregated_USD!$D7,'Debt _USD'!AS$5:AS$45)/(10^6)</f>
        <v>0.20302628338891046</v>
      </c>
      <c r="AC7" s="86">
        <f>SUMIF('Debt _USD'!$G$5:$G$45,Aggregated_USD!$D7,'Debt _USD'!AT$5:AT$45)/(10^6)</f>
        <v>0.20302628338889911</v>
      </c>
      <c r="AD7" s="86">
        <f>SUMIF('Debt _USD'!$G$5:$G$45,Aggregated_USD!$D7,'Debt _USD'!AU$5:AU$45)/(10^6)</f>
        <v>0</v>
      </c>
      <c r="AE7" s="86">
        <f>SUMIF('Debt _USD'!$G$5:$G$45,Aggregated_USD!$D7,'Debt _USD'!AV$5:AV$45)/(10^6)</f>
        <v>0</v>
      </c>
      <c r="AF7" s="86">
        <f>SUMIF('Debt _USD'!$G$5:$G$45,Aggregated_USD!$D7,'Debt _USD'!AW$5:AW$45)/(10^6)</f>
        <v>0</v>
      </c>
      <c r="AG7" s="86">
        <f>SUMIF('Debt _USD'!$G$5:$G$45,Aggregated_USD!$D7,'Debt _USD'!AX$5:AX$45)/(10^6)</f>
        <v>0</v>
      </c>
      <c r="AH7" s="86">
        <f>SUMIF('Debt _USD'!$G$5:$G$45,Aggregated_USD!$D7,'Debt _USD'!AY$5:AY$45)/(10^6)</f>
        <v>0</v>
      </c>
      <c r="AI7" s="86">
        <f>SUMIF('Debt _USD'!$G$5:$G$45,Aggregated_USD!$D7,'Debt _USD'!AZ$5:AZ$45)/(10^6)</f>
        <v>0</v>
      </c>
      <c r="AJ7" s="86">
        <f>SUMIF('Debt _USD'!$G$5:$G$45,Aggregated_USD!$D7,'Debt _USD'!BA$5:BA$45)/(10^6)</f>
        <v>0</v>
      </c>
      <c r="AK7" s="86">
        <f>SUMIF('Debt _USD'!$G$5:$G$45,Aggregated_USD!$D7,'Debt _USD'!BB$5:BB$45)/(10^6)</f>
        <v>0</v>
      </c>
      <c r="AL7" s="86">
        <f>SUMIF('Debt _USD'!$G$5:$G$45,Aggregated_USD!$D7,'Debt _USD'!BC$5:BC$45)/(10^6)</f>
        <v>0</v>
      </c>
      <c r="AM7" s="86">
        <f>SUMIF('Debt _USD'!$G$5:$G$45,Aggregated_USD!$D7,'Debt _USD'!BD$5:BD$45)/(10^6)</f>
        <v>0</v>
      </c>
      <c r="AN7" s="86">
        <f>SUMIF('Debt _USD'!$G$5:$G$45,Aggregated_USD!$D7,'Debt _USD'!BE$5:BE$45)/(10^6)</f>
        <v>0</v>
      </c>
      <c r="AO7" s="86">
        <f>SUMIF('Debt _USD'!$G$5:$G$45,Aggregated_USD!$D7,'Debt _USD'!BF$5:BF$45)/(10^6)</f>
        <v>0</v>
      </c>
      <c r="AP7" s="86">
        <f>SUMIF('Debt _USD'!$G$5:$G$45,Aggregated_USD!$D7,'Debt _USD'!BG$5:BG$45)/(10^6)</f>
        <v>0</v>
      </c>
      <c r="AQ7" s="86">
        <f>SUMIF('Debt _USD'!$G$5:$G$45,Aggregated_USD!$D7,'Debt _USD'!BH$5:BH$45)/(10^6)</f>
        <v>0</v>
      </c>
      <c r="AR7" s="86">
        <f>SUMIF('Debt _USD'!$G$5:$G$45,Aggregated_USD!$D7,'Debt _USD'!BI$5:BI$45)/(10^6)</f>
        <v>0</v>
      </c>
      <c r="AS7" s="86">
        <f>SUMIF('Debt _USD'!$G$5:$G$45,Aggregated_USD!$D7,'Debt _USD'!BJ$5:BJ$45)/(10^6)</f>
        <v>0</v>
      </c>
      <c r="AT7" s="86">
        <f>SUMIF('Debt _USD'!$G$5:$G$45,Aggregated_USD!$D7,'Debt _USD'!BK$5:BK$45)/(10^6)</f>
        <v>0</v>
      </c>
      <c r="AU7" s="86">
        <f>SUMIF('Debt _USD'!$G$5:$G$45,Aggregated_USD!$D7,'Debt _USD'!BL$5:BL$45)/(10^6)</f>
        <v>0</v>
      </c>
      <c r="AV7" s="86">
        <f>SUMIF('Debt _USD'!$G$5:$G$45,Aggregated_USD!$D7,'Debt _USD'!BM$5:BM$45)/(10^6)</f>
        <v>0</v>
      </c>
      <c r="AW7" s="86">
        <f>SUMIF('Debt _USD'!$G$5:$G$45,Aggregated_USD!$D7,'Debt _USD'!BN$5:BN$45)/(10^6)</f>
        <v>0</v>
      </c>
      <c r="AX7" s="86">
        <f>SUMIF('Debt _USD'!$G$5:$G$45,Aggregated_USD!$D7,'Debt _USD'!BO$5:BO$45)/(10^6)</f>
        <v>0</v>
      </c>
      <c r="AY7" s="86">
        <f>SUMIF('Debt _USD'!$G$5:$G$45,Aggregated_USD!$D7,'Debt _USD'!BP$5:BP$45)/(10^6)</f>
        <v>0</v>
      </c>
      <c r="AZ7" s="86">
        <f>SUMIF('Debt _USD'!$G$5:$G$45,Aggregated_USD!$D7,'Debt _USD'!BQ$5:BQ$45)/(10^6)</f>
        <v>0</v>
      </c>
      <c r="BA7" s="86">
        <f>SUMIF('Debt _USD'!$G$5:$G$45,Aggregated_USD!$D7,'Debt _USD'!BR$5:BR$45)/(10^6)</f>
        <v>0</v>
      </c>
      <c r="BB7" s="86">
        <f>SUMIF('Debt _USD'!$G$5:$G$45,Aggregated_USD!$D7,'Debt _USD'!BS$5:BS$45)/(10^6)</f>
        <v>0</v>
      </c>
      <c r="BC7" s="86">
        <f>SUMIF('Debt _USD'!$G$5:$G$45,Aggregated_USD!$D7,'Debt _USD'!BT$5:BT$45)/(10^6)</f>
        <v>0</v>
      </c>
      <c r="BD7" s="86">
        <f>SUMIF('Debt _USD'!$G$5:$G$45,Aggregated_USD!$D7,'Debt _USD'!BU$5:BU$45)/(10^6)</f>
        <v>0</v>
      </c>
      <c r="BE7" s="86">
        <f>SUMIF('Debt _USD'!$G$5:$G$45,Aggregated_USD!$D7,'Debt _USD'!BV$5:BV$45)/(10^6)</f>
        <v>0</v>
      </c>
      <c r="BF7" s="86">
        <f>SUMIF('Debt _USD'!$G$5:$G$45,Aggregated_USD!$D7,'Debt _USD'!BW$5:BW$45)/(10^6)</f>
        <v>0</v>
      </c>
    </row>
    <row r="8" spans="1:58" s="78" customFormat="1" ht="15" customHeight="1" x14ac:dyDescent="0.3">
      <c r="C8" s="78" t="s">
        <v>77</v>
      </c>
      <c r="D8" s="84">
        <v>4</v>
      </c>
      <c r="E8" s="84" t="str">
        <f t="shared" si="2"/>
        <v>USD_4</v>
      </c>
      <c r="F8" s="84">
        <f>COUNTIF('Debt _USD'!$F$5:$F$45,Aggregated_USD!C8)</f>
        <v>10</v>
      </c>
      <c r="G8" s="84"/>
      <c r="H8" s="85">
        <f t="shared" si="1"/>
        <v>76.631604851948012</v>
      </c>
      <c r="I8" s="86">
        <f>SUMIF('Debt _USD'!$G$5:$G$45,Aggregated_USD!$D8,'Debt _USD'!Z$5:Z$45)/(10^6)</f>
        <v>23.022783037092644</v>
      </c>
      <c r="J8" s="86">
        <f>SUMIF('Debt _USD'!$G$5:$G$45,Aggregated_USD!$D8,'Debt _USD'!AA$5:AA$45)/(10^6)</f>
        <v>14.426633004831624</v>
      </c>
      <c r="K8" s="86">
        <f>SUMIF('Debt _USD'!$G$5:$G$45,Aggregated_USD!$D8,'Debt _USD'!AB$5:AB$45)/(10^6)</f>
        <v>13.866003004831624</v>
      </c>
      <c r="L8" s="86">
        <f>SUMIF('Debt _USD'!$G$5:$G$45,Aggregated_USD!$D8,'Debt _USD'!AC$5:AC$45)/(10^6)</f>
        <v>9.5990682969919394</v>
      </c>
      <c r="M8" s="86">
        <f>SUMIF('Debt _USD'!$G$5:$G$45,Aggregated_USD!$D8,'Debt _USD'!AD$5:AD$45)/(10^6)</f>
        <v>3.6903621148680013</v>
      </c>
      <c r="N8" s="86">
        <f>SUMIF('Debt _USD'!$G$5:$G$45,Aggregated_USD!$D8,'Debt _USD'!AE$5:AE$45)/(10^6)</f>
        <v>2.9061428422883999</v>
      </c>
      <c r="O8" s="86">
        <f>SUMIF('Debt _USD'!$G$5:$G$45,Aggregated_USD!$D8,'Debt _USD'!AF$5:AF$45)/(10^6)</f>
        <v>2.2523733322883999</v>
      </c>
      <c r="P8" s="86">
        <f>SUMIF('Debt _USD'!$G$5:$G$45,Aggregated_USD!$D8,'Debt _USD'!AG$5:AG$45)/(10^6)</f>
        <v>2.2523733322883999</v>
      </c>
      <c r="Q8" s="86">
        <f>SUMIF('Debt _USD'!$G$5:$G$45,Aggregated_USD!$D8,'Debt _USD'!AH$5:AH$45)/(10^6)</f>
        <v>2.2523733322883999</v>
      </c>
      <c r="R8" s="86">
        <f>SUMIF('Debt _USD'!$G$5:$G$45,Aggregated_USD!$D8,'Debt _USD'!AI$5:AI$45)/(10^6)</f>
        <v>2.2523733322883999</v>
      </c>
      <c r="S8" s="86">
        <f>SUMIF('Debt _USD'!$G$5:$G$45,Aggregated_USD!$D8,'Debt _USD'!AJ$5:AJ$45)/(10^6)</f>
        <v>0.11111922189017999</v>
      </c>
      <c r="T8" s="86">
        <f>SUMIF('Debt _USD'!$G$5:$G$45,Aggregated_USD!$D8,'Debt _USD'!AK$5:AK$45)/(10^6)</f>
        <v>0</v>
      </c>
      <c r="U8" s="86">
        <f>SUMIF('Debt _USD'!$G$5:$G$45,Aggregated_USD!$D8,'Debt _USD'!AL$5:AL$45)/(10^6)</f>
        <v>0</v>
      </c>
      <c r="V8" s="86">
        <f>SUMIF('Debt _USD'!$G$5:$G$45,Aggregated_USD!$D8,'Debt _USD'!AM$5:AM$45)/(10^6)</f>
        <v>0</v>
      </c>
      <c r="W8" s="86">
        <f>SUMIF('Debt _USD'!$G$5:$G$45,Aggregated_USD!$D8,'Debt _USD'!AN$5:AN$45)/(10^6)</f>
        <v>0</v>
      </c>
      <c r="X8" s="86">
        <f>SUMIF('Debt _USD'!$G$5:$G$45,Aggregated_USD!$D8,'Debt _USD'!AO$5:AO$45)/(10^6)</f>
        <v>0</v>
      </c>
      <c r="Y8" s="86">
        <f>SUMIF('Debt _USD'!$G$5:$G$45,Aggregated_USD!$D8,'Debt _USD'!AP$5:AP$45)/(10^6)</f>
        <v>0</v>
      </c>
      <c r="Z8" s="86">
        <f>SUMIF('Debt _USD'!$G$5:$G$45,Aggregated_USD!$D8,'Debt _USD'!AQ$5:AQ$45)/(10^6)</f>
        <v>0</v>
      </c>
      <c r="AA8" s="86">
        <f>SUMIF('Debt _USD'!$G$5:$G$45,Aggregated_USD!$D8,'Debt _USD'!AR$5:AR$45)/(10^6)</f>
        <v>0</v>
      </c>
      <c r="AB8" s="86">
        <f>SUMIF('Debt _USD'!$G$5:$G$45,Aggregated_USD!$D8,'Debt _USD'!AS$5:AS$45)/(10^6)</f>
        <v>0</v>
      </c>
      <c r="AC8" s="86">
        <f>SUMIF('Debt _USD'!$G$5:$G$45,Aggregated_USD!$D8,'Debt _USD'!AT$5:AT$45)/(10^6)</f>
        <v>0</v>
      </c>
      <c r="AD8" s="86">
        <f>SUMIF('Debt _USD'!$G$5:$G$45,Aggregated_USD!$D8,'Debt _USD'!AU$5:AU$45)/(10^6)</f>
        <v>0</v>
      </c>
      <c r="AE8" s="86">
        <f>SUMIF('Debt _USD'!$G$5:$G$45,Aggregated_USD!$D8,'Debt _USD'!AV$5:AV$45)/(10^6)</f>
        <v>0</v>
      </c>
      <c r="AF8" s="86">
        <f>SUMIF('Debt _USD'!$G$5:$G$45,Aggregated_USD!$D8,'Debt _USD'!AW$5:AW$45)/(10^6)</f>
        <v>0</v>
      </c>
      <c r="AG8" s="86">
        <f>SUMIF('Debt _USD'!$G$5:$G$45,Aggregated_USD!$D8,'Debt _USD'!AX$5:AX$45)/(10^6)</f>
        <v>0</v>
      </c>
      <c r="AH8" s="86">
        <f>SUMIF('Debt _USD'!$G$5:$G$45,Aggregated_USD!$D8,'Debt _USD'!AY$5:AY$45)/(10^6)</f>
        <v>0</v>
      </c>
      <c r="AI8" s="86">
        <f>SUMIF('Debt _USD'!$G$5:$G$45,Aggregated_USD!$D8,'Debt _USD'!AZ$5:AZ$45)/(10^6)</f>
        <v>0</v>
      </c>
      <c r="AJ8" s="86">
        <f>SUMIF('Debt _USD'!$G$5:$G$45,Aggregated_USD!$D8,'Debt _USD'!BA$5:BA$45)/(10^6)</f>
        <v>0</v>
      </c>
      <c r="AK8" s="86">
        <f>SUMIF('Debt _USD'!$G$5:$G$45,Aggregated_USD!$D8,'Debt _USD'!BB$5:BB$45)/(10^6)</f>
        <v>0</v>
      </c>
      <c r="AL8" s="86">
        <f>SUMIF('Debt _USD'!$G$5:$G$45,Aggregated_USD!$D8,'Debt _USD'!BC$5:BC$45)/(10^6)</f>
        <v>0</v>
      </c>
      <c r="AM8" s="86">
        <f>SUMIF('Debt _USD'!$G$5:$G$45,Aggregated_USD!$D8,'Debt _USD'!BD$5:BD$45)/(10^6)</f>
        <v>0</v>
      </c>
      <c r="AN8" s="86">
        <f>SUMIF('Debt _USD'!$G$5:$G$45,Aggregated_USD!$D8,'Debt _USD'!BE$5:BE$45)/(10^6)</f>
        <v>0</v>
      </c>
      <c r="AO8" s="86">
        <f>SUMIF('Debt _USD'!$G$5:$G$45,Aggregated_USD!$D8,'Debt _USD'!BF$5:BF$45)/(10^6)</f>
        <v>0</v>
      </c>
      <c r="AP8" s="86">
        <f>SUMIF('Debt _USD'!$G$5:$G$45,Aggregated_USD!$D8,'Debt _USD'!BG$5:BG$45)/(10^6)</f>
        <v>0</v>
      </c>
      <c r="AQ8" s="86">
        <f>SUMIF('Debt _USD'!$G$5:$G$45,Aggregated_USD!$D8,'Debt _USD'!BH$5:BH$45)/(10^6)</f>
        <v>0</v>
      </c>
      <c r="AR8" s="86">
        <f>SUMIF('Debt _USD'!$G$5:$G$45,Aggregated_USD!$D8,'Debt _USD'!BI$5:BI$45)/(10^6)</f>
        <v>0</v>
      </c>
      <c r="AS8" s="86">
        <f>SUMIF('Debt _USD'!$G$5:$G$45,Aggregated_USD!$D8,'Debt _USD'!BJ$5:BJ$45)/(10^6)</f>
        <v>0</v>
      </c>
      <c r="AT8" s="86">
        <f>SUMIF('Debt _USD'!$G$5:$G$45,Aggregated_USD!$D8,'Debt _USD'!BK$5:BK$45)/(10^6)</f>
        <v>0</v>
      </c>
      <c r="AU8" s="86">
        <f>SUMIF('Debt _USD'!$G$5:$G$45,Aggregated_USD!$D8,'Debt _USD'!BL$5:BL$45)/(10^6)</f>
        <v>0</v>
      </c>
      <c r="AV8" s="86">
        <f>SUMIF('Debt _USD'!$G$5:$G$45,Aggregated_USD!$D8,'Debt _USD'!BM$5:BM$45)/(10^6)</f>
        <v>0</v>
      </c>
      <c r="AW8" s="86">
        <f>SUMIF('Debt _USD'!$G$5:$G$45,Aggregated_USD!$D8,'Debt _USD'!BN$5:BN$45)/(10^6)</f>
        <v>0</v>
      </c>
      <c r="AX8" s="86">
        <f>SUMIF('Debt _USD'!$G$5:$G$45,Aggregated_USD!$D8,'Debt _USD'!BO$5:BO$45)/(10^6)</f>
        <v>0</v>
      </c>
      <c r="AY8" s="86">
        <f>SUMIF('Debt _USD'!$G$5:$G$45,Aggregated_USD!$D8,'Debt _USD'!BP$5:BP$45)/(10^6)</f>
        <v>0</v>
      </c>
      <c r="AZ8" s="86">
        <f>SUMIF('Debt _USD'!$G$5:$G$45,Aggregated_USD!$D8,'Debt _USD'!BQ$5:BQ$45)/(10^6)</f>
        <v>0</v>
      </c>
      <c r="BA8" s="86">
        <f>SUMIF('Debt _USD'!$G$5:$G$45,Aggregated_USD!$D8,'Debt _USD'!BR$5:BR$45)/(10^6)</f>
        <v>0</v>
      </c>
      <c r="BB8" s="86">
        <f>SUMIF('Debt _USD'!$G$5:$G$45,Aggregated_USD!$D8,'Debt _USD'!BS$5:BS$45)/(10^6)</f>
        <v>0</v>
      </c>
      <c r="BC8" s="86">
        <f>SUMIF('Debt _USD'!$G$5:$G$45,Aggregated_USD!$D8,'Debt _USD'!BT$5:BT$45)/(10^6)</f>
        <v>0</v>
      </c>
      <c r="BD8" s="86">
        <f>SUMIF('Debt _USD'!$G$5:$G$45,Aggregated_USD!$D8,'Debt _USD'!BU$5:BU$45)/(10^6)</f>
        <v>0</v>
      </c>
      <c r="BE8" s="86">
        <f>SUMIF('Debt _USD'!$G$5:$G$45,Aggregated_USD!$D8,'Debt _USD'!BV$5:BV$45)/(10^6)</f>
        <v>0</v>
      </c>
      <c r="BF8" s="86">
        <f>SUMIF('Debt _USD'!$G$5:$G$45,Aggregated_USD!$D8,'Debt _USD'!BW$5:BW$45)/(10^6)</f>
        <v>0</v>
      </c>
    </row>
    <row r="9" spans="1:58" s="78" customFormat="1" ht="15" customHeight="1" x14ac:dyDescent="0.3">
      <c r="C9" s="78" t="s">
        <v>78</v>
      </c>
      <c r="D9" s="84">
        <v>5</v>
      </c>
      <c r="E9" s="84" t="str">
        <f t="shared" si="2"/>
        <v>USD_5</v>
      </c>
      <c r="F9" s="84">
        <f>COUNTIF('Debt _USD'!$F$5:$F$45,Aggregated_USD!C9)</f>
        <v>2</v>
      </c>
      <c r="G9" s="84"/>
      <c r="H9" s="85">
        <f t="shared" si="1"/>
        <v>182.01227699983394</v>
      </c>
      <c r="I9" s="86">
        <f>SUMIF('Debt _USD'!$G$5:$G$45,Aggregated_USD!$D9,'Debt _USD'!Z$5:Z$45)/(10^6)</f>
        <v>42.011064422203766</v>
      </c>
      <c r="J9" s="86">
        <f>SUMIF('Debt _USD'!$G$5:$G$45,Aggregated_USD!$D9,'Debt _USD'!AA$5:AA$45)/(10^6)</f>
        <v>40.000151572203762</v>
      </c>
      <c r="K9" s="86">
        <f>SUMIF('Debt _USD'!$G$5:$G$45,Aggregated_USD!$D9,'Debt _USD'!AB$5:AB$45)/(10^6)</f>
        <v>40.000151572203762</v>
      </c>
      <c r="L9" s="86">
        <f>SUMIF('Debt _USD'!$G$5:$G$45,Aggregated_USD!$D9,'Debt _USD'!AC$5:AC$45)/(10^6)</f>
        <v>40.000151572203762</v>
      </c>
      <c r="M9" s="86">
        <f>SUMIF('Debt _USD'!$G$5:$G$45,Aggregated_USD!$D9,'Debt _USD'!AD$5:AD$45)/(10^6)</f>
        <v>20.000151572203762</v>
      </c>
      <c r="N9" s="86">
        <f>SUMIF('Debt _USD'!$G$5:$G$45,Aggregated_USD!$D9,'Debt _USD'!AE$5:AE$45)/(10^6)</f>
        <v>1.5157220376399793E-4</v>
      </c>
      <c r="O9" s="86">
        <f>SUMIF('Debt _USD'!$G$5:$G$45,Aggregated_USD!$D9,'Debt _USD'!AF$5:AF$45)/(10^6)</f>
        <v>1.5157220376399793E-4</v>
      </c>
      <c r="P9" s="86">
        <f>SUMIF('Debt _USD'!$G$5:$G$45,Aggregated_USD!$D9,'Debt _USD'!AG$5:AG$45)/(10^6)</f>
        <v>1.5157220376399793E-4</v>
      </c>
      <c r="Q9" s="86">
        <f>SUMIF('Debt _USD'!$G$5:$G$45,Aggregated_USD!$D9,'Debt _USD'!AH$5:AH$45)/(10^6)</f>
        <v>1.5157220376399793E-4</v>
      </c>
      <c r="R9" s="86">
        <f>SUMIF('Debt _USD'!$G$5:$G$45,Aggregated_USD!$D9,'Debt _USD'!AI$5:AI$45)/(10^6)</f>
        <v>0</v>
      </c>
      <c r="S9" s="86">
        <f>SUMIF('Debt _USD'!$G$5:$G$45,Aggregated_USD!$D9,'Debt _USD'!AJ$5:AJ$45)/(10^6)</f>
        <v>0</v>
      </c>
      <c r="T9" s="86">
        <f>SUMIF('Debt _USD'!$G$5:$G$45,Aggregated_USD!$D9,'Debt _USD'!AK$5:AK$45)/(10^6)</f>
        <v>0</v>
      </c>
      <c r="U9" s="86">
        <f>SUMIF('Debt _USD'!$G$5:$G$45,Aggregated_USD!$D9,'Debt _USD'!AL$5:AL$45)/(10^6)</f>
        <v>0</v>
      </c>
      <c r="V9" s="86">
        <f>SUMIF('Debt _USD'!$G$5:$G$45,Aggregated_USD!$D9,'Debt _USD'!AM$5:AM$45)/(10^6)</f>
        <v>0</v>
      </c>
      <c r="W9" s="86">
        <f>SUMIF('Debt _USD'!$G$5:$G$45,Aggregated_USD!$D9,'Debt _USD'!AN$5:AN$45)/(10^6)</f>
        <v>0</v>
      </c>
      <c r="X9" s="86">
        <f>SUMIF('Debt _USD'!$G$5:$G$45,Aggregated_USD!$D9,'Debt _USD'!AO$5:AO$45)/(10^6)</f>
        <v>0</v>
      </c>
      <c r="Y9" s="86">
        <f>SUMIF('Debt _USD'!$G$5:$G$45,Aggregated_USD!$D9,'Debt _USD'!AP$5:AP$45)/(10^6)</f>
        <v>0</v>
      </c>
      <c r="Z9" s="86">
        <f>SUMIF('Debt _USD'!$G$5:$G$45,Aggregated_USD!$D9,'Debt _USD'!AQ$5:AQ$45)/(10^6)</f>
        <v>0</v>
      </c>
      <c r="AA9" s="86">
        <f>SUMIF('Debt _USD'!$G$5:$G$45,Aggregated_USD!$D9,'Debt _USD'!AR$5:AR$45)/(10^6)</f>
        <v>0</v>
      </c>
      <c r="AB9" s="86">
        <f>SUMIF('Debt _USD'!$G$5:$G$45,Aggregated_USD!$D9,'Debt _USD'!AS$5:AS$45)/(10^6)</f>
        <v>0</v>
      </c>
      <c r="AC9" s="86">
        <f>SUMIF('Debt _USD'!$G$5:$G$45,Aggregated_USD!$D9,'Debt _USD'!AT$5:AT$45)/(10^6)</f>
        <v>0</v>
      </c>
      <c r="AD9" s="86">
        <f>SUMIF('Debt _USD'!$G$5:$G$45,Aggregated_USD!$D9,'Debt _USD'!AU$5:AU$45)/(10^6)</f>
        <v>0</v>
      </c>
      <c r="AE9" s="86">
        <f>SUMIF('Debt _USD'!$G$5:$G$45,Aggregated_USD!$D9,'Debt _USD'!AV$5:AV$45)/(10^6)</f>
        <v>0</v>
      </c>
      <c r="AF9" s="86">
        <f>SUMIF('Debt _USD'!$G$5:$G$45,Aggregated_USD!$D9,'Debt _USD'!AW$5:AW$45)/(10^6)</f>
        <v>0</v>
      </c>
      <c r="AG9" s="86">
        <f>SUMIF('Debt _USD'!$G$5:$G$45,Aggregated_USD!$D9,'Debt _USD'!AX$5:AX$45)/(10^6)</f>
        <v>0</v>
      </c>
      <c r="AH9" s="86">
        <f>SUMIF('Debt _USD'!$G$5:$G$45,Aggregated_USD!$D9,'Debt _USD'!AY$5:AY$45)/(10^6)</f>
        <v>0</v>
      </c>
      <c r="AI9" s="86">
        <f>SUMIF('Debt _USD'!$G$5:$G$45,Aggregated_USD!$D9,'Debt _USD'!AZ$5:AZ$45)/(10^6)</f>
        <v>0</v>
      </c>
      <c r="AJ9" s="86">
        <f>SUMIF('Debt _USD'!$G$5:$G$45,Aggregated_USD!$D9,'Debt _USD'!BA$5:BA$45)/(10^6)</f>
        <v>0</v>
      </c>
      <c r="AK9" s="86">
        <f>SUMIF('Debt _USD'!$G$5:$G$45,Aggregated_USD!$D9,'Debt _USD'!BB$5:BB$45)/(10^6)</f>
        <v>0</v>
      </c>
      <c r="AL9" s="86">
        <f>SUMIF('Debt _USD'!$G$5:$G$45,Aggregated_USD!$D9,'Debt _USD'!BC$5:BC$45)/(10^6)</f>
        <v>0</v>
      </c>
      <c r="AM9" s="86">
        <f>SUMIF('Debt _USD'!$G$5:$G$45,Aggregated_USD!$D9,'Debt _USD'!BD$5:BD$45)/(10^6)</f>
        <v>0</v>
      </c>
      <c r="AN9" s="86">
        <f>SUMIF('Debt _USD'!$G$5:$G$45,Aggregated_USD!$D9,'Debt _USD'!BE$5:BE$45)/(10^6)</f>
        <v>0</v>
      </c>
      <c r="AO9" s="86">
        <f>SUMIF('Debt _USD'!$G$5:$G$45,Aggregated_USD!$D9,'Debt _USD'!BF$5:BF$45)/(10^6)</f>
        <v>0</v>
      </c>
      <c r="AP9" s="86">
        <f>SUMIF('Debt _USD'!$G$5:$G$45,Aggregated_USD!$D9,'Debt _USD'!BG$5:BG$45)/(10^6)</f>
        <v>0</v>
      </c>
      <c r="AQ9" s="86">
        <f>SUMIF('Debt _USD'!$G$5:$G$45,Aggregated_USD!$D9,'Debt _USD'!BH$5:BH$45)/(10^6)</f>
        <v>0</v>
      </c>
      <c r="AR9" s="86">
        <f>SUMIF('Debt _USD'!$G$5:$G$45,Aggregated_USD!$D9,'Debt _USD'!BI$5:BI$45)/(10^6)</f>
        <v>0</v>
      </c>
      <c r="AS9" s="86">
        <f>SUMIF('Debt _USD'!$G$5:$G$45,Aggregated_USD!$D9,'Debt _USD'!BJ$5:BJ$45)/(10^6)</f>
        <v>0</v>
      </c>
      <c r="AT9" s="86">
        <f>SUMIF('Debt _USD'!$G$5:$G$45,Aggregated_USD!$D9,'Debt _USD'!BK$5:BK$45)/(10^6)</f>
        <v>0</v>
      </c>
      <c r="AU9" s="86">
        <f>SUMIF('Debt _USD'!$G$5:$G$45,Aggregated_USD!$D9,'Debt _USD'!BL$5:BL$45)/(10^6)</f>
        <v>0</v>
      </c>
      <c r="AV9" s="86">
        <f>SUMIF('Debt _USD'!$G$5:$G$45,Aggregated_USD!$D9,'Debt _USD'!BM$5:BM$45)/(10^6)</f>
        <v>0</v>
      </c>
      <c r="AW9" s="86">
        <f>SUMIF('Debt _USD'!$G$5:$G$45,Aggregated_USD!$D9,'Debt _USD'!BN$5:BN$45)/(10^6)</f>
        <v>0</v>
      </c>
      <c r="AX9" s="86">
        <f>SUMIF('Debt _USD'!$G$5:$G$45,Aggregated_USD!$D9,'Debt _USD'!BO$5:BO$45)/(10^6)</f>
        <v>0</v>
      </c>
      <c r="AY9" s="86">
        <f>SUMIF('Debt _USD'!$G$5:$G$45,Aggregated_USD!$D9,'Debt _USD'!BP$5:BP$45)/(10^6)</f>
        <v>0</v>
      </c>
      <c r="AZ9" s="86">
        <f>SUMIF('Debt _USD'!$G$5:$G$45,Aggregated_USD!$D9,'Debt _USD'!BQ$5:BQ$45)/(10^6)</f>
        <v>0</v>
      </c>
      <c r="BA9" s="86">
        <f>SUMIF('Debt _USD'!$G$5:$G$45,Aggregated_USD!$D9,'Debt _USD'!BR$5:BR$45)/(10^6)</f>
        <v>0</v>
      </c>
      <c r="BB9" s="86">
        <f>SUMIF('Debt _USD'!$G$5:$G$45,Aggregated_USD!$D9,'Debt _USD'!BS$5:BS$45)/(10^6)</f>
        <v>0</v>
      </c>
      <c r="BC9" s="86">
        <f>SUMIF('Debt _USD'!$G$5:$G$45,Aggregated_USD!$D9,'Debt _USD'!BT$5:BT$45)/(10^6)</f>
        <v>0</v>
      </c>
      <c r="BD9" s="86">
        <f>SUMIF('Debt _USD'!$G$5:$G$45,Aggregated_USD!$D9,'Debt _USD'!BU$5:BU$45)/(10^6)</f>
        <v>0</v>
      </c>
      <c r="BE9" s="86">
        <f>SUMIF('Debt _USD'!$G$5:$G$45,Aggregated_USD!$D9,'Debt _USD'!BV$5:BV$45)/(10^6)</f>
        <v>0</v>
      </c>
      <c r="BF9" s="86">
        <f>SUMIF('Debt _USD'!$G$5:$G$45,Aggregated_USD!$D9,'Debt _USD'!BW$5:BW$45)/(10^6)</f>
        <v>0</v>
      </c>
    </row>
    <row r="10" spans="1:58" s="78" customFormat="1" ht="15" customHeight="1" x14ac:dyDescent="0.3">
      <c r="C10" s="78" t="s">
        <v>79</v>
      </c>
      <c r="D10" s="84">
        <v>6</v>
      </c>
      <c r="E10" s="84" t="str">
        <f t="shared" si="2"/>
        <v>USD_6</v>
      </c>
      <c r="F10" s="84">
        <f>COUNTIF('Debt _USD'!$F$5:$F$45,Aggregated_USD!C10)</f>
        <v>2</v>
      </c>
      <c r="G10" s="84"/>
      <c r="H10" s="85">
        <f t="shared" si="1"/>
        <v>203.43455487660003</v>
      </c>
      <c r="I10" s="86">
        <f>SUMIF('Debt _USD'!$G$5:$G$45,Aggregated_USD!$D10,'Debt _USD'!Z$5:Z$45)/(10^6)</f>
        <v>37.861758673800004</v>
      </c>
      <c r="J10" s="86">
        <f>SUMIF('Debt _USD'!$G$5:$G$45,Aggregated_USD!$D10,'Debt _USD'!AA$5:AA$45)/(10^6)</f>
        <v>51.362316272800001</v>
      </c>
      <c r="K10" s="86">
        <f>SUMIF('Debt _USD'!$G$5:$G$45,Aggregated_USD!$D10,'Debt _USD'!AB$5:AB$45)/(10^6)</f>
        <v>31.139801725000002</v>
      </c>
      <c r="L10" s="86">
        <f>SUMIF('Debt _USD'!$G$5:$G$45,Aggregated_USD!$D10,'Debt _USD'!AC$5:AC$45)/(10^6)</f>
        <v>30.639801725000002</v>
      </c>
      <c r="M10" s="86">
        <f>SUMIF('Debt _USD'!$G$5:$G$45,Aggregated_USD!$D10,'Debt _USD'!AD$5:AD$45)/(10^6)</f>
        <v>17.051830160000002</v>
      </c>
      <c r="N10" s="86">
        <f>SUMIF('Debt _USD'!$G$5:$G$45,Aggregated_USD!$D10,'Debt _USD'!AE$5:AE$45)/(10^6)</f>
        <v>18.38952316</v>
      </c>
      <c r="O10" s="86">
        <f>SUMIF('Debt _USD'!$G$5:$G$45,Aggregated_USD!$D10,'Debt _USD'!AF$5:AF$45)/(10^6)</f>
        <v>16.989523160000001</v>
      </c>
      <c r="P10" s="86">
        <f>SUMIF('Debt _USD'!$G$5:$G$45,Aggregated_USD!$D10,'Debt _USD'!AG$5:AG$45)/(10^6)</f>
        <v>0</v>
      </c>
      <c r="Q10" s="86">
        <f>SUMIF('Debt _USD'!$G$5:$G$45,Aggregated_USD!$D10,'Debt _USD'!AH$5:AH$45)/(10^6)</f>
        <v>0</v>
      </c>
      <c r="R10" s="86">
        <f>SUMIF('Debt _USD'!$G$5:$G$45,Aggregated_USD!$D10,'Debt _USD'!AI$5:AI$45)/(10^6)</f>
        <v>0</v>
      </c>
      <c r="S10" s="86">
        <f>SUMIF('Debt _USD'!$G$5:$G$45,Aggregated_USD!$D10,'Debt _USD'!AJ$5:AJ$45)/(10^6)</f>
        <v>0</v>
      </c>
      <c r="T10" s="86">
        <f>SUMIF('Debt _USD'!$G$5:$G$45,Aggregated_USD!$D10,'Debt _USD'!AK$5:AK$45)/(10^6)</f>
        <v>0</v>
      </c>
      <c r="U10" s="86">
        <f>SUMIF('Debt _USD'!$G$5:$G$45,Aggregated_USD!$D10,'Debt _USD'!AL$5:AL$45)/(10^6)</f>
        <v>0</v>
      </c>
      <c r="V10" s="86">
        <f>SUMIF('Debt _USD'!$G$5:$G$45,Aggregated_USD!$D10,'Debt _USD'!AM$5:AM$45)/(10^6)</f>
        <v>0</v>
      </c>
      <c r="W10" s="86">
        <f>SUMIF('Debt _USD'!$G$5:$G$45,Aggregated_USD!$D10,'Debt _USD'!AN$5:AN$45)/(10^6)</f>
        <v>0</v>
      </c>
      <c r="X10" s="86">
        <f>SUMIF('Debt _USD'!$G$5:$G$45,Aggregated_USD!$D10,'Debt _USD'!AO$5:AO$45)/(10^6)</f>
        <v>0</v>
      </c>
      <c r="Y10" s="86">
        <f>SUMIF('Debt _USD'!$G$5:$G$45,Aggregated_USD!$D10,'Debt _USD'!AP$5:AP$45)/(10^6)</f>
        <v>0</v>
      </c>
      <c r="Z10" s="86">
        <f>SUMIF('Debt _USD'!$G$5:$G$45,Aggregated_USD!$D10,'Debt _USD'!AQ$5:AQ$45)/(10^6)</f>
        <v>0</v>
      </c>
      <c r="AA10" s="86">
        <f>SUMIF('Debt _USD'!$G$5:$G$45,Aggregated_USD!$D10,'Debt _USD'!AR$5:AR$45)/(10^6)</f>
        <v>0</v>
      </c>
      <c r="AB10" s="86">
        <f>SUMIF('Debt _USD'!$G$5:$G$45,Aggregated_USD!$D10,'Debt _USD'!AS$5:AS$45)/(10^6)</f>
        <v>0</v>
      </c>
      <c r="AC10" s="86">
        <f>SUMIF('Debt _USD'!$G$5:$G$45,Aggregated_USD!$D10,'Debt _USD'!AT$5:AT$45)/(10^6)</f>
        <v>0</v>
      </c>
      <c r="AD10" s="86">
        <f>SUMIF('Debt _USD'!$G$5:$G$45,Aggregated_USD!$D10,'Debt _USD'!AU$5:AU$45)/(10^6)</f>
        <v>0</v>
      </c>
      <c r="AE10" s="86">
        <f>SUMIF('Debt _USD'!$G$5:$G$45,Aggregated_USD!$D10,'Debt _USD'!AV$5:AV$45)/(10^6)</f>
        <v>0</v>
      </c>
      <c r="AF10" s="86">
        <f>SUMIF('Debt _USD'!$G$5:$G$45,Aggregated_USD!$D10,'Debt _USD'!AW$5:AW$45)/(10^6)</f>
        <v>0</v>
      </c>
      <c r="AG10" s="86">
        <f>SUMIF('Debt _USD'!$G$5:$G$45,Aggregated_USD!$D10,'Debt _USD'!AX$5:AX$45)/(10^6)</f>
        <v>0</v>
      </c>
      <c r="AH10" s="86">
        <f>SUMIF('Debt _USD'!$G$5:$G$45,Aggregated_USD!$D10,'Debt _USD'!AY$5:AY$45)/(10^6)</f>
        <v>0</v>
      </c>
      <c r="AI10" s="86">
        <f>SUMIF('Debt _USD'!$G$5:$G$45,Aggregated_USD!$D10,'Debt _USD'!AZ$5:AZ$45)/(10^6)</f>
        <v>0</v>
      </c>
      <c r="AJ10" s="86">
        <f>SUMIF('Debt _USD'!$G$5:$G$45,Aggregated_USD!$D10,'Debt _USD'!BA$5:BA$45)/(10^6)</f>
        <v>0</v>
      </c>
      <c r="AK10" s="86">
        <f>SUMIF('Debt _USD'!$G$5:$G$45,Aggregated_USD!$D10,'Debt _USD'!BB$5:BB$45)/(10^6)</f>
        <v>0</v>
      </c>
      <c r="AL10" s="86">
        <f>SUMIF('Debt _USD'!$G$5:$G$45,Aggregated_USD!$D10,'Debt _USD'!BC$5:BC$45)/(10^6)</f>
        <v>0</v>
      </c>
      <c r="AM10" s="86">
        <f>SUMIF('Debt _USD'!$G$5:$G$45,Aggregated_USD!$D10,'Debt _USD'!BD$5:BD$45)/(10^6)</f>
        <v>0</v>
      </c>
      <c r="AN10" s="86">
        <f>SUMIF('Debt _USD'!$G$5:$G$45,Aggregated_USD!$D10,'Debt _USD'!BE$5:BE$45)/(10^6)</f>
        <v>0</v>
      </c>
      <c r="AO10" s="86">
        <f>SUMIF('Debt _USD'!$G$5:$G$45,Aggregated_USD!$D10,'Debt _USD'!BF$5:BF$45)/(10^6)</f>
        <v>0</v>
      </c>
      <c r="AP10" s="86">
        <f>SUMIF('Debt _USD'!$G$5:$G$45,Aggregated_USD!$D10,'Debt _USD'!BG$5:BG$45)/(10^6)</f>
        <v>0</v>
      </c>
      <c r="AQ10" s="86">
        <f>SUMIF('Debt _USD'!$G$5:$G$45,Aggregated_USD!$D10,'Debt _USD'!BH$5:BH$45)/(10^6)</f>
        <v>0</v>
      </c>
      <c r="AR10" s="86">
        <f>SUMIF('Debt _USD'!$G$5:$G$45,Aggregated_USD!$D10,'Debt _USD'!BI$5:BI$45)/(10^6)</f>
        <v>0</v>
      </c>
      <c r="AS10" s="86">
        <f>SUMIF('Debt _USD'!$G$5:$G$45,Aggregated_USD!$D10,'Debt _USD'!BJ$5:BJ$45)/(10^6)</f>
        <v>0</v>
      </c>
      <c r="AT10" s="86">
        <f>SUMIF('Debt _USD'!$G$5:$G$45,Aggregated_USD!$D10,'Debt _USD'!BK$5:BK$45)/(10^6)</f>
        <v>0</v>
      </c>
      <c r="AU10" s="86">
        <f>SUMIF('Debt _USD'!$G$5:$G$45,Aggregated_USD!$D10,'Debt _USD'!BL$5:BL$45)/(10^6)</f>
        <v>0</v>
      </c>
      <c r="AV10" s="86">
        <f>SUMIF('Debt _USD'!$G$5:$G$45,Aggregated_USD!$D10,'Debt _USD'!BM$5:BM$45)/(10^6)</f>
        <v>0</v>
      </c>
      <c r="AW10" s="86">
        <f>SUMIF('Debt _USD'!$G$5:$G$45,Aggregated_USD!$D10,'Debt _USD'!BN$5:BN$45)/(10^6)</f>
        <v>0</v>
      </c>
      <c r="AX10" s="86">
        <f>SUMIF('Debt _USD'!$G$5:$G$45,Aggregated_USD!$D10,'Debt _USD'!BO$5:BO$45)/(10^6)</f>
        <v>0</v>
      </c>
      <c r="AY10" s="86">
        <f>SUMIF('Debt _USD'!$G$5:$G$45,Aggregated_USD!$D10,'Debt _USD'!BP$5:BP$45)/(10^6)</f>
        <v>0</v>
      </c>
      <c r="AZ10" s="86">
        <f>SUMIF('Debt _USD'!$G$5:$G$45,Aggregated_USD!$D10,'Debt _USD'!BQ$5:BQ$45)/(10^6)</f>
        <v>0</v>
      </c>
      <c r="BA10" s="86">
        <f>SUMIF('Debt _USD'!$G$5:$G$45,Aggregated_USD!$D10,'Debt _USD'!BR$5:BR$45)/(10^6)</f>
        <v>0</v>
      </c>
      <c r="BB10" s="86">
        <f>SUMIF('Debt _USD'!$G$5:$G$45,Aggregated_USD!$D10,'Debt _USD'!BS$5:BS$45)/(10^6)</f>
        <v>0</v>
      </c>
      <c r="BC10" s="86">
        <f>SUMIF('Debt _USD'!$G$5:$G$45,Aggregated_USD!$D10,'Debt _USD'!BT$5:BT$45)/(10^6)</f>
        <v>0</v>
      </c>
      <c r="BD10" s="86">
        <f>SUMIF('Debt _USD'!$G$5:$G$45,Aggregated_USD!$D10,'Debt _USD'!BU$5:BU$45)/(10^6)</f>
        <v>0</v>
      </c>
      <c r="BE10" s="86">
        <f>SUMIF('Debt _USD'!$G$5:$G$45,Aggregated_USD!$D10,'Debt _USD'!BV$5:BV$45)/(10^6)</f>
        <v>0</v>
      </c>
      <c r="BF10" s="86">
        <f>SUMIF('Debt _USD'!$G$5:$G$45,Aggregated_USD!$D10,'Debt _USD'!BW$5:BW$45)/(10^6)</f>
        <v>0</v>
      </c>
    </row>
    <row r="11" spans="1:58" s="78" customFormat="1" ht="15" customHeight="1" x14ac:dyDescent="0.3">
      <c r="D11" s="84">
        <v>7</v>
      </c>
      <c r="E11" s="84" t="str">
        <f t="shared" si="2"/>
        <v>USD_7</v>
      </c>
      <c r="F11" s="84">
        <f>COUNTIF('Debt _USD'!$F$5:$F$45,Aggregated_USD!C11)</f>
        <v>0</v>
      </c>
      <c r="G11" s="84"/>
      <c r="H11" s="85">
        <f t="shared" si="1"/>
        <v>0</v>
      </c>
      <c r="I11" s="86">
        <f>SUMIF('Debt _USD'!$G$5:$G$45,Aggregated_USD!$D11,'Debt _USD'!Z$5:Z$45)/(10^6)</f>
        <v>0</v>
      </c>
      <c r="J11" s="86">
        <f>SUMIF('Debt _USD'!$G$5:$G$45,Aggregated_USD!$D11,'Debt _USD'!AA$5:AA$45)/(10^6)</f>
        <v>0</v>
      </c>
      <c r="K11" s="86">
        <f>SUMIF('Debt _USD'!$G$5:$G$45,Aggregated_USD!$D11,'Debt _USD'!AB$5:AB$45)/(10^6)</f>
        <v>0</v>
      </c>
      <c r="L11" s="86">
        <f>SUMIF('Debt _USD'!$G$5:$G$45,Aggregated_USD!$D11,'Debt _USD'!AC$5:AC$45)/(10^6)</f>
        <v>0</v>
      </c>
      <c r="M11" s="86">
        <f>SUMIF('Debt _USD'!$G$5:$G$45,Aggregated_USD!$D11,'Debt _USD'!AD$5:AD$45)/(10^6)</f>
        <v>0</v>
      </c>
      <c r="N11" s="86">
        <f>SUMIF('Debt _USD'!$G$5:$G$45,Aggregated_USD!$D11,'Debt _USD'!AE$5:AE$45)/(10^6)</f>
        <v>0</v>
      </c>
      <c r="O11" s="86">
        <f>SUMIF('Debt _USD'!$G$5:$G$45,Aggregated_USD!$D11,'Debt _USD'!AF$5:AF$45)/(10^6)</f>
        <v>0</v>
      </c>
      <c r="P11" s="86">
        <f>SUMIF('Debt _USD'!$G$5:$G$45,Aggregated_USD!$D11,'Debt _USD'!AG$5:AG$45)/(10^6)</f>
        <v>0</v>
      </c>
      <c r="Q11" s="86">
        <f>SUMIF('Debt _USD'!$G$5:$G$45,Aggregated_USD!$D11,'Debt _USD'!AH$5:AH$45)/(10^6)</f>
        <v>0</v>
      </c>
      <c r="R11" s="86">
        <f>SUMIF('Debt _USD'!$G$5:$G$45,Aggregated_USD!$D11,'Debt _USD'!AI$5:AI$45)/(10^6)</f>
        <v>0</v>
      </c>
      <c r="S11" s="86">
        <f>SUMIF('Debt _USD'!$G$5:$G$45,Aggregated_USD!$D11,'Debt _USD'!AJ$5:AJ$45)/(10^6)</f>
        <v>0</v>
      </c>
      <c r="T11" s="86">
        <f>SUMIF('Debt _USD'!$G$5:$G$45,Aggregated_USD!$D11,'Debt _USD'!AK$5:AK$45)/(10^6)</f>
        <v>0</v>
      </c>
      <c r="U11" s="86">
        <f>SUMIF('Debt _USD'!$G$5:$G$45,Aggregated_USD!$D11,'Debt _USD'!AL$5:AL$45)/(10^6)</f>
        <v>0</v>
      </c>
      <c r="V11" s="86">
        <f>SUMIF('Debt _USD'!$G$5:$G$45,Aggregated_USD!$D11,'Debt _USD'!AM$5:AM$45)/(10^6)</f>
        <v>0</v>
      </c>
      <c r="W11" s="86">
        <f>SUMIF('Debt _USD'!$G$5:$G$45,Aggregated_USD!$D11,'Debt _USD'!AN$5:AN$45)/(10^6)</f>
        <v>0</v>
      </c>
      <c r="X11" s="86">
        <f>SUMIF('Debt _USD'!$G$5:$G$45,Aggregated_USD!$D11,'Debt _USD'!AO$5:AO$45)/(10^6)</f>
        <v>0</v>
      </c>
      <c r="Y11" s="86">
        <f>SUMIF('Debt _USD'!$G$5:$G$45,Aggregated_USD!$D11,'Debt _USD'!AP$5:AP$45)/(10^6)</f>
        <v>0</v>
      </c>
      <c r="Z11" s="86">
        <f>SUMIF('Debt _USD'!$G$5:$G$45,Aggregated_USD!$D11,'Debt _USD'!AQ$5:AQ$45)/(10^6)</f>
        <v>0</v>
      </c>
      <c r="AA11" s="86">
        <f>SUMIF('Debt _USD'!$G$5:$G$45,Aggregated_USD!$D11,'Debt _USD'!AR$5:AR$45)/(10^6)</f>
        <v>0</v>
      </c>
      <c r="AB11" s="86">
        <f>SUMIF('Debt _USD'!$G$5:$G$45,Aggregated_USD!$D11,'Debt _USD'!AS$5:AS$45)/(10^6)</f>
        <v>0</v>
      </c>
      <c r="AC11" s="86">
        <f>SUMIF('Debt _USD'!$G$5:$G$45,Aggregated_USD!$D11,'Debt _USD'!AT$5:AT$45)/(10^6)</f>
        <v>0</v>
      </c>
      <c r="AD11" s="86">
        <f>SUMIF('Debt _USD'!$G$5:$G$45,Aggregated_USD!$D11,'Debt _USD'!AU$5:AU$45)/(10^6)</f>
        <v>0</v>
      </c>
      <c r="AE11" s="86">
        <f>SUMIF('Debt _USD'!$G$5:$G$45,Aggregated_USD!$D11,'Debt _USD'!AV$5:AV$45)/(10^6)</f>
        <v>0</v>
      </c>
      <c r="AF11" s="86">
        <f>SUMIF('Debt _USD'!$G$5:$G$45,Aggregated_USD!$D11,'Debt _USD'!AW$5:AW$45)/(10^6)</f>
        <v>0</v>
      </c>
      <c r="AG11" s="86">
        <f>SUMIF('Debt _USD'!$G$5:$G$45,Aggregated_USD!$D11,'Debt _USD'!AX$5:AX$45)/(10^6)</f>
        <v>0</v>
      </c>
      <c r="AH11" s="86">
        <f>SUMIF('Debt _USD'!$G$5:$G$45,Aggregated_USD!$D11,'Debt _USD'!AY$5:AY$45)/(10^6)</f>
        <v>0</v>
      </c>
      <c r="AI11" s="86">
        <f>SUMIF('Debt _USD'!$G$5:$G$45,Aggregated_USD!$D11,'Debt _USD'!AZ$5:AZ$45)/(10^6)</f>
        <v>0</v>
      </c>
      <c r="AJ11" s="86">
        <f>SUMIF('Debt _USD'!$G$5:$G$45,Aggregated_USD!$D11,'Debt _USD'!BA$5:BA$45)/(10^6)</f>
        <v>0</v>
      </c>
      <c r="AK11" s="86">
        <f>SUMIF('Debt _USD'!$G$5:$G$45,Aggregated_USD!$D11,'Debt _USD'!BB$5:BB$45)/(10^6)</f>
        <v>0</v>
      </c>
      <c r="AL11" s="86">
        <f>SUMIF('Debt _USD'!$G$5:$G$45,Aggregated_USD!$D11,'Debt _USD'!BC$5:BC$45)/(10^6)</f>
        <v>0</v>
      </c>
      <c r="AM11" s="86">
        <f>SUMIF('Debt _USD'!$G$5:$G$45,Aggregated_USD!$D11,'Debt _USD'!BD$5:BD$45)/(10^6)</f>
        <v>0</v>
      </c>
      <c r="AN11" s="86">
        <f>SUMIF('Debt _USD'!$G$5:$G$45,Aggregated_USD!$D11,'Debt _USD'!BE$5:BE$45)/(10^6)</f>
        <v>0</v>
      </c>
      <c r="AO11" s="86">
        <f>SUMIF('Debt _USD'!$G$5:$G$45,Aggregated_USD!$D11,'Debt _USD'!BF$5:BF$45)/(10^6)</f>
        <v>0</v>
      </c>
      <c r="AP11" s="86">
        <f>SUMIF('Debt _USD'!$G$5:$G$45,Aggregated_USD!$D11,'Debt _USD'!BG$5:BG$45)/(10^6)</f>
        <v>0</v>
      </c>
      <c r="AQ11" s="86">
        <f>SUMIF('Debt _USD'!$G$5:$G$45,Aggregated_USD!$D11,'Debt _USD'!BH$5:BH$45)/(10^6)</f>
        <v>0</v>
      </c>
      <c r="AR11" s="86">
        <f>SUMIF('Debt _USD'!$G$5:$G$45,Aggregated_USD!$D11,'Debt _USD'!BI$5:BI$45)/(10^6)</f>
        <v>0</v>
      </c>
      <c r="AS11" s="86">
        <f>SUMIF('Debt _USD'!$G$5:$G$45,Aggregated_USD!$D11,'Debt _USD'!BJ$5:BJ$45)/(10^6)</f>
        <v>0</v>
      </c>
      <c r="AT11" s="86">
        <f>SUMIF('Debt _USD'!$G$5:$G$45,Aggregated_USD!$D11,'Debt _USD'!BK$5:BK$45)/(10^6)</f>
        <v>0</v>
      </c>
      <c r="AU11" s="86">
        <f>SUMIF('Debt _USD'!$G$5:$G$45,Aggregated_USD!$D11,'Debt _USD'!BL$5:BL$45)/(10^6)</f>
        <v>0</v>
      </c>
      <c r="AV11" s="86">
        <f>SUMIF('Debt _USD'!$G$5:$G$45,Aggregated_USD!$D11,'Debt _USD'!BM$5:BM$45)/(10^6)</f>
        <v>0</v>
      </c>
      <c r="AW11" s="86">
        <f>SUMIF('Debt _USD'!$G$5:$G$45,Aggregated_USD!$D11,'Debt _USD'!BN$5:BN$45)/(10^6)</f>
        <v>0</v>
      </c>
      <c r="AX11" s="86">
        <f>SUMIF('Debt _USD'!$G$5:$G$45,Aggregated_USD!$D11,'Debt _USD'!BO$5:BO$45)/(10^6)</f>
        <v>0</v>
      </c>
      <c r="AY11" s="86">
        <f>SUMIF('Debt _USD'!$G$5:$G$45,Aggregated_USD!$D11,'Debt _USD'!BP$5:BP$45)/(10^6)</f>
        <v>0</v>
      </c>
      <c r="AZ11" s="86">
        <f>SUMIF('Debt _USD'!$G$5:$G$45,Aggregated_USD!$D11,'Debt _USD'!BQ$5:BQ$45)/(10^6)</f>
        <v>0</v>
      </c>
      <c r="BA11" s="86">
        <f>SUMIF('Debt _USD'!$G$5:$G$45,Aggregated_USD!$D11,'Debt _USD'!BR$5:BR$45)/(10^6)</f>
        <v>0</v>
      </c>
      <c r="BB11" s="86">
        <f>SUMIF('Debt _USD'!$G$5:$G$45,Aggregated_USD!$D11,'Debt _USD'!BS$5:BS$45)/(10^6)</f>
        <v>0</v>
      </c>
      <c r="BC11" s="86">
        <f>SUMIF('Debt _USD'!$G$5:$G$45,Aggregated_USD!$D11,'Debt _USD'!BT$5:BT$45)/(10^6)</f>
        <v>0</v>
      </c>
      <c r="BD11" s="86">
        <f>SUMIF('Debt _USD'!$G$5:$G$45,Aggregated_USD!$D11,'Debt _USD'!BU$5:BU$45)/(10^6)</f>
        <v>0</v>
      </c>
      <c r="BE11" s="86">
        <f>SUMIF('Debt _USD'!$G$5:$G$45,Aggregated_USD!$D11,'Debt _USD'!BV$5:BV$45)/(10^6)</f>
        <v>0</v>
      </c>
      <c r="BF11" s="86">
        <f>SUMIF('Debt _USD'!$G$5:$G$45,Aggregated_USD!$D11,'Debt _USD'!BW$5:BW$45)/(10^6)</f>
        <v>0</v>
      </c>
    </row>
    <row r="12" spans="1:58" s="78" customFormat="1" ht="15" customHeight="1" x14ac:dyDescent="0.3">
      <c r="D12" s="84">
        <v>8</v>
      </c>
      <c r="E12" s="84" t="str">
        <f t="shared" si="2"/>
        <v>USD_8</v>
      </c>
      <c r="F12" s="84">
        <f>COUNTIF('Debt _USD'!$F$5:$F$45,Aggregated_USD!C12)</f>
        <v>0</v>
      </c>
      <c r="G12" s="84"/>
      <c r="H12" s="85">
        <f t="shared" si="1"/>
        <v>0</v>
      </c>
      <c r="I12" s="86">
        <f>SUMIF('Debt _USD'!$G$5:$G$45,Aggregated_USD!$D12,'Debt _USD'!Z$5:Z$45)/(10^6)</f>
        <v>0</v>
      </c>
      <c r="J12" s="86">
        <f>SUMIF('Debt _USD'!$G$5:$G$45,Aggregated_USD!$D12,'Debt _USD'!AA$5:AA$45)/(10^6)</f>
        <v>0</v>
      </c>
      <c r="K12" s="86">
        <f>SUMIF('Debt _USD'!$G$5:$G$45,Aggregated_USD!$D12,'Debt _USD'!AB$5:AB$45)/(10^6)</f>
        <v>0</v>
      </c>
      <c r="L12" s="86">
        <f>SUMIF('Debt _USD'!$G$5:$G$45,Aggregated_USD!$D12,'Debt _USD'!AC$5:AC$45)/(10^6)</f>
        <v>0</v>
      </c>
      <c r="M12" s="86">
        <f>SUMIF('Debt _USD'!$G$5:$G$45,Aggregated_USD!$D12,'Debt _USD'!AD$5:AD$45)/(10^6)</f>
        <v>0</v>
      </c>
      <c r="N12" s="86">
        <f>SUMIF('Debt _USD'!$G$5:$G$45,Aggregated_USD!$D12,'Debt _USD'!AE$5:AE$45)/(10^6)</f>
        <v>0</v>
      </c>
      <c r="O12" s="86">
        <f>SUMIF('Debt _USD'!$G$5:$G$45,Aggregated_USD!$D12,'Debt _USD'!AF$5:AF$45)/(10^6)</f>
        <v>0</v>
      </c>
      <c r="P12" s="86">
        <f>SUMIF('Debt _USD'!$G$5:$G$45,Aggregated_USD!$D12,'Debt _USD'!AG$5:AG$45)/(10^6)</f>
        <v>0</v>
      </c>
      <c r="Q12" s="86">
        <f>SUMIF('Debt _USD'!$G$5:$G$45,Aggregated_USD!$D12,'Debt _USD'!AH$5:AH$45)/(10^6)</f>
        <v>0</v>
      </c>
      <c r="R12" s="86">
        <f>SUMIF('Debt _USD'!$G$5:$G$45,Aggregated_USD!$D12,'Debt _USD'!AI$5:AI$45)/(10^6)</f>
        <v>0</v>
      </c>
      <c r="S12" s="86">
        <f>SUMIF('Debt _USD'!$G$5:$G$45,Aggregated_USD!$D12,'Debt _USD'!AJ$5:AJ$45)/(10^6)</f>
        <v>0</v>
      </c>
      <c r="T12" s="86">
        <f>SUMIF('Debt _USD'!$G$5:$G$45,Aggregated_USD!$D12,'Debt _USD'!AK$5:AK$45)/(10^6)</f>
        <v>0</v>
      </c>
      <c r="U12" s="86">
        <f>SUMIF('Debt _USD'!$G$5:$G$45,Aggregated_USD!$D12,'Debt _USD'!AL$5:AL$45)/(10^6)</f>
        <v>0</v>
      </c>
      <c r="V12" s="86">
        <f>SUMIF('Debt _USD'!$G$5:$G$45,Aggregated_USD!$D12,'Debt _USD'!AM$5:AM$45)/(10^6)</f>
        <v>0</v>
      </c>
      <c r="W12" s="86">
        <f>SUMIF('Debt _USD'!$G$5:$G$45,Aggregated_USD!$D12,'Debt _USD'!AN$5:AN$45)/(10^6)</f>
        <v>0</v>
      </c>
      <c r="X12" s="86">
        <f>SUMIF('Debt _USD'!$G$5:$G$45,Aggregated_USD!$D12,'Debt _USD'!AO$5:AO$45)/(10^6)</f>
        <v>0</v>
      </c>
      <c r="Y12" s="86">
        <f>SUMIF('Debt _USD'!$G$5:$G$45,Aggregated_USD!$D12,'Debt _USD'!AP$5:AP$45)/(10^6)</f>
        <v>0</v>
      </c>
      <c r="Z12" s="86">
        <f>SUMIF('Debt _USD'!$G$5:$G$45,Aggregated_USD!$D12,'Debt _USD'!AQ$5:AQ$45)/(10^6)</f>
        <v>0</v>
      </c>
      <c r="AA12" s="86">
        <f>SUMIF('Debt _USD'!$G$5:$G$45,Aggregated_USD!$D12,'Debt _USD'!AR$5:AR$45)/(10^6)</f>
        <v>0</v>
      </c>
      <c r="AB12" s="86">
        <f>SUMIF('Debt _USD'!$G$5:$G$45,Aggregated_USD!$D12,'Debt _USD'!AS$5:AS$45)/(10^6)</f>
        <v>0</v>
      </c>
      <c r="AC12" s="86">
        <f>SUMIF('Debt _USD'!$G$5:$G$45,Aggregated_USD!$D12,'Debt _USD'!AT$5:AT$45)/(10^6)</f>
        <v>0</v>
      </c>
      <c r="AD12" s="86">
        <f>SUMIF('Debt _USD'!$G$5:$G$45,Aggregated_USD!$D12,'Debt _USD'!AU$5:AU$45)/(10^6)</f>
        <v>0</v>
      </c>
      <c r="AE12" s="86">
        <f>SUMIF('Debt _USD'!$G$5:$G$45,Aggregated_USD!$D12,'Debt _USD'!AV$5:AV$45)/(10^6)</f>
        <v>0</v>
      </c>
      <c r="AF12" s="86">
        <f>SUMIF('Debt _USD'!$G$5:$G$45,Aggregated_USD!$D12,'Debt _USD'!AW$5:AW$45)/(10^6)</f>
        <v>0</v>
      </c>
      <c r="AG12" s="86">
        <f>SUMIF('Debt _USD'!$G$5:$G$45,Aggregated_USD!$D12,'Debt _USD'!AX$5:AX$45)/(10^6)</f>
        <v>0</v>
      </c>
      <c r="AH12" s="86">
        <f>SUMIF('Debt _USD'!$G$5:$G$45,Aggregated_USD!$D12,'Debt _USD'!AY$5:AY$45)/(10^6)</f>
        <v>0</v>
      </c>
      <c r="AI12" s="86">
        <f>SUMIF('Debt _USD'!$G$5:$G$45,Aggregated_USD!$D12,'Debt _USD'!AZ$5:AZ$45)/(10^6)</f>
        <v>0</v>
      </c>
      <c r="AJ12" s="86">
        <f>SUMIF('Debt _USD'!$G$5:$G$45,Aggregated_USD!$D12,'Debt _USD'!BA$5:BA$45)/(10^6)</f>
        <v>0</v>
      </c>
      <c r="AK12" s="86">
        <f>SUMIF('Debt _USD'!$G$5:$G$45,Aggregated_USD!$D12,'Debt _USD'!BB$5:BB$45)/(10^6)</f>
        <v>0</v>
      </c>
      <c r="AL12" s="86">
        <f>SUMIF('Debt _USD'!$G$5:$G$45,Aggregated_USD!$D12,'Debt _USD'!BC$5:BC$45)/(10^6)</f>
        <v>0</v>
      </c>
      <c r="AM12" s="86">
        <f>SUMIF('Debt _USD'!$G$5:$G$45,Aggregated_USD!$D12,'Debt _USD'!BD$5:BD$45)/(10^6)</f>
        <v>0</v>
      </c>
      <c r="AN12" s="86">
        <f>SUMIF('Debt _USD'!$G$5:$G$45,Aggregated_USD!$D12,'Debt _USD'!BE$5:BE$45)/(10^6)</f>
        <v>0</v>
      </c>
      <c r="AO12" s="86">
        <f>SUMIF('Debt _USD'!$G$5:$G$45,Aggregated_USD!$D12,'Debt _USD'!BF$5:BF$45)/(10^6)</f>
        <v>0</v>
      </c>
      <c r="AP12" s="86">
        <f>SUMIF('Debt _USD'!$G$5:$G$45,Aggregated_USD!$D12,'Debt _USD'!BG$5:BG$45)/(10^6)</f>
        <v>0</v>
      </c>
      <c r="AQ12" s="86">
        <f>SUMIF('Debt _USD'!$G$5:$G$45,Aggregated_USD!$D12,'Debt _USD'!BH$5:BH$45)/(10^6)</f>
        <v>0</v>
      </c>
      <c r="AR12" s="86">
        <f>SUMIF('Debt _USD'!$G$5:$G$45,Aggregated_USD!$D12,'Debt _USD'!BI$5:BI$45)/(10^6)</f>
        <v>0</v>
      </c>
      <c r="AS12" s="86">
        <f>SUMIF('Debt _USD'!$G$5:$G$45,Aggregated_USD!$D12,'Debt _USD'!BJ$5:BJ$45)/(10^6)</f>
        <v>0</v>
      </c>
      <c r="AT12" s="86">
        <f>SUMIF('Debt _USD'!$G$5:$G$45,Aggregated_USD!$D12,'Debt _USD'!BK$5:BK$45)/(10^6)</f>
        <v>0</v>
      </c>
      <c r="AU12" s="86">
        <f>SUMIF('Debt _USD'!$G$5:$G$45,Aggregated_USD!$D12,'Debt _USD'!BL$5:BL$45)/(10^6)</f>
        <v>0</v>
      </c>
      <c r="AV12" s="86">
        <f>SUMIF('Debt _USD'!$G$5:$G$45,Aggregated_USD!$D12,'Debt _USD'!BM$5:BM$45)/(10^6)</f>
        <v>0</v>
      </c>
      <c r="AW12" s="86">
        <f>SUMIF('Debt _USD'!$G$5:$G$45,Aggregated_USD!$D12,'Debt _USD'!BN$5:BN$45)/(10^6)</f>
        <v>0</v>
      </c>
      <c r="AX12" s="86">
        <f>SUMIF('Debt _USD'!$G$5:$G$45,Aggregated_USD!$D12,'Debt _USD'!BO$5:BO$45)/(10^6)</f>
        <v>0</v>
      </c>
      <c r="AY12" s="86">
        <f>SUMIF('Debt _USD'!$G$5:$G$45,Aggregated_USD!$D12,'Debt _USD'!BP$5:BP$45)/(10^6)</f>
        <v>0</v>
      </c>
      <c r="AZ12" s="86">
        <f>SUMIF('Debt _USD'!$G$5:$G$45,Aggregated_USD!$D12,'Debt _USD'!BQ$5:BQ$45)/(10^6)</f>
        <v>0</v>
      </c>
      <c r="BA12" s="86">
        <f>SUMIF('Debt _USD'!$G$5:$G$45,Aggregated_USD!$D12,'Debt _USD'!BR$5:BR$45)/(10^6)</f>
        <v>0</v>
      </c>
      <c r="BB12" s="86">
        <f>SUMIF('Debt _USD'!$G$5:$G$45,Aggregated_USD!$D12,'Debt _USD'!BS$5:BS$45)/(10^6)</f>
        <v>0</v>
      </c>
      <c r="BC12" s="86">
        <f>SUMIF('Debt _USD'!$G$5:$G$45,Aggregated_USD!$D12,'Debt _USD'!BT$5:BT$45)/(10^6)</f>
        <v>0</v>
      </c>
      <c r="BD12" s="86">
        <f>SUMIF('Debt _USD'!$G$5:$G$45,Aggregated_USD!$D12,'Debt _USD'!BU$5:BU$45)/(10^6)</f>
        <v>0</v>
      </c>
      <c r="BE12" s="86">
        <f>SUMIF('Debt _USD'!$G$5:$G$45,Aggregated_USD!$D12,'Debt _USD'!BV$5:BV$45)/(10^6)</f>
        <v>0</v>
      </c>
      <c r="BF12" s="86">
        <f>SUMIF('Debt _USD'!$G$5:$G$45,Aggregated_USD!$D12,'Debt _USD'!BW$5:BW$45)/(10^6)</f>
        <v>0</v>
      </c>
    </row>
    <row r="13" spans="1:58" s="78" customFormat="1" ht="15" customHeight="1" x14ac:dyDescent="0.3">
      <c r="D13" s="84">
        <v>9</v>
      </c>
      <c r="E13" s="84" t="str">
        <f t="shared" si="2"/>
        <v>USD_9</v>
      </c>
      <c r="F13" s="84">
        <f>COUNTIF('Debt _USD'!$F$5:$F$45,Aggregated_USD!C13)</f>
        <v>0</v>
      </c>
      <c r="G13" s="84"/>
      <c r="H13" s="85">
        <f t="shared" si="1"/>
        <v>0</v>
      </c>
      <c r="I13" s="86">
        <f>SUMIF('Debt _USD'!$G$5:$G$45,Aggregated_USD!$D13,'Debt _USD'!Z$5:Z$45)/(10^6)</f>
        <v>0</v>
      </c>
      <c r="J13" s="86">
        <f>SUMIF('Debt _USD'!$G$5:$G$45,Aggregated_USD!$D13,'Debt _USD'!AA$5:AA$45)/(10^6)</f>
        <v>0</v>
      </c>
      <c r="K13" s="86">
        <f>SUMIF('Debt _USD'!$G$5:$G$45,Aggregated_USD!$D13,'Debt _USD'!AB$5:AB$45)/(10^6)</f>
        <v>0</v>
      </c>
      <c r="L13" s="86">
        <f>SUMIF('Debt _USD'!$G$5:$G$45,Aggregated_USD!$D13,'Debt _USD'!AC$5:AC$45)/(10^6)</f>
        <v>0</v>
      </c>
      <c r="M13" s="86">
        <f>SUMIF('Debt _USD'!$G$5:$G$45,Aggregated_USD!$D13,'Debt _USD'!AD$5:AD$45)/(10^6)</f>
        <v>0</v>
      </c>
      <c r="N13" s="86">
        <f>SUMIF('Debt _USD'!$G$5:$G$45,Aggregated_USD!$D13,'Debt _USD'!AE$5:AE$45)/(10^6)</f>
        <v>0</v>
      </c>
      <c r="O13" s="86">
        <f>SUMIF('Debt _USD'!$G$5:$G$45,Aggregated_USD!$D13,'Debt _USD'!AF$5:AF$45)/(10^6)</f>
        <v>0</v>
      </c>
      <c r="P13" s="86">
        <f>SUMIF('Debt _USD'!$G$5:$G$45,Aggregated_USD!$D13,'Debt _USD'!AG$5:AG$45)/(10^6)</f>
        <v>0</v>
      </c>
      <c r="Q13" s="86">
        <f>SUMIF('Debt _USD'!$G$5:$G$45,Aggregated_USD!$D13,'Debt _USD'!AH$5:AH$45)/(10^6)</f>
        <v>0</v>
      </c>
      <c r="R13" s="86">
        <f>SUMIF('Debt _USD'!$G$5:$G$45,Aggregated_USD!$D13,'Debt _USD'!AI$5:AI$45)/(10^6)</f>
        <v>0</v>
      </c>
      <c r="S13" s="86">
        <f>SUMIF('Debt _USD'!$G$5:$G$45,Aggregated_USD!$D13,'Debt _USD'!AJ$5:AJ$45)/(10^6)</f>
        <v>0</v>
      </c>
      <c r="T13" s="86">
        <f>SUMIF('Debt _USD'!$G$5:$G$45,Aggregated_USD!$D13,'Debt _USD'!AK$5:AK$45)/(10^6)</f>
        <v>0</v>
      </c>
      <c r="U13" s="86">
        <f>SUMIF('Debt _USD'!$G$5:$G$45,Aggregated_USD!$D13,'Debt _USD'!AL$5:AL$45)/(10^6)</f>
        <v>0</v>
      </c>
      <c r="V13" s="86">
        <f>SUMIF('Debt _USD'!$G$5:$G$45,Aggregated_USD!$D13,'Debt _USD'!AM$5:AM$45)/(10^6)</f>
        <v>0</v>
      </c>
      <c r="W13" s="86">
        <f>SUMIF('Debt _USD'!$G$5:$G$45,Aggregated_USD!$D13,'Debt _USD'!AN$5:AN$45)/(10^6)</f>
        <v>0</v>
      </c>
      <c r="X13" s="86">
        <f>SUMIF('Debt _USD'!$G$5:$G$45,Aggregated_USD!$D13,'Debt _USD'!AO$5:AO$45)/(10^6)</f>
        <v>0</v>
      </c>
      <c r="Y13" s="86">
        <f>SUMIF('Debt _USD'!$G$5:$G$45,Aggregated_USD!$D13,'Debt _USD'!AP$5:AP$45)/(10^6)</f>
        <v>0</v>
      </c>
      <c r="Z13" s="86">
        <f>SUMIF('Debt _USD'!$G$5:$G$45,Aggregated_USD!$D13,'Debt _USD'!AQ$5:AQ$45)/(10^6)</f>
        <v>0</v>
      </c>
      <c r="AA13" s="86">
        <f>SUMIF('Debt _USD'!$G$5:$G$45,Aggregated_USD!$D13,'Debt _USD'!AR$5:AR$45)/(10^6)</f>
        <v>0</v>
      </c>
      <c r="AB13" s="86">
        <f>SUMIF('Debt _USD'!$G$5:$G$45,Aggregated_USD!$D13,'Debt _USD'!AS$5:AS$45)/(10^6)</f>
        <v>0</v>
      </c>
      <c r="AC13" s="86">
        <f>SUMIF('Debt _USD'!$G$5:$G$45,Aggregated_USD!$D13,'Debt _USD'!AT$5:AT$45)/(10^6)</f>
        <v>0</v>
      </c>
      <c r="AD13" s="86">
        <f>SUMIF('Debt _USD'!$G$5:$G$45,Aggregated_USD!$D13,'Debt _USD'!AU$5:AU$45)/(10^6)</f>
        <v>0</v>
      </c>
      <c r="AE13" s="86">
        <f>SUMIF('Debt _USD'!$G$5:$G$45,Aggregated_USD!$D13,'Debt _USD'!AV$5:AV$45)/(10^6)</f>
        <v>0</v>
      </c>
      <c r="AF13" s="86">
        <f>SUMIF('Debt _USD'!$G$5:$G$45,Aggregated_USD!$D13,'Debt _USD'!AW$5:AW$45)/(10^6)</f>
        <v>0</v>
      </c>
      <c r="AG13" s="86">
        <f>SUMIF('Debt _USD'!$G$5:$G$45,Aggregated_USD!$D13,'Debt _USD'!AX$5:AX$45)/(10^6)</f>
        <v>0</v>
      </c>
      <c r="AH13" s="86">
        <f>SUMIF('Debt _USD'!$G$5:$G$45,Aggregated_USD!$D13,'Debt _USD'!AY$5:AY$45)/(10^6)</f>
        <v>0</v>
      </c>
      <c r="AI13" s="86">
        <f>SUMIF('Debt _USD'!$G$5:$G$45,Aggregated_USD!$D13,'Debt _USD'!AZ$5:AZ$45)/(10^6)</f>
        <v>0</v>
      </c>
      <c r="AJ13" s="86">
        <f>SUMIF('Debt _USD'!$G$5:$G$45,Aggregated_USD!$D13,'Debt _USD'!BA$5:BA$45)/(10^6)</f>
        <v>0</v>
      </c>
      <c r="AK13" s="86">
        <f>SUMIF('Debt _USD'!$G$5:$G$45,Aggregated_USD!$D13,'Debt _USD'!BB$5:BB$45)/(10^6)</f>
        <v>0</v>
      </c>
      <c r="AL13" s="86">
        <f>SUMIF('Debt _USD'!$G$5:$G$45,Aggregated_USD!$D13,'Debt _USD'!BC$5:BC$45)/(10^6)</f>
        <v>0</v>
      </c>
      <c r="AM13" s="86">
        <f>SUMIF('Debt _USD'!$G$5:$G$45,Aggregated_USD!$D13,'Debt _USD'!BD$5:BD$45)/(10^6)</f>
        <v>0</v>
      </c>
      <c r="AN13" s="86">
        <f>SUMIF('Debt _USD'!$G$5:$G$45,Aggregated_USD!$D13,'Debt _USD'!BE$5:BE$45)/(10^6)</f>
        <v>0</v>
      </c>
      <c r="AO13" s="86">
        <f>SUMIF('Debt _USD'!$G$5:$G$45,Aggregated_USD!$D13,'Debt _USD'!BF$5:BF$45)/(10^6)</f>
        <v>0</v>
      </c>
      <c r="AP13" s="86">
        <f>SUMIF('Debt _USD'!$G$5:$G$45,Aggregated_USD!$D13,'Debt _USD'!BG$5:BG$45)/(10^6)</f>
        <v>0</v>
      </c>
      <c r="AQ13" s="86">
        <f>SUMIF('Debt _USD'!$G$5:$G$45,Aggregated_USD!$D13,'Debt _USD'!BH$5:BH$45)/(10^6)</f>
        <v>0</v>
      </c>
      <c r="AR13" s="86">
        <f>SUMIF('Debt _USD'!$G$5:$G$45,Aggregated_USD!$D13,'Debt _USD'!BI$5:BI$45)/(10^6)</f>
        <v>0</v>
      </c>
      <c r="AS13" s="86">
        <f>SUMIF('Debt _USD'!$G$5:$G$45,Aggregated_USD!$D13,'Debt _USD'!BJ$5:BJ$45)/(10^6)</f>
        <v>0</v>
      </c>
      <c r="AT13" s="86">
        <f>SUMIF('Debt _USD'!$G$5:$G$45,Aggregated_USD!$D13,'Debt _USD'!BK$5:BK$45)/(10^6)</f>
        <v>0</v>
      </c>
      <c r="AU13" s="86">
        <f>SUMIF('Debt _USD'!$G$5:$G$45,Aggregated_USD!$D13,'Debt _USD'!BL$5:BL$45)/(10^6)</f>
        <v>0</v>
      </c>
      <c r="AV13" s="86">
        <f>SUMIF('Debt _USD'!$G$5:$G$45,Aggregated_USD!$D13,'Debt _USD'!BM$5:BM$45)/(10^6)</f>
        <v>0</v>
      </c>
      <c r="AW13" s="86">
        <f>SUMIF('Debt _USD'!$G$5:$G$45,Aggregated_USD!$D13,'Debt _USD'!BN$5:BN$45)/(10^6)</f>
        <v>0</v>
      </c>
      <c r="AX13" s="86">
        <f>SUMIF('Debt _USD'!$G$5:$G$45,Aggregated_USD!$D13,'Debt _USD'!BO$5:BO$45)/(10^6)</f>
        <v>0</v>
      </c>
      <c r="AY13" s="86">
        <f>SUMIF('Debt _USD'!$G$5:$G$45,Aggregated_USD!$D13,'Debt _USD'!BP$5:BP$45)/(10^6)</f>
        <v>0</v>
      </c>
      <c r="AZ13" s="86">
        <f>SUMIF('Debt _USD'!$G$5:$G$45,Aggregated_USD!$D13,'Debt _USD'!BQ$5:BQ$45)/(10^6)</f>
        <v>0</v>
      </c>
      <c r="BA13" s="86">
        <f>SUMIF('Debt _USD'!$G$5:$G$45,Aggregated_USD!$D13,'Debt _USD'!BR$5:BR$45)/(10^6)</f>
        <v>0</v>
      </c>
      <c r="BB13" s="86">
        <f>SUMIF('Debt _USD'!$G$5:$G$45,Aggregated_USD!$D13,'Debt _USD'!BS$5:BS$45)/(10^6)</f>
        <v>0</v>
      </c>
      <c r="BC13" s="86">
        <f>SUMIF('Debt _USD'!$G$5:$G$45,Aggregated_USD!$D13,'Debt _USD'!BT$5:BT$45)/(10^6)</f>
        <v>0</v>
      </c>
      <c r="BD13" s="86">
        <f>SUMIF('Debt _USD'!$G$5:$G$45,Aggregated_USD!$D13,'Debt _USD'!BU$5:BU$45)/(10^6)</f>
        <v>0</v>
      </c>
      <c r="BE13" s="86">
        <f>SUMIF('Debt _USD'!$G$5:$G$45,Aggregated_USD!$D13,'Debt _USD'!BV$5:BV$45)/(10^6)</f>
        <v>0</v>
      </c>
      <c r="BF13" s="86">
        <f>SUMIF('Debt _USD'!$G$5:$G$45,Aggregated_USD!$D13,'Debt _USD'!BW$5:BW$45)/(10^6)</f>
        <v>0</v>
      </c>
    </row>
    <row r="14" spans="1:58" s="78" customFormat="1" ht="15" customHeight="1" x14ac:dyDescent="0.3">
      <c r="A14" s="84"/>
      <c r="B14" s="84"/>
      <c r="D14" s="84">
        <v>10</v>
      </c>
      <c r="E14" s="84" t="str">
        <f t="shared" si="2"/>
        <v>USD_10</v>
      </c>
      <c r="F14" s="84">
        <f>COUNTIF('Debt _USD'!$F$5:$F$45,Aggregated_USD!C14)</f>
        <v>0</v>
      </c>
      <c r="G14" s="84"/>
      <c r="H14" s="85">
        <f t="shared" si="1"/>
        <v>0</v>
      </c>
      <c r="I14" s="86">
        <f>SUMIF('Debt _USD'!$G$5:$G$45,Aggregated_USD!$D14,'Debt _USD'!Z$5:Z$45)/(10^6)</f>
        <v>0</v>
      </c>
      <c r="J14" s="86">
        <f>SUMIF('Debt _USD'!$G$5:$G$45,Aggregated_USD!$D14,'Debt _USD'!AA$5:AA$45)/(10^6)</f>
        <v>0</v>
      </c>
      <c r="K14" s="86">
        <f>SUMIF('Debt _USD'!$G$5:$G$45,Aggregated_USD!$D14,'Debt _USD'!AB$5:AB$45)/(10^6)</f>
        <v>0</v>
      </c>
      <c r="L14" s="86">
        <f>SUMIF('Debt _USD'!$G$5:$G$45,Aggregated_USD!$D14,'Debt _USD'!AC$5:AC$45)/(10^6)</f>
        <v>0</v>
      </c>
      <c r="M14" s="86">
        <f>SUMIF('Debt _USD'!$G$5:$G$45,Aggregated_USD!$D14,'Debt _USD'!AD$5:AD$45)/(10^6)</f>
        <v>0</v>
      </c>
      <c r="N14" s="86">
        <f>SUMIF('Debt _USD'!$G$5:$G$45,Aggregated_USD!$D14,'Debt _USD'!AE$5:AE$45)/(10^6)</f>
        <v>0</v>
      </c>
      <c r="O14" s="86">
        <f>SUMIF('Debt _USD'!$G$5:$G$45,Aggregated_USD!$D14,'Debt _USD'!AF$5:AF$45)/(10^6)</f>
        <v>0</v>
      </c>
      <c r="P14" s="86">
        <f>SUMIF('Debt _USD'!$G$5:$G$45,Aggregated_USD!$D14,'Debt _USD'!AG$5:AG$45)/(10^6)</f>
        <v>0</v>
      </c>
      <c r="Q14" s="86">
        <f>SUMIF('Debt _USD'!$G$5:$G$45,Aggregated_USD!$D14,'Debt _USD'!AH$5:AH$45)/(10^6)</f>
        <v>0</v>
      </c>
      <c r="R14" s="86">
        <f>SUMIF('Debt _USD'!$G$5:$G$45,Aggregated_USD!$D14,'Debt _USD'!AI$5:AI$45)/(10^6)</f>
        <v>0</v>
      </c>
      <c r="S14" s="86">
        <f>SUMIF('Debt _USD'!$G$5:$G$45,Aggregated_USD!$D14,'Debt _USD'!AJ$5:AJ$45)/(10^6)</f>
        <v>0</v>
      </c>
      <c r="T14" s="86">
        <f>SUMIF('Debt _USD'!$G$5:$G$45,Aggregated_USD!$D14,'Debt _USD'!AK$5:AK$45)/(10^6)</f>
        <v>0</v>
      </c>
      <c r="U14" s="86">
        <f>SUMIF('Debt _USD'!$G$5:$G$45,Aggregated_USD!$D14,'Debt _USD'!AL$5:AL$45)/(10^6)</f>
        <v>0</v>
      </c>
      <c r="V14" s="86">
        <f>SUMIF('Debt _USD'!$G$5:$G$45,Aggregated_USD!$D14,'Debt _USD'!AM$5:AM$45)/(10^6)</f>
        <v>0</v>
      </c>
      <c r="W14" s="86">
        <f>SUMIF('Debt _USD'!$G$5:$G$45,Aggregated_USD!$D14,'Debt _USD'!AN$5:AN$45)/(10^6)</f>
        <v>0</v>
      </c>
      <c r="X14" s="86">
        <f>SUMIF('Debt _USD'!$G$5:$G$45,Aggregated_USD!$D14,'Debt _USD'!AO$5:AO$45)/(10^6)</f>
        <v>0</v>
      </c>
      <c r="Y14" s="86">
        <f>SUMIF('Debt _USD'!$G$5:$G$45,Aggregated_USD!$D14,'Debt _USD'!AP$5:AP$45)/(10^6)</f>
        <v>0</v>
      </c>
      <c r="Z14" s="86">
        <f>SUMIF('Debt _USD'!$G$5:$G$45,Aggregated_USD!$D14,'Debt _USD'!AQ$5:AQ$45)/(10^6)</f>
        <v>0</v>
      </c>
      <c r="AA14" s="86">
        <f>SUMIF('Debt _USD'!$G$5:$G$45,Aggregated_USD!$D14,'Debt _USD'!AR$5:AR$45)/(10^6)</f>
        <v>0</v>
      </c>
      <c r="AB14" s="86">
        <f>SUMIF('Debt _USD'!$G$5:$G$45,Aggregated_USD!$D14,'Debt _USD'!AS$5:AS$45)/(10^6)</f>
        <v>0</v>
      </c>
      <c r="AC14" s="86">
        <f>SUMIF('Debt _USD'!$G$5:$G$45,Aggregated_USD!$D14,'Debt _USD'!AT$5:AT$45)/(10^6)</f>
        <v>0</v>
      </c>
      <c r="AD14" s="86">
        <f>SUMIF('Debt _USD'!$G$5:$G$45,Aggregated_USD!$D14,'Debt _USD'!AU$5:AU$45)/(10^6)</f>
        <v>0</v>
      </c>
      <c r="AE14" s="86">
        <f>SUMIF('Debt _USD'!$G$5:$G$45,Aggregated_USD!$D14,'Debt _USD'!AV$5:AV$45)/(10^6)</f>
        <v>0</v>
      </c>
      <c r="AF14" s="86">
        <f>SUMIF('Debt _USD'!$G$5:$G$45,Aggregated_USD!$D14,'Debt _USD'!AW$5:AW$45)/(10^6)</f>
        <v>0</v>
      </c>
      <c r="AG14" s="86">
        <f>SUMIF('Debt _USD'!$G$5:$G$45,Aggregated_USD!$D14,'Debt _USD'!AX$5:AX$45)/(10^6)</f>
        <v>0</v>
      </c>
      <c r="AH14" s="86">
        <f>SUMIF('Debt _USD'!$G$5:$G$45,Aggregated_USD!$D14,'Debt _USD'!AY$5:AY$45)/(10^6)</f>
        <v>0</v>
      </c>
      <c r="AI14" s="86">
        <f>SUMIF('Debt _USD'!$G$5:$G$45,Aggregated_USD!$D14,'Debt _USD'!AZ$5:AZ$45)/(10^6)</f>
        <v>0</v>
      </c>
      <c r="AJ14" s="86">
        <f>SUMIF('Debt _USD'!$G$5:$G$45,Aggregated_USD!$D14,'Debt _USD'!BA$5:BA$45)/(10^6)</f>
        <v>0</v>
      </c>
      <c r="AK14" s="86">
        <f>SUMIF('Debt _USD'!$G$5:$G$45,Aggregated_USD!$D14,'Debt _USD'!BB$5:BB$45)/(10^6)</f>
        <v>0</v>
      </c>
      <c r="AL14" s="86">
        <f>SUMIF('Debt _USD'!$G$5:$G$45,Aggregated_USD!$D14,'Debt _USD'!BC$5:BC$45)/(10^6)</f>
        <v>0</v>
      </c>
      <c r="AM14" s="86">
        <f>SUMIF('Debt _USD'!$G$5:$G$45,Aggregated_USD!$D14,'Debt _USD'!BD$5:BD$45)/(10^6)</f>
        <v>0</v>
      </c>
      <c r="AN14" s="86">
        <f>SUMIF('Debt _USD'!$G$5:$G$45,Aggregated_USD!$D14,'Debt _USD'!BE$5:BE$45)/(10^6)</f>
        <v>0</v>
      </c>
      <c r="AO14" s="86">
        <f>SUMIF('Debt _USD'!$G$5:$G$45,Aggregated_USD!$D14,'Debt _USD'!BF$5:BF$45)/(10^6)</f>
        <v>0</v>
      </c>
      <c r="AP14" s="86">
        <f>SUMIF('Debt _USD'!$G$5:$G$45,Aggregated_USD!$D14,'Debt _USD'!BG$5:BG$45)/(10^6)</f>
        <v>0</v>
      </c>
      <c r="AQ14" s="86">
        <f>SUMIF('Debt _USD'!$G$5:$G$45,Aggregated_USD!$D14,'Debt _USD'!BH$5:BH$45)/(10^6)</f>
        <v>0</v>
      </c>
      <c r="AR14" s="86">
        <f>SUMIF('Debt _USD'!$G$5:$G$45,Aggregated_USD!$D14,'Debt _USD'!BI$5:BI$45)/(10^6)</f>
        <v>0</v>
      </c>
      <c r="AS14" s="86">
        <f>SUMIF('Debt _USD'!$G$5:$G$45,Aggregated_USD!$D14,'Debt _USD'!BJ$5:BJ$45)/(10^6)</f>
        <v>0</v>
      </c>
      <c r="AT14" s="86">
        <f>SUMIF('Debt _USD'!$G$5:$G$45,Aggregated_USD!$D14,'Debt _USD'!BK$5:BK$45)/(10^6)</f>
        <v>0</v>
      </c>
      <c r="AU14" s="86">
        <f>SUMIF('Debt _USD'!$G$5:$G$45,Aggregated_USD!$D14,'Debt _USD'!BL$5:BL$45)/(10^6)</f>
        <v>0</v>
      </c>
      <c r="AV14" s="86">
        <f>SUMIF('Debt _USD'!$G$5:$G$45,Aggregated_USD!$D14,'Debt _USD'!BM$5:BM$45)/(10^6)</f>
        <v>0</v>
      </c>
      <c r="AW14" s="86">
        <f>SUMIF('Debt _USD'!$G$5:$G$45,Aggregated_USD!$D14,'Debt _USD'!BN$5:BN$45)/(10^6)</f>
        <v>0</v>
      </c>
      <c r="AX14" s="86">
        <f>SUMIF('Debt _USD'!$G$5:$G$45,Aggregated_USD!$D14,'Debt _USD'!BO$5:BO$45)/(10^6)</f>
        <v>0</v>
      </c>
      <c r="AY14" s="86">
        <f>SUMIF('Debt _USD'!$G$5:$G$45,Aggregated_USD!$D14,'Debt _USD'!BP$5:BP$45)/(10^6)</f>
        <v>0</v>
      </c>
      <c r="AZ14" s="86">
        <f>SUMIF('Debt _USD'!$G$5:$G$45,Aggregated_USD!$D14,'Debt _USD'!BQ$5:BQ$45)/(10^6)</f>
        <v>0</v>
      </c>
      <c r="BA14" s="86">
        <f>SUMIF('Debt _USD'!$G$5:$G$45,Aggregated_USD!$D14,'Debt _USD'!BR$5:BR$45)/(10^6)</f>
        <v>0</v>
      </c>
      <c r="BB14" s="86">
        <f>SUMIF('Debt _USD'!$G$5:$G$45,Aggregated_USD!$D14,'Debt _USD'!BS$5:BS$45)/(10^6)</f>
        <v>0</v>
      </c>
      <c r="BC14" s="86">
        <f>SUMIF('Debt _USD'!$G$5:$G$45,Aggregated_USD!$D14,'Debt _USD'!BT$5:BT$45)/(10^6)</f>
        <v>0</v>
      </c>
      <c r="BD14" s="86">
        <f>SUMIF('Debt _USD'!$G$5:$G$45,Aggregated_USD!$D14,'Debt _USD'!BU$5:BU$45)/(10^6)</f>
        <v>0</v>
      </c>
      <c r="BE14" s="86">
        <f>SUMIF('Debt _USD'!$G$5:$G$45,Aggregated_USD!$D14,'Debt _USD'!BV$5:BV$45)/(10^6)</f>
        <v>0</v>
      </c>
      <c r="BF14" s="86">
        <f>SUMIF('Debt _USD'!$G$5:$G$45,Aggregated_USD!$D14,'Debt _USD'!BW$5:BW$45)/(10^6)</f>
        <v>0</v>
      </c>
    </row>
    <row r="15" spans="1:58" s="78" customFormat="1" ht="15" customHeight="1" x14ac:dyDescent="0.3">
      <c r="A15" s="84"/>
      <c r="B15" s="84"/>
      <c r="C15" s="78" t="s">
        <v>108</v>
      </c>
      <c r="D15" s="84">
        <v>11</v>
      </c>
      <c r="E15" s="84" t="str">
        <f t="shared" ref="E15:E23" si="3">CONCATENATE($B$6,"_",D15)</f>
        <v>UTP_11</v>
      </c>
      <c r="F15" s="84">
        <f>COUNTIF('Debt _USD'!$F$5:$F$45,Aggregated_USD!C15)</f>
        <v>1</v>
      </c>
      <c r="G15" s="84"/>
      <c r="H15" s="85">
        <f t="shared" si="1"/>
        <v>255.42031179999998</v>
      </c>
      <c r="I15" s="86">
        <f>SUMIF('Debt _USD'!$G$5:$G$45,Aggregated_USD!$D15,'Debt _USD'!Z$5:Z$45)/(10^6)</f>
        <v>255.42031179999998</v>
      </c>
      <c r="J15" s="86">
        <f>SUMIF('Debt _USD'!$G$5:$G$45,Aggregated_USD!$D15,'Debt _USD'!AA$5:AA$45)/(10^6)</f>
        <v>0</v>
      </c>
      <c r="K15" s="86">
        <f>SUMIF('Debt _USD'!$G$5:$G$45,Aggregated_USD!$D15,'Debt _USD'!AB$5:AB$45)/(10^6)</f>
        <v>0</v>
      </c>
      <c r="L15" s="86">
        <f>SUMIF('Debt _USD'!$G$5:$G$45,Aggregated_USD!$D15,'Debt _USD'!AC$5:AC$45)/(10^6)</f>
        <v>0</v>
      </c>
      <c r="M15" s="86">
        <f>SUMIF('Debt _USD'!$G$5:$G$45,Aggregated_USD!$D15,'Debt _USD'!AD$5:AD$45)/(10^6)</f>
        <v>0</v>
      </c>
      <c r="N15" s="86">
        <f>SUMIF('Debt _USD'!$G$5:$G$45,Aggregated_USD!$D15,'Debt _USD'!AE$5:AE$45)/(10^6)</f>
        <v>0</v>
      </c>
      <c r="O15" s="86">
        <f>SUMIF('Debt _USD'!$G$5:$G$45,Aggregated_USD!$D15,'Debt _USD'!AF$5:AF$45)/(10^6)</f>
        <v>0</v>
      </c>
      <c r="P15" s="86">
        <f>SUMIF('Debt _USD'!$G$5:$G$45,Aggregated_USD!$D15,'Debt _USD'!AG$5:AG$45)/(10^6)</f>
        <v>0</v>
      </c>
      <c r="Q15" s="86">
        <f>SUMIF('Debt _USD'!$G$5:$G$45,Aggregated_USD!$D15,'Debt _USD'!AH$5:AH$45)/(10^6)</f>
        <v>0</v>
      </c>
      <c r="R15" s="86">
        <f>SUMIF('Debt _USD'!$G$5:$G$45,Aggregated_USD!$D15,'Debt _USD'!AI$5:AI$45)/(10^6)</f>
        <v>0</v>
      </c>
      <c r="S15" s="86">
        <f>SUMIF('Debt _USD'!$G$5:$G$45,Aggregated_USD!$D15,'Debt _USD'!AJ$5:AJ$45)/(10^6)</f>
        <v>0</v>
      </c>
      <c r="T15" s="86">
        <f>SUMIF('Debt _USD'!$G$5:$G$45,Aggregated_USD!$D15,'Debt _USD'!AK$5:AK$45)/(10^6)</f>
        <v>0</v>
      </c>
      <c r="U15" s="86">
        <f>SUMIF('Debt _USD'!$G$5:$G$45,Aggregated_USD!$D15,'Debt _USD'!AL$5:AL$45)/(10^6)</f>
        <v>0</v>
      </c>
      <c r="V15" s="86">
        <f>SUMIF('Debt _USD'!$G$5:$G$45,Aggregated_USD!$D15,'Debt _USD'!AM$5:AM$45)/(10^6)</f>
        <v>0</v>
      </c>
      <c r="W15" s="86">
        <f>SUMIF('Debt _USD'!$G$5:$G$45,Aggregated_USD!$D15,'Debt _USD'!AN$5:AN$45)/(10^6)</f>
        <v>0</v>
      </c>
      <c r="X15" s="86">
        <f>SUMIF('Debt _USD'!$G$5:$G$45,Aggregated_USD!$D15,'Debt _USD'!AO$5:AO$45)/(10^6)</f>
        <v>0</v>
      </c>
      <c r="Y15" s="86">
        <f>SUMIF('Debt _USD'!$G$5:$G$45,Aggregated_USD!$D15,'Debt _USD'!AP$5:AP$45)/(10^6)</f>
        <v>0</v>
      </c>
      <c r="Z15" s="86">
        <f>SUMIF('Debt _USD'!$G$5:$G$45,Aggregated_USD!$D15,'Debt _USD'!AQ$5:AQ$45)/(10^6)</f>
        <v>0</v>
      </c>
      <c r="AA15" s="86">
        <f>SUMIF('Debt _USD'!$G$5:$G$45,Aggregated_USD!$D15,'Debt _USD'!AR$5:AR$45)/(10^6)</f>
        <v>0</v>
      </c>
      <c r="AB15" s="86">
        <f>SUMIF('Debt _USD'!$G$5:$G$45,Aggregated_USD!$D15,'Debt _USD'!AS$5:AS$45)/(10^6)</f>
        <v>0</v>
      </c>
      <c r="AC15" s="86">
        <f>SUMIF('Debt _USD'!$G$5:$G$45,Aggregated_USD!$D15,'Debt _USD'!AT$5:AT$45)/(10^6)</f>
        <v>0</v>
      </c>
      <c r="AD15" s="86">
        <f>SUMIF('Debt _USD'!$G$5:$G$45,Aggregated_USD!$D15,'Debt _USD'!AU$5:AU$45)/(10^6)</f>
        <v>0</v>
      </c>
      <c r="AE15" s="86">
        <f>SUMIF('Debt _USD'!$G$5:$G$45,Aggregated_USD!$D15,'Debt _USD'!AV$5:AV$45)/(10^6)</f>
        <v>0</v>
      </c>
      <c r="AF15" s="86">
        <f>SUMIF('Debt _USD'!$G$5:$G$45,Aggregated_USD!$D15,'Debt _USD'!AW$5:AW$45)/(10^6)</f>
        <v>0</v>
      </c>
      <c r="AG15" s="86">
        <f>SUMIF('Debt _USD'!$G$5:$G$45,Aggregated_USD!$D15,'Debt _USD'!AX$5:AX$45)/(10^6)</f>
        <v>0</v>
      </c>
      <c r="AH15" s="86">
        <f>SUMIF('Debt _USD'!$G$5:$G$45,Aggregated_USD!$D15,'Debt _USD'!AY$5:AY$45)/(10^6)</f>
        <v>0</v>
      </c>
      <c r="AI15" s="86">
        <f>SUMIF('Debt _USD'!$G$5:$G$45,Aggregated_USD!$D15,'Debt _USD'!AZ$5:AZ$45)/(10^6)</f>
        <v>0</v>
      </c>
      <c r="AJ15" s="86">
        <f>SUMIF('Debt _USD'!$G$5:$G$45,Aggregated_USD!$D15,'Debt _USD'!BA$5:BA$45)/(10^6)</f>
        <v>0</v>
      </c>
      <c r="AK15" s="86">
        <f>SUMIF('Debt _USD'!$G$5:$G$45,Aggregated_USD!$D15,'Debt _USD'!BB$5:BB$45)/(10^6)</f>
        <v>0</v>
      </c>
      <c r="AL15" s="86">
        <f>SUMIF('Debt _USD'!$G$5:$G$45,Aggregated_USD!$D15,'Debt _USD'!BC$5:BC$45)/(10^6)</f>
        <v>0</v>
      </c>
      <c r="AM15" s="86">
        <f>SUMIF('Debt _USD'!$G$5:$G$45,Aggregated_USD!$D15,'Debt _USD'!BD$5:BD$45)/(10^6)</f>
        <v>0</v>
      </c>
      <c r="AN15" s="86">
        <f>SUMIF('Debt _USD'!$G$5:$G$45,Aggregated_USD!$D15,'Debt _USD'!BE$5:BE$45)/(10^6)</f>
        <v>0</v>
      </c>
      <c r="AO15" s="86">
        <f>SUMIF('Debt _USD'!$G$5:$G$45,Aggregated_USD!$D15,'Debt _USD'!BF$5:BF$45)/(10^6)</f>
        <v>0</v>
      </c>
      <c r="AP15" s="86">
        <f>SUMIF('Debt _USD'!$G$5:$G$45,Aggregated_USD!$D15,'Debt _USD'!BG$5:BG$45)/(10^6)</f>
        <v>0</v>
      </c>
      <c r="AQ15" s="86">
        <f>SUMIF('Debt _USD'!$G$5:$G$45,Aggregated_USD!$D15,'Debt _USD'!BH$5:BH$45)/(10^6)</f>
        <v>0</v>
      </c>
      <c r="AR15" s="86">
        <f>SUMIF('Debt _USD'!$G$5:$G$45,Aggregated_USD!$D15,'Debt _USD'!BI$5:BI$45)/(10^6)</f>
        <v>0</v>
      </c>
      <c r="AS15" s="86">
        <f>SUMIF('Debt _USD'!$G$5:$G$45,Aggregated_USD!$D15,'Debt _USD'!BJ$5:BJ$45)/(10^6)</f>
        <v>0</v>
      </c>
      <c r="AT15" s="86">
        <f>SUMIF('Debt _USD'!$G$5:$G$45,Aggregated_USD!$D15,'Debt _USD'!BK$5:BK$45)/(10^6)</f>
        <v>0</v>
      </c>
      <c r="AU15" s="86">
        <f>SUMIF('Debt _USD'!$G$5:$G$45,Aggregated_USD!$D15,'Debt _USD'!BL$5:BL$45)/(10^6)</f>
        <v>0</v>
      </c>
      <c r="AV15" s="86">
        <f>SUMIF('Debt _USD'!$G$5:$G$45,Aggregated_USD!$D15,'Debt _USD'!BM$5:BM$45)/(10^6)</f>
        <v>0</v>
      </c>
      <c r="AW15" s="86">
        <f>SUMIF('Debt _USD'!$G$5:$G$45,Aggregated_USD!$D15,'Debt _USD'!BN$5:BN$45)/(10^6)</f>
        <v>0</v>
      </c>
      <c r="AX15" s="86">
        <f>SUMIF('Debt _USD'!$G$5:$G$45,Aggregated_USD!$D15,'Debt _USD'!BO$5:BO$45)/(10^6)</f>
        <v>0</v>
      </c>
      <c r="AY15" s="86">
        <f>SUMIF('Debt _USD'!$G$5:$G$45,Aggregated_USD!$D15,'Debt _USD'!BP$5:BP$45)/(10^6)</f>
        <v>0</v>
      </c>
      <c r="AZ15" s="86">
        <f>SUMIF('Debt _USD'!$G$5:$G$45,Aggregated_USD!$D15,'Debt _USD'!BQ$5:BQ$45)/(10^6)</f>
        <v>0</v>
      </c>
      <c r="BA15" s="86">
        <f>SUMIF('Debt _USD'!$G$5:$G$45,Aggregated_USD!$D15,'Debt _USD'!BR$5:BR$45)/(10^6)</f>
        <v>0</v>
      </c>
      <c r="BB15" s="86">
        <f>SUMIF('Debt _USD'!$G$5:$G$45,Aggregated_USD!$D15,'Debt _USD'!BS$5:BS$45)/(10^6)</f>
        <v>0</v>
      </c>
      <c r="BC15" s="86">
        <f>SUMIF('Debt _USD'!$G$5:$G$45,Aggregated_USD!$D15,'Debt _USD'!BT$5:BT$45)/(10^6)</f>
        <v>0</v>
      </c>
      <c r="BD15" s="86">
        <f>SUMIF('Debt _USD'!$G$5:$G$45,Aggregated_USD!$D15,'Debt _USD'!BU$5:BU$45)/(10^6)</f>
        <v>0</v>
      </c>
      <c r="BE15" s="86">
        <f>SUMIF('Debt _USD'!$G$5:$G$45,Aggregated_USD!$D15,'Debt _USD'!BV$5:BV$45)/(10^6)</f>
        <v>0</v>
      </c>
      <c r="BF15" s="86">
        <f>SUMIF('Debt _USD'!$G$5:$G$45,Aggregated_USD!$D15,'Debt _USD'!BW$5:BW$45)/(10^6)</f>
        <v>0</v>
      </c>
    </row>
    <row r="16" spans="1:58" s="78" customFormat="1" ht="15" customHeight="1" x14ac:dyDescent="0.3">
      <c r="A16" s="84"/>
      <c r="B16" s="84"/>
      <c r="C16" s="78" t="s">
        <v>106</v>
      </c>
      <c r="D16" s="84">
        <v>12</v>
      </c>
      <c r="E16" s="84" t="str">
        <f t="shared" si="3"/>
        <v>UTP_12</v>
      </c>
      <c r="F16" s="84">
        <f>COUNTIF('Debt _USD'!$F$5:$F$45,Aggregated_USD!C16)</f>
        <v>2</v>
      </c>
      <c r="G16" s="84"/>
      <c r="H16" s="85">
        <f t="shared" si="1"/>
        <v>15.045885333333334</v>
      </c>
      <c r="I16" s="86">
        <f>SUMIF('Debt _USD'!$G$5:$G$45,Aggregated_USD!$D16,'Debt _USD'!Z$5:Z$45)/(10^6)</f>
        <v>0</v>
      </c>
      <c r="J16" s="86">
        <f>SUMIF('Debt _USD'!$G$5:$G$45,Aggregated_USD!$D16,'Debt _USD'!AA$5:AA$45)/(10^6)</f>
        <v>6.6913766666666668</v>
      </c>
      <c r="K16" s="86">
        <f>SUMIF('Debt _USD'!$G$5:$G$45,Aggregated_USD!$D16,'Debt _USD'!AB$5:AB$45)/(10^6)</f>
        <v>8.3545086666666677</v>
      </c>
      <c r="L16" s="86">
        <f>SUMIF('Debt _USD'!$G$5:$G$45,Aggregated_USD!$D16,'Debt _USD'!AC$5:AC$45)/(10^6)</f>
        <v>0</v>
      </c>
      <c r="M16" s="86">
        <f>SUMIF('Debt _USD'!$G$5:$G$45,Aggregated_USD!$D16,'Debt _USD'!AD$5:AD$45)/(10^6)</f>
        <v>0</v>
      </c>
      <c r="N16" s="86">
        <f>SUMIF('Debt _USD'!$G$5:$G$45,Aggregated_USD!$D16,'Debt _USD'!AE$5:AE$45)/(10^6)</f>
        <v>0</v>
      </c>
      <c r="O16" s="86">
        <f>SUMIF('Debt _USD'!$G$5:$G$45,Aggregated_USD!$D16,'Debt _USD'!AF$5:AF$45)/(10^6)</f>
        <v>0</v>
      </c>
      <c r="P16" s="86">
        <f>SUMIF('Debt _USD'!$G$5:$G$45,Aggregated_USD!$D16,'Debt _USD'!AG$5:AG$45)/(10^6)</f>
        <v>0</v>
      </c>
      <c r="Q16" s="86">
        <f>SUMIF('Debt _USD'!$G$5:$G$45,Aggregated_USD!$D16,'Debt _USD'!AH$5:AH$45)/(10^6)</f>
        <v>0</v>
      </c>
      <c r="R16" s="86">
        <f>SUMIF('Debt _USD'!$G$5:$G$45,Aggregated_USD!$D16,'Debt _USD'!AI$5:AI$45)/(10^6)</f>
        <v>0</v>
      </c>
      <c r="S16" s="86">
        <f>SUMIF('Debt _USD'!$G$5:$G$45,Aggregated_USD!$D16,'Debt _USD'!AJ$5:AJ$45)/(10^6)</f>
        <v>0</v>
      </c>
      <c r="T16" s="86">
        <f>SUMIF('Debt _USD'!$G$5:$G$45,Aggregated_USD!$D16,'Debt _USD'!AK$5:AK$45)/(10^6)</f>
        <v>0</v>
      </c>
      <c r="U16" s="86">
        <f>SUMIF('Debt _USD'!$G$5:$G$45,Aggregated_USD!$D16,'Debt _USD'!AL$5:AL$45)/(10^6)</f>
        <v>0</v>
      </c>
      <c r="V16" s="86">
        <f>SUMIF('Debt _USD'!$G$5:$G$45,Aggregated_USD!$D16,'Debt _USD'!AM$5:AM$45)/(10^6)</f>
        <v>0</v>
      </c>
      <c r="W16" s="86">
        <f>SUMIF('Debt _USD'!$G$5:$G$45,Aggregated_USD!$D16,'Debt _USD'!AN$5:AN$45)/(10^6)</f>
        <v>0</v>
      </c>
      <c r="X16" s="86">
        <f>SUMIF('Debt _USD'!$G$5:$G$45,Aggregated_USD!$D16,'Debt _USD'!AO$5:AO$45)/(10^6)</f>
        <v>0</v>
      </c>
      <c r="Y16" s="86">
        <f>SUMIF('Debt _USD'!$G$5:$G$45,Aggregated_USD!$D16,'Debt _USD'!AP$5:AP$45)/(10^6)</f>
        <v>0</v>
      </c>
      <c r="Z16" s="86">
        <f>SUMIF('Debt _USD'!$G$5:$G$45,Aggregated_USD!$D16,'Debt _USD'!AQ$5:AQ$45)/(10^6)</f>
        <v>0</v>
      </c>
      <c r="AA16" s="86">
        <f>SUMIF('Debt _USD'!$G$5:$G$45,Aggregated_USD!$D16,'Debt _USD'!AR$5:AR$45)/(10^6)</f>
        <v>0</v>
      </c>
      <c r="AB16" s="86">
        <f>SUMIF('Debt _USD'!$G$5:$G$45,Aggregated_USD!$D16,'Debt _USD'!AS$5:AS$45)/(10^6)</f>
        <v>0</v>
      </c>
      <c r="AC16" s="86">
        <f>SUMIF('Debt _USD'!$G$5:$G$45,Aggregated_USD!$D16,'Debt _USD'!AT$5:AT$45)/(10^6)</f>
        <v>0</v>
      </c>
      <c r="AD16" s="86">
        <f>SUMIF('Debt _USD'!$G$5:$G$45,Aggregated_USD!$D16,'Debt _USD'!AU$5:AU$45)/(10^6)</f>
        <v>0</v>
      </c>
      <c r="AE16" s="86">
        <f>SUMIF('Debt _USD'!$G$5:$G$45,Aggregated_USD!$D16,'Debt _USD'!AV$5:AV$45)/(10^6)</f>
        <v>0</v>
      </c>
      <c r="AF16" s="86">
        <f>SUMIF('Debt _USD'!$G$5:$G$45,Aggregated_USD!$D16,'Debt _USD'!AW$5:AW$45)/(10^6)</f>
        <v>0</v>
      </c>
      <c r="AG16" s="86">
        <f>SUMIF('Debt _USD'!$G$5:$G$45,Aggregated_USD!$D16,'Debt _USD'!AX$5:AX$45)/(10^6)</f>
        <v>0</v>
      </c>
      <c r="AH16" s="86">
        <f>SUMIF('Debt _USD'!$G$5:$G$45,Aggregated_USD!$D16,'Debt _USD'!AY$5:AY$45)/(10^6)</f>
        <v>0</v>
      </c>
      <c r="AI16" s="86">
        <f>SUMIF('Debt _USD'!$G$5:$G$45,Aggregated_USD!$D16,'Debt _USD'!AZ$5:AZ$45)/(10^6)</f>
        <v>0</v>
      </c>
      <c r="AJ16" s="86">
        <f>SUMIF('Debt _USD'!$G$5:$G$45,Aggregated_USD!$D16,'Debt _USD'!BA$5:BA$45)/(10^6)</f>
        <v>0</v>
      </c>
      <c r="AK16" s="86">
        <f>SUMIF('Debt _USD'!$G$5:$G$45,Aggregated_USD!$D16,'Debt _USD'!BB$5:BB$45)/(10^6)</f>
        <v>0</v>
      </c>
      <c r="AL16" s="86">
        <f>SUMIF('Debt _USD'!$G$5:$G$45,Aggregated_USD!$D16,'Debt _USD'!BC$5:BC$45)/(10^6)</f>
        <v>0</v>
      </c>
      <c r="AM16" s="86">
        <f>SUMIF('Debt _USD'!$G$5:$G$45,Aggregated_USD!$D16,'Debt _USD'!BD$5:BD$45)/(10^6)</f>
        <v>0</v>
      </c>
      <c r="AN16" s="86">
        <f>SUMIF('Debt _USD'!$G$5:$G$45,Aggregated_USD!$D16,'Debt _USD'!BE$5:BE$45)/(10^6)</f>
        <v>0</v>
      </c>
      <c r="AO16" s="86">
        <f>SUMIF('Debt _USD'!$G$5:$G$45,Aggregated_USD!$D16,'Debt _USD'!BF$5:BF$45)/(10^6)</f>
        <v>0</v>
      </c>
      <c r="AP16" s="86">
        <f>SUMIF('Debt _USD'!$G$5:$G$45,Aggregated_USD!$D16,'Debt _USD'!BG$5:BG$45)/(10^6)</f>
        <v>0</v>
      </c>
      <c r="AQ16" s="86">
        <f>SUMIF('Debt _USD'!$G$5:$G$45,Aggregated_USD!$D16,'Debt _USD'!BH$5:BH$45)/(10^6)</f>
        <v>0</v>
      </c>
      <c r="AR16" s="86">
        <f>SUMIF('Debt _USD'!$G$5:$G$45,Aggregated_USD!$D16,'Debt _USD'!BI$5:BI$45)/(10^6)</f>
        <v>0</v>
      </c>
      <c r="AS16" s="86">
        <f>SUMIF('Debt _USD'!$G$5:$G$45,Aggregated_USD!$D16,'Debt _USD'!BJ$5:BJ$45)/(10^6)</f>
        <v>0</v>
      </c>
      <c r="AT16" s="86">
        <f>SUMIF('Debt _USD'!$G$5:$G$45,Aggregated_USD!$D16,'Debt _USD'!BK$5:BK$45)/(10^6)</f>
        <v>0</v>
      </c>
      <c r="AU16" s="86">
        <f>SUMIF('Debt _USD'!$G$5:$G$45,Aggregated_USD!$D16,'Debt _USD'!BL$5:BL$45)/(10^6)</f>
        <v>0</v>
      </c>
      <c r="AV16" s="86">
        <f>SUMIF('Debt _USD'!$G$5:$G$45,Aggregated_USD!$D16,'Debt _USD'!BM$5:BM$45)/(10^6)</f>
        <v>0</v>
      </c>
      <c r="AW16" s="86">
        <f>SUMIF('Debt _USD'!$G$5:$G$45,Aggregated_USD!$D16,'Debt _USD'!BN$5:BN$45)/(10^6)</f>
        <v>0</v>
      </c>
      <c r="AX16" s="86">
        <f>SUMIF('Debt _USD'!$G$5:$G$45,Aggregated_USD!$D16,'Debt _USD'!BO$5:BO$45)/(10^6)</f>
        <v>0</v>
      </c>
      <c r="AY16" s="86">
        <f>SUMIF('Debt _USD'!$G$5:$G$45,Aggregated_USD!$D16,'Debt _USD'!BP$5:BP$45)/(10^6)</f>
        <v>0</v>
      </c>
      <c r="AZ16" s="86">
        <f>SUMIF('Debt _USD'!$G$5:$G$45,Aggregated_USD!$D16,'Debt _USD'!BQ$5:BQ$45)/(10^6)</f>
        <v>0</v>
      </c>
      <c r="BA16" s="86">
        <f>SUMIF('Debt _USD'!$G$5:$G$45,Aggregated_USD!$D16,'Debt _USD'!BR$5:BR$45)/(10^6)</f>
        <v>0</v>
      </c>
      <c r="BB16" s="86">
        <f>SUMIF('Debt _USD'!$G$5:$G$45,Aggregated_USD!$D16,'Debt _USD'!BS$5:BS$45)/(10^6)</f>
        <v>0</v>
      </c>
      <c r="BC16" s="86">
        <f>SUMIF('Debt _USD'!$G$5:$G$45,Aggregated_USD!$D16,'Debt _USD'!BT$5:BT$45)/(10^6)</f>
        <v>0</v>
      </c>
      <c r="BD16" s="86">
        <f>SUMIF('Debt _USD'!$G$5:$G$45,Aggregated_USD!$D16,'Debt _USD'!BU$5:BU$45)/(10^6)</f>
        <v>0</v>
      </c>
      <c r="BE16" s="86">
        <f>SUMIF('Debt _USD'!$G$5:$G$45,Aggregated_USD!$D16,'Debt _USD'!BV$5:BV$45)/(10^6)</f>
        <v>0</v>
      </c>
      <c r="BF16" s="86">
        <f>SUMIF('Debt _USD'!$G$5:$G$45,Aggregated_USD!$D16,'Debt _USD'!BW$5:BW$45)/(10^6)</f>
        <v>0</v>
      </c>
    </row>
    <row r="17" spans="1:58" s="78" customFormat="1" ht="15" customHeight="1" x14ac:dyDescent="0.3">
      <c r="A17" s="84"/>
      <c r="B17" s="84"/>
      <c r="C17" s="78" t="s">
        <v>107</v>
      </c>
      <c r="D17" s="84">
        <v>13</v>
      </c>
      <c r="E17" s="84" t="str">
        <f t="shared" si="3"/>
        <v>UTP_13</v>
      </c>
      <c r="F17" s="84">
        <f>COUNTIF('Debt _USD'!$F$5:$F$45,Aggregated_USD!C17)</f>
        <v>2</v>
      </c>
      <c r="G17" s="84"/>
      <c r="H17" s="85">
        <f t="shared" si="1"/>
        <v>339.34377840000002</v>
      </c>
      <c r="I17" s="86">
        <f>SUMIF('Debt _USD'!$G$5:$G$45,Aggregated_USD!$D17,'Debt _USD'!Z$5:Z$45)/(10^6)</f>
        <v>0</v>
      </c>
      <c r="J17" s="86">
        <f>SUMIF('Debt _USD'!$G$5:$G$45,Aggregated_USD!$D17,'Debt _USD'!AA$5:AA$45)/(10^6)</f>
        <v>0</v>
      </c>
      <c r="K17" s="86">
        <f>SUMIF('Debt _USD'!$G$5:$G$45,Aggregated_USD!$D17,'Debt _USD'!AB$5:AB$45)/(10^6)</f>
        <v>0</v>
      </c>
      <c r="L17" s="86">
        <f>SUMIF('Debt _USD'!$G$5:$G$45,Aggregated_USD!$D17,'Debt _USD'!AC$5:AC$45)/(10^6)</f>
        <v>0</v>
      </c>
      <c r="M17" s="86">
        <f>SUMIF('Debt _USD'!$G$5:$G$45,Aggregated_USD!$D17,'Debt _USD'!AD$5:AD$45)/(10^6)</f>
        <v>169.43512013333333</v>
      </c>
      <c r="N17" s="86">
        <f>SUMIF('Debt _USD'!$G$5:$G$45,Aggregated_USD!$D17,'Debt _USD'!AE$5:AE$45)/(10^6)</f>
        <v>0</v>
      </c>
      <c r="O17" s="86">
        <f>SUMIF('Debt _USD'!$G$5:$G$45,Aggregated_USD!$D17,'Debt _USD'!AF$5:AF$45)/(10^6)</f>
        <v>169.90865826666666</v>
      </c>
      <c r="P17" s="86">
        <f>SUMIF('Debt _USD'!$G$5:$G$45,Aggregated_USD!$D17,'Debt _USD'!AG$5:AG$45)/(10^6)</f>
        <v>0</v>
      </c>
      <c r="Q17" s="86">
        <f>SUMIF('Debt _USD'!$G$5:$G$45,Aggregated_USD!$D17,'Debt _USD'!AH$5:AH$45)/(10^6)</f>
        <v>0</v>
      </c>
      <c r="R17" s="86">
        <f>SUMIF('Debt _USD'!$G$5:$G$45,Aggregated_USD!$D17,'Debt _USD'!AI$5:AI$45)/(10^6)</f>
        <v>0</v>
      </c>
      <c r="S17" s="86">
        <f>SUMIF('Debt _USD'!$G$5:$G$45,Aggregated_USD!$D17,'Debt _USD'!AJ$5:AJ$45)/(10^6)</f>
        <v>0</v>
      </c>
      <c r="T17" s="86">
        <f>SUMIF('Debt _USD'!$G$5:$G$45,Aggregated_USD!$D17,'Debt _USD'!AK$5:AK$45)/(10^6)</f>
        <v>0</v>
      </c>
      <c r="U17" s="86">
        <f>SUMIF('Debt _USD'!$G$5:$G$45,Aggregated_USD!$D17,'Debt _USD'!AL$5:AL$45)/(10^6)</f>
        <v>0</v>
      </c>
      <c r="V17" s="86">
        <f>SUMIF('Debt _USD'!$G$5:$G$45,Aggregated_USD!$D17,'Debt _USD'!AM$5:AM$45)/(10^6)</f>
        <v>0</v>
      </c>
      <c r="W17" s="86">
        <f>SUMIF('Debt _USD'!$G$5:$G$45,Aggregated_USD!$D17,'Debt _USD'!AN$5:AN$45)/(10^6)</f>
        <v>0</v>
      </c>
      <c r="X17" s="86">
        <f>SUMIF('Debt _USD'!$G$5:$G$45,Aggregated_USD!$D17,'Debt _USD'!AO$5:AO$45)/(10^6)</f>
        <v>0</v>
      </c>
      <c r="Y17" s="86">
        <f>SUMIF('Debt _USD'!$G$5:$G$45,Aggregated_USD!$D17,'Debt _USD'!AP$5:AP$45)/(10^6)</f>
        <v>0</v>
      </c>
      <c r="Z17" s="86">
        <f>SUMIF('Debt _USD'!$G$5:$G$45,Aggregated_USD!$D17,'Debt _USD'!AQ$5:AQ$45)/(10^6)</f>
        <v>0</v>
      </c>
      <c r="AA17" s="86">
        <f>SUMIF('Debt _USD'!$G$5:$G$45,Aggregated_USD!$D17,'Debt _USD'!AR$5:AR$45)/(10^6)</f>
        <v>0</v>
      </c>
      <c r="AB17" s="86">
        <f>SUMIF('Debt _USD'!$G$5:$G$45,Aggregated_USD!$D17,'Debt _USD'!AS$5:AS$45)/(10^6)</f>
        <v>0</v>
      </c>
      <c r="AC17" s="86">
        <f>SUMIF('Debt _USD'!$G$5:$G$45,Aggregated_USD!$D17,'Debt _USD'!AT$5:AT$45)/(10^6)</f>
        <v>0</v>
      </c>
      <c r="AD17" s="86">
        <f>SUMIF('Debt _USD'!$G$5:$G$45,Aggregated_USD!$D17,'Debt _USD'!AU$5:AU$45)/(10^6)</f>
        <v>0</v>
      </c>
      <c r="AE17" s="86">
        <f>SUMIF('Debt _USD'!$G$5:$G$45,Aggregated_USD!$D17,'Debt _USD'!AV$5:AV$45)/(10^6)</f>
        <v>0</v>
      </c>
      <c r="AF17" s="86">
        <f>SUMIF('Debt _USD'!$G$5:$G$45,Aggregated_USD!$D17,'Debt _USD'!AW$5:AW$45)/(10^6)</f>
        <v>0</v>
      </c>
      <c r="AG17" s="86">
        <f>SUMIF('Debt _USD'!$G$5:$G$45,Aggregated_USD!$D17,'Debt _USD'!AX$5:AX$45)/(10^6)</f>
        <v>0</v>
      </c>
      <c r="AH17" s="86">
        <f>SUMIF('Debt _USD'!$G$5:$G$45,Aggregated_USD!$D17,'Debt _USD'!AY$5:AY$45)/(10^6)</f>
        <v>0</v>
      </c>
      <c r="AI17" s="86">
        <f>SUMIF('Debt _USD'!$G$5:$G$45,Aggregated_USD!$D17,'Debt _USD'!AZ$5:AZ$45)/(10^6)</f>
        <v>0</v>
      </c>
      <c r="AJ17" s="86">
        <f>SUMIF('Debt _USD'!$G$5:$G$45,Aggregated_USD!$D17,'Debt _USD'!BA$5:BA$45)/(10^6)</f>
        <v>0</v>
      </c>
      <c r="AK17" s="86">
        <f>SUMIF('Debt _USD'!$G$5:$G$45,Aggregated_USD!$D17,'Debt _USD'!BB$5:BB$45)/(10^6)</f>
        <v>0</v>
      </c>
      <c r="AL17" s="86">
        <f>SUMIF('Debt _USD'!$G$5:$G$45,Aggregated_USD!$D17,'Debt _USD'!BC$5:BC$45)/(10^6)</f>
        <v>0</v>
      </c>
      <c r="AM17" s="86">
        <f>SUMIF('Debt _USD'!$G$5:$G$45,Aggregated_USD!$D17,'Debt _USD'!BD$5:BD$45)/(10^6)</f>
        <v>0</v>
      </c>
      <c r="AN17" s="86">
        <f>SUMIF('Debt _USD'!$G$5:$G$45,Aggregated_USD!$D17,'Debt _USD'!BE$5:BE$45)/(10^6)</f>
        <v>0</v>
      </c>
      <c r="AO17" s="86">
        <f>SUMIF('Debt _USD'!$G$5:$G$45,Aggregated_USD!$D17,'Debt _USD'!BF$5:BF$45)/(10^6)</f>
        <v>0</v>
      </c>
      <c r="AP17" s="86">
        <f>SUMIF('Debt _USD'!$G$5:$G$45,Aggregated_USD!$D17,'Debt _USD'!BG$5:BG$45)/(10^6)</f>
        <v>0</v>
      </c>
      <c r="AQ17" s="86">
        <f>SUMIF('Debt _USD'!$G$5:$G$45,Aggregated_USD!$D17,'Debt _USD'!BH$5:BH$45)/(10^6)</f>
        <v>0</v>
      </c>
      <c r="AR17" s="86">
        <f>SUMIF('Debt _USD'!$G$5:$G$45,Aggregated_USD!$D17,'Debt _USD'!BI$5:BI$45)/(10^6)</f>
        <v>0</v>
      </c>
      <c r="AS17" s="86">
        <f>SUMIF('Debt _USD'!$G$5:$G$45,Aggregated_USD!$D17,'Debt _USD'!BJ$5:BJ$45)/(10^6)</f>
        <v>0</v>
      </c>
      <c r="AT17" s="86">
        <f>SUMIF('Debt _USD'!$G$5:$G$45,Aggregated_USD!$D17,'Debt _USD'!BK$5:BK$45)/(10^6)</f>
        <v>0</v>
      </c>
      <c r="AU17" s="86">
        <f>SUMIF('Debt _USD'!$G$5:$G$45,Aggregated_USD!$D17,'Debt _USD'!BL$5:BL$45)/(10^6)</f>
        <v>0</v>
      </c>
      <c r="AV17" s="86">
        <f>SUMIF('Debt _USD'!$G$5:$G$45,Aggregated_USD!$D17,'Debt _USD'!BM$5:BM$45)/(10^6)</f>
        <v>0</v>
      </c>
      <c r="AW17" s="86">
        <f>SUMIF('Debt _USD'!$G$5:$G$45,Aggregated_USD!$D17,'Debt _USD'!BN$5:BN$45)/(10^6)</f>
        <v>0</v>
      </c>
      <c r="AX17" s="86">
        <f>SUMIF('Debt _USD'!$G$5:$G$45,Aggregated_USD!$D17,'Debt _USD'!BO$5:BO$45)/(10^6)</f>
        <v>0</v>
      </c>
      <c r="AY17" s="86">
        <f>SUMIF('Debt _USD'!$G$5:$G$45,Aggregated_USD!$D17,'Debt _USD'!BP$5:BP$45)/(10^6)</f>
        <v>0</v>
      </c>
      <c r="AZ17" s="86">
        <f>SUMIF('Debt _USD'!$G$5:$G$45,Aggregated_USD!$D17,'Debt _USD'!BQ$5:BQ$45)/(10^6)</f>
        <v>0</v>
      </c>
      <c r="BA17" s="86">
        <f>SUMIF('Debt _USD'!$G$5:$G$45,Aggregated_USD!$D17,'Debt _USD'!BR$5:BR$45)/(10^6)</f>
        <v>0</v>
      </c>
      <c r="BB17" s="86">
        <f>SUMIF('Debt _USD'!$G$5:$G$45,Aggregated_USD!$D17,'Debt _USD'!BS$5:BS$45)/(10^6)</f>
        <v>0</v>
      </c>
      <c r="BC17" s="86">
        <f>SUMIF('Debt _USD'!$G$5:$G$45,Aggregated_USD!$D17,'Debt _USD'!BT$5:BT$45)/(10^6)</f>
        <v>0</v>
      </c>
      <c r="BD17" s="86">
        <f>SUMIF('Debt _USD'!$G$5:$G$45,Aggregated_USD!$D17,'Debt _USD'!BU$5:BU$45)/(10^6)</f>
        <v>0</v>
      </c>
      <c r="BE17" s="86">
        <f>SUMIF('Debt _USD'!$G$5:$G$45,Aggregated_USD!$D17,'Debt _USD'!BV$5:BV$45)/(10^6)</f>
        <v>0</v>
      </c>
      <c r="BF17" s="86">
        <f>SUMIF('Debt _USD'!$G$5:$G$45,Aggregated_USD!$D17,'Debt _USD'!BW$5:BW$45)/(10^6)</f>
        <v>0</v>
      </c>
    </row>
    <row r="18" spans="1:58" s="78" customFormat="1" ht="15" customHeight="1" x14ac:dyDescent="0.3">
      <c r="A18" s="84"/>
      <c r="B18" s="84"/>
      <c r="C18" s="78" t="s">
        <v>105</v>
      </c>
      <c r="D18" s="84">
        <v>14</v>
      </c>
      <c r="E18" s="84" t="str">
        <f t="shared" si="3"/>
        <v>UTP_14</v>
      </c>
      <c r="F18" s="84">
        <f>COUNTIF('Debt _USD'!$F$5:$F$45,Aggregated_USD!C18)</f>
        <v>1</v>
      </c>
      <c r="G18" s="84"/>
      <c r="H18" s="85">
        <f t="shared" si="1"/>
        <v>39.446666666666665</v>
      </c>
      <c r="I18" s="86">
        <f>SUMIF('Debt _USD'!$G$5:$G$45,Aggregated_USD!$D18,'Debt _USD'!Z$5:Z$45)/(10^6)</f>
        <v>0</v>
      </c>
      <c r="J18" s="86">
        <f>SUMIF('Debt _USD'!$G$5:$G$45,Aggregated_USD!$D18,'Debt _USD'!AA$5:AA$45)/(10^6)</f>
        <v>0</v>
      </c>
      <c r="K18" s="86">
        <f>SUMIF('Debt _USD'!$G$5:$G$45,Aggregated_USD!$D18,'Debt _USD'!AB$5:AB$45)/(10^6)</f>
        <v>0</v>
      </c>
      <c r="L18" s="86">
        <f>SUMIF('Debt _USD'!$G$5:$G$45,Aggregated_USD!$D18,'Debt _USD'!AC$5:AC$45)/(10^6)</f>
        <v>0</v>
      </c>
      <c r="M18" s="86">
        <f>SUMIF('Debt _USD'!$G$5:$G$45,Aggregated_USD!$D18,'Debt _USD'!AD$5:AD$45)/(10^6)</f>
        <v>0</v>
      </c>
      <c r="N18" s="86">
        <f>SUMIF('Debt _USD'!$G$5:$G$45,Aggregated_USD!$D18,'Debt _USD'!AE$5:AE$45)/(10^6)</f>
        <v>0</v>
      </c>
      <c r="O18" s="86">
        <f>SUMIF('Debt _USD'!$G$5:$G$45,Aggregated_USD!$D18,'Debt _USD'!AF$5:AF$45)/(10^6)</f>
        <v>0</v>
      </c>
      <c r="P18" s="86">
        <f>SUMIF('Debt _USD'!$G$5:$G$45,Aggregated_USD!$D18,'Debt _USD'!AG$5:AG$45)/(10^6)</f>
        <v>0</v>
      </c>
      <c r="Q18" s="86">
        <f>SUMIF('Debt _USD'!$G$5:$G$45,Aggregated_USD!$D18,'Debt _USD'!AH$5:AH$45)/(10^6)</f>
        <v>0</v>
      </c>
      <c r="R18" s="86">
        <f>SUMIF('Debt _USD'!$G$5:$G$45,Aggregated_USD!$D18,'Debt _USD'!AI$5:AI$45)/(10^6)</f>
        <v>39.446666666666665</v>
      </c>
      <c r="S18" s="86">
        <f>SUMIF('Debt _USD'!$G$5:$G$45,Aggregated_USD!$D18,'Debt _USD'!AJ$5:AJ$45)/(10^6)</f>
        <v>0</v>
      </c>
      <c r="T18" s="86">
        <f>SUMIF('Debt _USD'!$G$5:$G$45,Aggregated_USD!$D18,'Debt _USD'!AK$5:AK$45)/(10^6)</f>
        <v>0</v>
      </c>
      <c r="U18" s="86">
        <f>SUMIF('Debt _USD'!$G$5:$G$45,Aggregated_USD!$D18,'Debt _USD'!AL$5:AL$45)/(10^6)</f>
        <v>0</v>
      </c>
      <c r="V18" s="86">
        <f>SUMIF('Debt _USD'!$G$5:$G$45,Aggregated_USD!$D18,'Debt _USD'!AM$5:AM$45)/(10^6)</f>
        <v>0</v>
      </c>
      <c r="W18" s="86">
        <f>SUMIF('Debt _USD'!$G$5:$G$45,Aggregated_USD!$D18,'Debt _USD'!AN$5:AN$45)/(10^6)</f>
        <v>0</v>
      </c>
      <c r="X18" s="86">
        <f>SUMIF('Debt _USD'!$G$5:$G$45,Aggregated_USD!$D18,'Debt _USD'!AO$5:AO$45)/(10^6)</f>
        <v>0</v>
      </c>
      <c r="Y18" s="86">
        <f>SUMIF('Debt _USD'!$G$5:$G$45,Aggregated_USD!$D18,'Debt _USD'!AP$5:AP$45)/(10^6)</f>
        <v>0</v>
      </c>
      <c r="Z18" s="86">
        <f>SUMIF('Debt _USD'!$G$5:$G$45,Aggregated_USD!$D18,'Debt _USD'!AQ$5:AQ$45)/(10^6)</f>
        <v>0</v>
      </c>
      <c r="AA18" s="86">
        <f>SUMIF('Debt _USD'!$G$5:$G$45,Aggregated_USD!$D18,'Debt _USD'!AR$5:AR$45)/(10^6)</f>
        <v>0</v>
      </c>
      <c r="AB18" s="86">
        <f>SUMIF('Debt _USD'!$G$5:$G$45,Aggregated_USD!$D18,'Debt _USD'!AS$5:AS$45)/(10^6)</f>
        <v>0</v>
      </c>
      <c r="AC18" s="86">
        <f>SUMIF('Debt _USD'!$G$5:$G$45,Aggregated_USD!$D18,'Debt _USD'!AT$5:AT$45)/(10^6)</f>
        <v>0</v>
      </c>
      <c r="AD18" s="86">
        <f>SUMIF('Debt _USD'!$G$5:$G$45,Aggregated_USD!$D18,'Debt _USD'!AU$5:AU$45)/(10^6)</f>
        <v>0</v>
      </c>
      <c r="AE18" s="86">
        <f>SUMIF('Debt _USD'!$G$5:$G$45,Aggregated_USD!$D18,'Debt _USD'!AV$5:AV$45)/(10^6)</f>
        <v>0</v>
      </c>
      <c r="AF18" s="86">
        <f>SUMIF('Debt _USD'!$G$5:$G$45,Aggregated_USD!$D18,'Debt _USD'!AW$5:AW$45)/(10^6)</f>
        <v>0</v>
      </c>
      <c r="AG18" s="86">
        <f>SUMIF('Debt _USD'!$G$5:$G$45,Aggregated_USD!$D18,'Debt _USD'!AX$5:AX$45)/(10^6)</f>
        <v>0</v>
      </c>
      <c r="AH18" s="86">
        <f>SUMIF('Debt _USD'!$G$5:$G$45,Aggregated_USD!$D18,'Debt _USD'!AY$5:AY$45)/(10^6)</f>
        <v>0</v>
      </c>
      <c r="AI18" s="86">
        <f>SUMIF('Debt _USD'!$G$5:$G$45,Aggregated_USD!$D18,'Debt _USD'!AZ$5:AZ$45)/(10^6)</f>
        <v>0</v>
      </c>
      <c r="AJ18" s="86">
        <f>SUMIF('Debt _USD'!$G$5:$G$45,Aggregated_USD!$D18,'Debt _USD'!BA$5:BA$45)/(10^6)</f>
        <v>0</v>
      </c>
      <c r="AK18" s="86">
        <f>SUMIF('Debt _USD'!$G$5:$G$45,Aggregated_USD!$D18,'Debt _USD'!BB$5:BB$45)/(10^6)</f>
        <v>0</v>
      </c>
      <c r="AL18" s="86">
        <f>SUMIF('Debt _USD'!$G$5:$G$45,Aggregated_USD!$D18,'Debt _USD'!BC$5:BC$45)/(10^6)</f>
        <v>0</v>
      </c>
      <c r="AM18" s="86">
        <f>SUMIF('Debt _USD'!$G$5:$G$45,Aggregated_USD!$D18,'Debt _USD'!BD$5:BD$45)/(10^6)</f>
        <v>0</v>
      </c>
      <c r="AN18" s="86">
        <f>SUMIF('Debt _USD'!$G$5:$G$45,Aggregated_USD!$D18,'Debt _USD'!BE$5:BE$45)/(10^6)</f>
        <v>0</v>
      </c>
      <c r="AO18" s="86">
        <f>SUMIF('Debt _USD'!$G$5:$G$45,Aggregated_USD!$D18,'Debt _USD'!BF$5:BF$45)/(10^6)</f>
        <v>0</v>
      </c>
      <c r="AP18" s="86">
        <f>SUMIF('Debt _USD'!$G$5:$G$45,Aggregated_USD!$D18,'Debt _USD'!BG$5:BG$45)/(10^6)</f>
        <v>0</v>
      </c>
      <c r="AQ18" s="86">
        <f>SUMIF('Debt _USD'!$G$5:$G$45,Aggregated_USD!$D18,'Debt _USD'!BH$5:BH$45)/(10^6)</f>
        <v>0</v>
      </c>
      <c r="AR18" s="86">
        <f>SUMIF('Debt _USD'!$G$5:$G$45,Aggregated_USD!$D18,'Debt _USD'!BI$5:BI$45)/(10^6)</f>
        <v>0</v>
      </c>
      <c r="AS18" s="86">
        <f>SUMIF('Debt _USD'!$G$5:$G$45,Aggregated_USD!$D18,'Debt _USD'!BJ$5:BJ$45)/(10^6)</f>
        <v>0</v>
      </c>
      <c r="AT18" s="86">
        <f>SUMIF('Debt _USD'!$G$5:$G$45,Aggregated_USD!$D18,'Debt _USD'!BK$5:BK$45)/(10^6)</f>
        <v>0</v>
      </c>
      <c r="AU18" s="86">
        <f>SUMIF('Debt _USD'!$G$5:$G$45,Aggregated_USD!$D18,'Debt _USD'!BL$5:BL$45)/(10^6)</f>
        <v>0</v>
      </c>
      <c r="AV18" s="86">
        <f>SUMIF('Debt _USD'!$G$5:$G$45,Aggregated_USD!$D18,'Debt _USD'!BM$5:BM$45)/(10^6)</f>
        <v>0</v>
      </c>
      <c r="AW18" s="86">
        <f>SUMIF('Debt _USD'!$G$5:$G$45,Aggregated_USD!$D18,'Debt _USD'!BN$5:BN$45)/(10^6)</f>
        <v>0</v>
      </c>
      <c r="AX18" s="86">
        <f>SUMIF('Debt _USD'!$G$5:$G$45,Aggregated_USD!$D18,'Debt _USD'!BO$5:BO$45)/(10^6)</f>
        <v>0</v>
      </c>
      <c r="AY18" s="86">
        <f>SUMIF('Debt _USD'!$G$5:$G$45,Aggregated_USD!$D18,'Debt _USD'!BP$5:BP$45)/(10^6)</f>
        <v>0</v>
      </c>
      <c r="AZ18" s="86">
        <f>SUMIF('Debt _USD'!$G$5:$G$45,Aggregated_USD!$D18,'Debt _USD'!BQ$5:BQ$45)/(10^6)</f>
        <v>0</v>
      </c>
      <c r="BA18" s="86">
        <f>SUMIF('Debt _USD'!$G$5:$G$45,Aggregated_USD!$D18,'Debt _USD'!BR$5:BR$45)/(10^6)</f>
        <v>0</v>
      </c>
      <c r="BB18" s="86">
        <f>SUMIF('Debt _USD'!$G$5:$G$45,Aggregated_USD!$D18,'Debt _USD'!BS$5:BS$45)/(10^6)</f>
        <v>0</v>
      </c>
      <c r="BC18" s="86">
        <f>SUMIF('Debt _USD'!$G$5:$G$45,Aggregated_USD!$D18,'Debt _USD'!BT$5:BT$45)/(10^6)</f>
        <v>0</v>
      </c>
      <c r="BD18" s="86">
        <f>SUMIF('Debt _USD'!$G$5:$G$45,Aggregated_USD!$D18,'Debt _USD'!BU$5:BU$45)/(10^6)</f>
        <v>0</v>
      </c>
      <c r="BE18" s="86">
        <f>SUMIF('Debt _USD'!$G$5:$G$45,Aggregated_USD!$D18,'Debt _USD'!BV$5:BV$45)/(10^6)</f>
        <v>0</v>
      </c>
      <c r="BF18" s="86">
        <f>SUMIF('Debt _USD'!$G$5:$G$45,Aggregated_USD!$D18,'Debt _USD'!BW$5:BW$45)/(10^6)</f>
        <v>0</v>
      </c>
    </row>
    <row r="19" spans="1:58" s="78" customFormat="1" ht="15" customHeight="1" x14ac:dyDescent="0.3">
      <c r="A19" s="84"/>
      <c r="B19" s="84"/>
      <c r="C19" s="84"/>
      <c r="D19" s="84">
        <v>15</v>
      </c>
      <c r="E19" s="84" t="str">
        <f t="shared" si="3"/>
        <v>UTP_15</v>
      </c>
      <c r="F19" s="84">
        <f>COUNTIF('Debt _USD'!$F$5:$F$45,Aggregated_USD!C19)</f>
        <v>0</v>
      </c>
      <c r="G19" s="84"/>
      <c r="H19" s="85">
        <f t="shared" si="1"/>
        <v>0</v>
      </c>
      <c r="I19" s="86">
        <f>SUMIF('Debt _USD'!$G$5:$G$45,Aggregated_USD!$D19,'Debt _USD'!Z$5:Z$45)/(10^6)</f>
        <v>0</v>
      </c>
      <c r="J19" s="86">
        <f>SUMIF('Debt _USD'!$G$5:$G$45,Aggregated_USD!$D19,'Debt _USD'!AA$5:AA$45)/(10^6)</f>
        <v>0</v>
      </c>
      <c r="K19" s="86">
        <f>SUMIF('Debt _USD'!$G$5:$G$45,Aggregated_USD!$D19,'Debt _USD'!AB$5:AB$45)/(10^6)</f>
        <v>0</v>
      </c>
      <c r="L19" s="86">
        <f>SUMIF('Debt _USD'!$G$5:$G$45,Aggregated_USD!$D19,'Debt _USD'!AC$5:AC$45)/(10^6)</f>
        <v>0</v>
      </c>
      <c r="M19" s="86">
        <f>SUMIF('Debt _USD'!$G$5:$G$45,Aggregated_USD!$D19,'Debt _USD'!AD$5:AD$45)/(10^6)</f>
        <v>0</v>
      </c>
      <c r="N19" s="86">
        <f>SUMIF('Debt _USD'!$G$5:$G$45,Aggregated_USD!$D19,'Debt _USD'!AE$5:AE$45)/(10^6)</f>
        <v>0</v>
      </c>
      <c r="O19" s="86">
        <f>SUMIF('Debt _USD'!$G$5:$G$45,Aggregated_USD!$D19,'Debt _USD'!AF$5:AF$45)/(10^6)</f>
        <v>0</v>
      </c>
      <c r="P19" s="86">
        <f>SUMIF('Debt _USD'!$G$5:$G$45,Aggregated_USD!$D19,'Debt _USD'!AG$5:AG$45)/(10^6)</f>
        <v>0</v>
      </c>
      <c r="Q19" s="86">
        <f>SUMIF('Debt _USD'!$G$5:$G$45,Aggregated_USD!$D19,'Debt _USD'!AH$5:AH$45)/(10^6)</f>
        <v>0</v>
      </c>
      <c r="R19" s="86">
        <f>SUMIF('Debt _USD'!$G$5:$G$45,Aggregated_USD!$D19,'Debt _USD'!AI$5:AI$45)/(10^6)</f>
        <v>0</v>
      </c>
      <c r="S19" s="86">
        <f>SUMIF('Debt _USD'!$G$5:$G$45,Aggregated_USD!$D19,'Debt _USD'!AJ$5:AJ$45)/(10^6)</f>
        <v>0</v>
      </c>
      <c r="T19" s="86">
        <f>SUMIF('Debt _USD'!$G$5:$G$45,Aggregated_USD!$D19,'Debt _USD'!AK$5:AK$45)/(10^6)</f>
        <v>0</v>
      </c>
      <c r="U19" s="86">
        <f>SUMIF('Debt _USD'!$G$5:$G$45,Aggregated_USD!$D19,'Debt _USD'!AL$5:AL$45)/(10^6)</f>
        <v>0</v>
      </c>
      <c r="V19" s="86">
        <f>SUMIF('Debt _USD'!$G$5:$G$45,Aggregated_USD!$D19,'Debt _USD'!AM$5:AM$45)/(10^6)</f>
        <v>0</v>
      </c>
      <c r="W19" s="86">
        <f>SUMIF('Debt _USD'!$G$5:$G$45,Aggregated_USD!$D19,'Debt _USD'!AN$5:AN$45)/(10^6)</f>
        <v>0</v>
      </c>
      <c r="X19" s="86">
        <f>SUMIF('Debt _USD'!$G$5:$G$45,Aggregated_USD!$D19,'Debt _USD'!AO$5:AO$45)/(10^6)</f>
        <v>0</v>
      </c>
      <c r="Y19" s="86">
        <f>SUMIF('Debt _USD'!$G$5:$G$45,Aggregated_USD!$D19,'Debt _USD'!AP$5:AP$45)/(10^6)</f>
        <v>0</v>
      </c>
      <c r="Z19" s="86">
        <f>SUMIF('Debt _USD'!$G$5:$G$45,Aggregated_USD!$D19,'Debt _USD'!AQ$5:AQ$45)/(10^6)</f>
        <v>0</v>
      </c>
      <c r="AA19" s="86">
        <f>SUMIF('Debt _USD'!$G$5:$G$45,Aggregated_USD!$D19,'Debt _USD'!AR$5:AR$45)/(10^6)</f>
        <v>0</v>
      </c>
      <c r="AB19" s="86">
        <f>SUMIF('Debt _USD'!$G$5:$G$45,Aggregated_USD!$D19,'Debt _USD'!AS$5:AS$45)/(10^6)</f>
        <v>0</v>
      </c>
      <c r="AC19" s="86">
        <f>SUMIF('Debt _USD'!$G$5:$G$45,Aggregated_USD!$D19,'Debt _USD'!AT$5:AT$45)/(10^6)</f>
        <v>0</v>
      </c>
      <c r="AD19" s="86">
        <f>SUMIF('Debt _USD'!$G$5:$G$45,Aggregated_USD!$D19,'Debt _USD'!AU$5:AU$45)/(10^6)</f>
        <v>0</v>
      </c>
      <c r="AE19" s="86">
        <f>SUMIF('Debt _USD'!$G$5:$G$45,Aggregated_USD!$D19,'Debt _USD'!AV$5:AV$45)/(10^6)</f>
        <v>0</v>
      </c>
      <c r="AF19" s="86">
        <f>SUMIF('Debt _USD'!$G$5:$G$45,Aggregated_USD!$D19,'Debt _USD'!AW$5:AW$45)/(10^6)</f>
        <v>0</v>
      </c>
      <c r="AG19" s="86">
        <f>SUMIF('Debt _USD'!$G$5:$G$45,Aggregated_USD!$D19,'Debt _USD'!AX$5:AX$45)/(10^6)</f>
        <v>0</v>
      </c>
      <c r="AH19" s="86">
        <f>SUMIF('Debt _USD'!$G$5:$G$45,Aggregated_USD!$D19,'Debt _USD'!AY$5:AY$45)/(10^6)</f>
        <v>0</v>
      </c>
      <c r="AI19" s="86">
        <f>SUMIF('Debt _USD'!$G$5:$G$45,Aggregated_USD!$D19,'Debt _USD'!AZ$5:AZ$45)/(10^6)</f>
        <v>0</v>
      </c>
      <c r="AJ19" s="86">
        <f>SUMIF('Debt _USD'!$G$5:$G$45,Aggregated_USD!$D19,'Debt _USD'!BA$5:BA$45)/(10^6)</f>
        <v>0</v>
      </c>
      <c r="AK19" s="86">
        <f>SUMIF('Debt _USD'!$G$5:$G$45,Aggregated_USD!$D19,'Debt _USD'!BB$5:BB$45)/(10^6)</f>
        <v>0</v>
      </c>
      <c r="AL19" s="86">
        <f>SUMIF('Debt _USD'!$G$5:$G$45,Aggregated_USD!$D19,'Debt _USD'!BC$5:BC$45)/(10^6)</f>
        <v>0</v>
      </c>
      <c r="AM19" s="86">
        <f>SUMIF('Debt _USD'!$G$5:$G$45,Aggregated_USD!$D19,'Debt _USD'!BD$5:BD$45)/(10^6)</f>
        <v>0</v>
      </c>
      <c r="AN19" s="86">
        <f>SUMIF('Debt _USD'!$G$5:$G$45,Aggregated_USD!$D19,'Debt _USD'!BE$5:BE$45)/(10^6)</f>
        <v>0</v>
      </c>
      <c r="AO19" s="86">
        <f>SUMIF('Debt _USD'!$G$5:$G$45,Aggregated_USD!$D19,'Debt _USD'!BF$5:BF$45)/(10^6)</f>
        <v>0</v>
      </c>
      <c r="AP19" s="86">
        <f>SUMIF('Debt _USD'!$G$5:$G$45,Aggregated_USD!$D19,'Debt _USD'!BG$5:BG$45)/(10^6)</f>
        <v>0</v>
      </c>
      <c r="AQ19" s="86">
        <f>SUMIF('Debt _USD'!$G$5:$G$45,Aggregated_USD!$D19,'Debt _USD'!BH$5:BH$45)/(10^6)</f>
        <v>0</v>
      </c>
      <c r="AR19" s="86">
        <f>SUMIF('Debt _USD'!$G$5:$G$45,Aggregated_USD!$D19,'Debt _USD'!BI$5:BI$45)/(10^6)</f>
        <v>0</v>
      </c>
      <c r="AS19" s="86">
        <f>SUMIF('Debt _USD'!$G$5:$G$45,Aggregated_USD!$D19,'Debt _USD'!BJ$5:BJ$45)/(10^6)</f>
        <v>0</v>
      </c>
      <c r="AT19" s="86">
        <f>SUMIF('Debt _USD'!$G$5:$G$45,Aggregated_USD!$D19,'Debt _USD'!BK$5:BK$45)/(10^6)</f>
        <v>0</v>
      </c>
      <c r="AU19" s="86">
        <f>SUMIF('Debt _USD'!$G$5:$G$45,Aggregated_USD!$D19,'Debt _USD'!BL$5:BL$45)/(10^6)</f>
        <v>0</v>
      </c>
      <c r="AV19" s="86">
        <f>SUMIF('Debt _USD'!$G$5:$G$45,Aggregated_USD!$D19,'Debt _USD'!BM$5:BM$45)/(10^6)</f>
        <v>0</v>
      </c>
      <c r="AW19" s="86">
        <f>SUMIF('Debt _USD'!$G$5:$G$45,Aggregated_USD!$D19,'Debt _USD'!BN$5:BN$45)/(10^6)</f>
        <v>0</v>
      </c>
      <c r="AX19" s="86">
        <f>SUMIF('Debt _USD'!$G$5:$G$45,Aggregated_USD!$D19,'Debt _USD'!BO$5:BO$45)/(10^6)</f>
        <v>0</v>
      </c>
      <c r="AY19" s="86">
        <f>SUMIF('Debt _USD'!$G$5:$G$45,Aggregated_USD!$D19,'Debt _USD'!BP$5:BP$45)/(10^6)</f>
        <v>0</v>
      </c>
      <c r="AZ19" s="86">
        <f>SUMIF('Debt _USD'!$G$5:$G$45,Aggregated_USD!$D19,'Debt _USD'!BQ$5:BQ$45)/(10^6)</f>
        <v>0</v>
      </c>
      <c r="BA19" s="86">
        <f>SUMIF('Debt _USD'!$G$5:$G$45,Aggregated_USD!$D19,'Debt _USD'!BR$5:BR$45)/(10^6)</f>
        <v>0</v>
      </c>
      <c r="BB19" s="86">
        <f>SUMIF('Debt _USD'!$G$5:$G$45,Aggregated_USD!$D19,'Debt _USD'!BS$5:BS$45)/(10^6)</f>
        <v>0</v>
      </c>
      <c r="BC19" s="86">
        <f>SUMIF('Debt _USD'!$G$5:$G$45,Aggregated_USD!$D19,'Debt _USD'!BT$5:BT$45)/(10^6)</f>
        <v>0</v>
      </c>
      <c r="BD19" s="86">
        <f>SUMIF('Debt _USD'!$G$5:$G$45,Aggregated_USD!$D19,'Debt _USD'!BU$5:BU$45)/(10^6)</f>
        <v>0</v>
      </c>
      <c r="BE19" s="86">
        <f>SUMIF('Debt _USD'!$G$5:$G$45,Aggregated_USD!$D19,'Debt _USD'!BV$5:BV$45)/(10^6)</f>
        <v>0</v>
      </c>
      <c r="BF19" s="86">
        <f>SUMIF('Debt _USD'!$G$5:$G$45,Aggregated_USD!$D19,'Debt _USD'!BW$5:BW$45)/(10^6)</f>
        <v>0</v>
      </c>
    </row>
    <row r="20" spans="1:58" s="78" customFormat="1" ht="15" customHeight="1" x14ac:dyDescent="0.3">
      <c r="A20" s="84"/>
      <c r="B20" s="84"/>
      <c r="C20" s="84"/>
      <c r="D20" s="84">
        <v>16</v>
      </c>
      <c r="E20" s="84" t="str">
        <f t="shared" si="3"/>
        <v>UTP_16</v>
      </c>
      <c r="F20" s="84">
        <f>COUNTIF('Debt _USD'!$F$5:$F$45,Aggregated_USD!C20)</f>
        <v>0</v>
      </c>
      <c r="G20" s="84"/>
      <c r="H20" s="85">
        <f>SUM(I20:BF20)</f>
        <v>0</v>
      </c>
      <c r="I20" s="86">
        <f>SUMIF('Debt _USD'!$G$5:$G$45,Aggregated_USD!$D20,'Debt _USD'!Z$5:Z$45)/(10^6)</f>
        <v>0</v>
      </c>
      <c r="J20" s="86">
        <f>SUMIF('Debt _USD'!$G$5:$G$45,Aggregated_USD!$D20,'Debt _USD'!AA$5:AA$45)/(10^6)</f>
        <v>0</v>
      </c>
      <c r="K20" s="86">
        <f>SUMIF('Debt _USD'!$G$5:$G$45,Aggregated_USD!$D20,'Debt _USD'!AB$5:AB$45)/(10^6)</f>
        <v>0</v>
      </c>
      <c r="L20" s="86">
        <f>SUMIF('Debt _USD'!$G$5:$G$45,Aggregated_USD!$D20,'Debt _USD'!AC$5:AC$45)/(10^6)</f>
        <v>0</v>
      </c>
      <c r="M20" s="86">
        <f>SUMIF('Debt _USD'!$G$5:$G$45,Aggregated_USD!$D20,'Debt _USD'!AD$5:AD$45)/(10^6)</f>
        <v>0</v>
      </c>
      <c r="N20" s="86">
        <f>SUMIF('Debt _USD'!$G$5:$G$45,Aggregated_USD!$D20,'Debt _USD'!AE$5:AE$45)/(10^6)</f>
        <v>0</v>
      </c>
      <c r="O20" s="86">
        <f>SUMIF('Debt _USD'!$G$5:$G$45,Aggregated_USD!$D20,'Debt _USD'!AF$5:AF$45)/(10^6)</f>
        <v>0</v>
      </c>
      <c r="P20" s="86">
        <f>SUMIF('Debt _USD'!$G$5:$G$45,Aggregated_USD!$D20,'Debt _USD'!AG$5:AG$45)/(10^6)</f>
        <v>0</v>
      </c>
      <c r="Q20" s="86">
        <f>SUMIF('Debt _USD'!$G$5:$G$45,Aggregated_USD!$D20,'Debt _USD'!AH$5:AH$45)/(10^6)</f>
        <v>0</v>
      </c>
      <c r="R20" s="86">
        <f>SUMIF('Debt _USD'!$G$5:$G$45,Aggregated_USD!$D20,'Debt _USD'!AI$5:AI$45)/(10^6)</f>
        <v>0</v>
      </c>
      <c r="S20" s="86">
        <f>SUMIF('Debt _USD'!$G$5:$G$45,Aggregated_USD!$D20,'Debt _USD'!AJ$5:AJ$45)/(10^6)</f>
        <v>0</v>
      </c>
      <c r="T20" s="86">
        <f>SUMIF('Debt _USD'!$G$5:$G$45,Aggregated_USD!$D20,'Debt _USD'!AK$5:AK$45)/(10^6)</f>
        <v>0</v>
      </c>
      <c r="U20" s="86">
        <f>SUMIF('Debt _USD'!$G$5:$G$45,Aggregated_USD!$D20,'Debt _USD'!AL$5:AL$45)/(10^6)</f>
        <v>0</v>
      </c>
      <c r="V20" s="86">
        <f>SUMIF('Debt _USD'!$G$5:$G$45,Aggregated_USD!$D20,'Debt _USD'!AM$5:AM$45)/(10^6)</f>
        <v>0</v>
      </c>
      <c r="W20" s="86">
        <f>SUMIF('Debt _USD'!$G$5:$G$45,Aggregated_USD!$D20,'Debt _USD'!AN$5:AN$45)/(10^6)</f>
        <v>0</v>
      </c>
      <c r="X20" s="86">
        <f>SUMIF('Debt _USD'!$G$5:$G$45,Aggregated_USD!$D20,'Debt _USD'!AO$5:AO$45)/(10^6)</f>
        <v>0</v>
      </c>
      <c r="Y20" s="86">
        <f>SUMIF('Debt _USD'!$G$5:$G$45,Aggregated_USD!$D20,'Debt _USD'!AP$5:AP$45)/(10^6)</f>
        <v>0</v>
      </c>
      <c r="Z20" s="86">
        <f>SUMIF('Debt _USD'!$G$5:$G$45,Aggregated_USD!$D20,'Debt _USD'!AQ$5:AQ$45)/(10^6)</f>
        <v>0</v>
      </c>
      <c r="AA20" s="86">
        <f>SUMIF('Debt _USD'!$G$5:$G$45,Aggregated_USD!$D20,'Debt _USD'!AR$5:AR$45)/(10^6)</f>
        <v>0</v>
      </c>
      <c r="AB20" s="86">
        <f>SUMIF('Debt _USD'!$G$5:$G$45,Aggregated_USD!$D20,'Debt _USD'!AS$5:AS$45)/(10^6)</f>
        <v>0</v>
      </c>
      <c r="AC20" s="86">
        <f>SUMIF('Debt _USD'!$G$5:$G$45,Aggregated_USD!$D20,'Debt _USD'!AT$5:AT$45)/(10^6)</f>
        <v>0</v>
      </c>
      <c r="AD20" s="86">
        <f>SUMIF('Debt _USD'!$G$5:$G$45,Aggregated_USD!$D20,'Debt _USD'!AU$5:AU$45)/(10^6)</f>
        <v>0</v>
      </c>
      <c r="AE20" s="86">
        <f>SUMIF('Debt _USD'!$G$5:$G$45,Aggregated_USD!$D20,'Debt _USD'!AV$5:AV$45)/(10^6)</f>
        <v>0</v>
      </c>
      <c r="AF20" s="86">
        <f>SUMIF('Debt _USD'!$G$5:$G$45,Aggregated_USD!$D20,'Debt _USD'!AW$5:AW$45)/(10^6)</f>
        <v>0</v>
      </c>
      <c r="AG20" s="86">
        <f>SUMIF('Debt _USD'!$G$5:$G$45,Aggregated_USD!$D20,'Debt _USD'!AX$5:AX$45)/(10^6)</f>
        <v>0</v>
      </c>
      <c r="AH20" s="86">
        <f>SUMIF('Debt _USD'!$G$5:$G$45,Aggregated_USD!$D20,'Debt _USD'!AY$5:AY$45)/(10^6)</f>
        <v>0</v>
      </c>
      <c r="AI20" s="86">
        <f>SUMIF('Debt _USD'!$G$5:$G$45,Aggregated_USD!$D20,'Debt _USD'!AZ$5:AZ$45)/(10^6)</f>
        <v>0</v>
      </c>
      <c r="AJ20" s="86">
        <f>SUMIF('Debt _USD'!$G$5:$G$45,Aggregated_USD!$D20,'Debt _USD'!BA$5:BA$45)/(10^6)</f>
        <v>0</v>
      </c>
      <c r="AK20" s="86">
        <f>SUMIF('Debt _USD'!$G$5:$G$45,Aggregated_USD!$D20,'Debt _USD'!BB$5:BB$45)/(10^6)</f>
        <v>0</v>
      </c>
      <c r="AL20" s="86">
        <f>SUMIF('Debt _USD'!$G$5:$G$45,Aggregated_USD!$D20,'Debt _USD'!BC$5:BC$45)/(10^6)</f>
        <v>0</v>
      </c>
      <c r="AM20" s="86">
        <f>SUMIF('Debt _USD'!$G$5:$G$45,Aggregated_USD!$D20,'Debt _USD'!BD$5:BD$45)/(10^6)</f>
        <v>0</v>
      </c>
      <c r="AN20" s="86">
        <f>SUMIF('Debt _USD'!$G$5:$G$45,Aggregated_USD!$D20,'Debt _USD'!BE$5:BE$45)/(10^6)</f>
        <v>0</v>
      </c>
      <c r="AO20" s="86">
        <f>SUMIF('Debt _USD'!$G$5:$G$45,Aggregated_USD!$D20,'Debt _USD'!BF$5:BF$45)/(10^6)</f>
        <v>0</v>
      </c>
      <c r="AP20" s="86">
        <f>SUMIF('Debt _USD'!$G$5:$G$45,Aggregated_USD!$D20,'Debt _USD'!BG$5:BG$45)/(10^6)</f>
        <v>0</v>
      </c>
      <c r="AQ20" s="86">
        <f>SUMIF('Debt _USD'!$G$5:$G$45,Aggregated_USD!$D20,'Debt _USD'!BH$5:BH$45)/(10^6)</f>
        <v>0</v>
      </c>
      <c r="AR20" s="86">
        <f>SUMIF('Debt _USD'!$G$5:$G$45,Aggregated_USD!$D20,'Debt _USD'!BI$5:BI$45)/(10^6)</f>
        <v>0</v>
      </c>
      <c r="AS20" s="86">
        <f>SUMIF('Debt _USD'!$G$5:$G$45,Aggregated_USD!$D20,'Debt _USD'!BJ$5:BJ$45)/(10^6)</f>
        <v>0</v>
      </c>
      <c r="AT20" s="86">
        <f>SUMIF('Debt _USD'!$G$5:$G$45,Aggregated_USD!$D20,'Debt _USD'!BK$5:BK$45)/(10^6)</f>
        <v>0</v>
      </c>
      <c r="AU20" s="86">
        <f>SUMIF('Debt _USD'!$G$5:$G$45,Aggregated_USD!$D20,'Debt _USD'!BL$5:BL$45)/(10^6)</f>
        <v>0</v>
      </c>
      <c r="AV20" s="86">
        <f>SUMIF('Debt _USD'!$G$5:$G$45,Aggregated_USD!$D20,'Debt _USD'!BM$5:BM$45)/(10^6)</f>
        <v>0</v>
      </c>
      <c r="AW20" s="86">
        <f>SUMIF('Debt _USD'!$G$5:$G$45,Aggregated_USD!$D20,'Debt _USD'!BN$5:BN$45)/(10^6)</f>
        <v>0</v>
      </c>
      <c r="AX20" s="86">
        <f>SUMIF('Debt _USD'!$G$5:$G$45,Aggregated_USD!$D20,'Debt _USD'!BO$5:BO$45)/(10^6)</f>
        <v>0</v>
      </c>
      <c r="AY20" s="86">
        <f>SUMIF('Debt _USD'!$G$5:$G$45,Aggregated_USD!$D20,'Debt _USD'!BP$5:BP$45)/(10^6)</f>
        <v>0</v>
      </c>
      <c r="AZ20" s="86">
        <f>SUMIF('Debt _USD'!$G$5:$G$45,Aggregated_USD!$D20,'Debt _USD'!BQ$5:BQ$45)/(10^6)</f>
        <v>0</v>
      </c>
      <c r="BA20" s="86">
        <f>SUMIF('Debt _USD'!$G$5:$G$45,Aggregated_USD!$D20,'Debt _USD'!BR$5:BR$45)/(10^6)</f>
        <v>0</v>
      </c>
      <c r="BB20" s="86">
        <f>SUMIF('Debt _USD'!$G$5:$G$45,Aggregated_USD!$D20,'Debt _USD'!BS$5:BS$45)/(10^6)</f>
        <v>0</v>
      </c>
      <c r="BC20" s="86">
        <f>SUMIF('Debt _USD'!$G$5:$G$45,Aggregated_USD!$D20,'Debt _USD'!BT$5:BT$45)/(10^6)</f>
        <v>0</v>
      </c>
      <c r="BD20" s="86">
        <f>SUMIF('Debt _USD'!$G$5:$G$45,Aggregated_USD!$D20,'Debt _USD'!BU$5:BU$45)/(10^6)</f>
        <v>0</v>
      </c>
      <c r="BE20" s="86">
        <f>SUMIF('Debt _USD'!$G$5:$G$45,Aggregated_USD!$D20,'Debt _USD'!BV$5:BV$45)/(10^6)</f>
        <v>0</v>
      </c>
      <c r="BF20" s="86">
        <f>SUMIF('Debt _USD'!$G$5:$G$45,Aggregated_USD!$D20,'Debt _USD'!BW$5:BW$45)/(10^6)</f>
        <v>0</v>
      </c>
    </row>
    <row r="21" spans="1:58" s="78" customFormat="1" ht="15" customHeight="1" x14ac:dyDescent="0.3">
      <c r="A21" s="84"/>
      <c r="B21" s="84"/>
      <c r="C21" s="84"/>
      <c r="D21" s="84">
        <v>17</v>
      </c>
      <c r="E21" s="84" t="str">
        <f t="shared" si="3"/>
        <v>UTP_17</v>
      </c>
      <c r="F21" s="84">
        <f>COUNTIF('Debt _USD'!$F$5:$F$45,Aggregated_USD!C21)</f>
        <v>0</v>
      </c>
      <c r="G21" s="84"/>
      <c r="H21" s="85">
        <f>SUM(I21:BF21)</f>
        <v>0</v>
      </c>
      <c r="I21" s="86">
        <f>SUMIF('Debt _USD'!$G$5:$G$45,Aggregated_USD!$D21,'Debt _USD'!Z$5:Z$45)/(10^6)</f>
        <v>0</v>
      </c>
      <c r="J21" s="86">
        <f>SUMIF('Debt _USD'!$G$5:$G$45,Aggregated_USD!$D21,'Debt _USD'!AA$5:AA$45)/(10^6)</f>
        <v>0</v>
      </c>
      <c r="K21" s="86">
        <f>SUMIF('Debt _USD'!$G$5:$G$45,Aggregated_USD!$D21,'Debt _USD'!AB$5:AB$45)/(10^6)</f>
        <v>0</v>
      </c>
      <c r="L21" s="86">
        <f>SUMIF('Debt _USD'!$G$5:$G$45,Aggregated_USD!$D21,'Debt _USD'!AC$5:AC$45)/(10^6)</f>
        <v>0</v>
      </c>
      <c r="M21" s="86">
        <f>SUMIF('Debt _USD'!$G$5:$G$45,Aggregated_USD!$D21,'Debt _USD'!AD$5:AD$45)/(10^6)</f>
        <v>0</v>
      </c>
      <c r="N21" s="86">
        <f>SUMIF('Debt _USD'!$G$5:$G$45,Aggregated_USD!$D21,'Debt _USD'!AE$5:AE$45)/(10^6)</f>
        <v>0</v>
      </c>
      <c r="O21" s="86">
        <f>SUMIF('Debt _USD'!$G$5:$G$45,Aggregated_USD!$D21,'Debt _USD'!AF$5:AF$45)/(10^6)</f>
        <v>0</v>
      </c>
      <c r="P21" s="86">
        <f>SUMIF('Debt _USD'!$G$5:$G$45,Aggregated_USD!$D21,'Debt _USD'!AG$5:AG$45)/(10^6)</f>
        <v>0</v>
      </c>
      <c r="Q21" s="86">
        <f>SUMIF('Debt _USD'!$G$5:$G$45,Aggregated_USD!$D21,'Debt _USD'!AH$5:AH$45)/(10^6)</f>
        <v>0</v>
      </c>
      <c r="R21" s="86">
        <f>SUMIF('Debt _USD'!$G$5:$G$45,Aggregated_USD!$D21,'Debt _USD'!AI$5:AI$45)/(10^6)</f>
        <v>0</v>
      </c>
      <c r="S21" s="86">
        <f>SUMIF('Debt _USD'!$G$5:$G$45,Aggregated_USD!$D21,'Debt _USD'!AJ$5:AJ$45)/(10^6)</f>
        <v>0</v>
      </c>
      <c r="T21" s="86">
        <f>SUMIF('Debt _USD'!$G$5:$G$45,Aggregated_USD!$D21,'Debt _USD'!AK$5:AK$45)/(10^6)</f>
        <v>0</v>
      </c>
      <c r="U21" s="86">
        <f>SUMIF('Debt _USD'!$G$5:$G$45,Aggregated_USD!$D21,'Debt _USD'!AL$5:AL$45)/(10^6)</f>
        <v>0</v>
      </c>
      <c r="V21" s="86">
        <f>SUMIF('Debt _USD'!$G$5:$G$45,Aggregated_USD!$D21,'Debt _USD'!AM$5:AM$45)/(10^6)</f>
        <v>0</v>
      </c>
      <c r="W21" s="86">
        <f>SUMIF('Debt _USD'!$G$5:$G$45,Aggregated_USD!$D21,'Debt _USD'!AN$5:AN$45)/(10^6)</f>
        <v>0</v>
      </c>
      <c r="X21" s="86">
        <f>SUMIF('Debt _USD'!$G$5:$G$45,Aggregated_USD!$D21,'Debt _USD'!AO$5:AO$45)/(10^6)</f>
        <v>0</v>
      </c>
      <c r="Y21" s="86">
        <f>SUMIF('Debt _USD'!$G$5:$G$45,Aggregated_USD!$D21,'Debt _USD'!AP$5:AP$45)/(10^6)</f>
        <v>0</v>
      </c>
      <c r="Z21" s="86">
        <f>SUMIF('Debt _USD'!$G$5:$G$45,Aggregated_USD!$D21,'Debt _USD'!AQ$5:AQ$45)/(10^6)</f>
        <v>0</v>
      </c>
      <c r="AA21" s="86">
        <f>SUMIF('Debt _USD'!$G$5:$G$45,Aggregated_USD!$D21,'Debt _USD'!AR$5:AR$45)/(10^6)</f>
        <v>0</v>
      </c>
      <c r="AB21" s="86">
        <f>SUMIF('Debt _USD'!$G$5:$G$45,Aggregated_USD!$D21,'Debt _USD'!AS$5:AS$45)/(10^6)</f>
        <v>0</v>
      </c>
      <c r="AC21" s="86">
        <f>SUMIF('Debt _USD'!$G$5:$G$45,Aggregated_USD!$D21,'Debt _USD'!AT$5:AT$45)/(10^6)</f>
        <v>0</v>
      </c>
      <c r="AD21" s="86">
        <f>SUMIF('Debt _USD'!$G$5:$G$45,Aggregated_USD!$D21,'Debt _USD'!AU$5:AU$45)/(10^6)</f>
        <v>0</v>
      </c>
      <c r="AE21" s="86">
        <f>SUMIF('Debt _USD'!$G$5:$G$45,Aggregated_USD!$D21,'Debt _USD'!AV$5:AV$45)/(10^6)</f>
        <v>0</v>
      </c>
      <c r="AF21" s="86">
        <f>SUMIF('Debt _USD'!$G$5:$G$45,Aggregated_USD!$D21,'Debt _USD'!AW$5:AW$45)/(10^6)</f>
        <v>0</v>
      </c>
      <c r="AG21" s="86">
        <f>SUMIF('Debt _USD'!$G$5:$G$45,Aggregated_USD!$D21,'Debt _USD'!AX$5:AX$45)/(10^6)</f>
        <v>0</v>
      </c>
      <c r="AH21" s="86">
        <f>SUMIF('Debt _USD'!$G$5:$G$45,Aggregated_USD!$D21,'Debt _USD'!AY$5:AY$45)/(10^6)</f>
        <v>0</v>
      </c>
      <c r="AI21" s="86">
        <f>SUMIF('Debt _USD'!$G$5:$G$45,Aggregated_USD!$D21,'Debt _USD'!AZ$5:AZ$45)/(10^6)</f>
        <v>0</v>
      </c>
      <c r="AJ21" s="86">
        <f>SUMIF('Debt _USD'!$G$5:$G$45,Aggregated_USD!$D21,'Debt _USD'!BA$5:BA$45)/(10^6)</f>
        <v>0</v>
      </c>
      <c r="AK21" s="86">
        <f>SUMIF('Debt _USD'!$G$5:$G$45,Aggregated_USD!$D21,'Debt _USD'!BB$5:BB$45)/(10^6)</f>
        <v>0</v>
      </c>
      <c r="AL21" s="86">
        <f>SUMIF('Debt _USD'!$G$5:$G$45,Aggregated_USD!$D21,'Debt _USD'!BC$5:BC$45)/(10^6)</f>
        <v>0</v>
      </c>
      <c r="AM21" s="86">
        <f>SUMIF('Debt _USD'!$G$5:$G$45,Aggregated_USD!$D21,'Debt _USD'!BD$5:BD$45)/(10^6)</f>
        <v>0</v>
      </c>
      <c r="AN21" s="86">
        <f>SUMIF('Debt _USD'!$G$5:$G$45,Aggregated_USD!$D21,'Debt _USD'!BE$5:BE$45)/(10^6)</f>
        <v>0</v>
      </c>
      <c r="AO21" s="86">
        <f>SUMIF('Debt _USD'!$G$5:$G$45,Aggregated_USD!$D21,'Debt _USD'!BF$5:BF$45)/(10^6)</f>
        <v>0</v>
      </c>
      <c r="AP21" s="86">
        <f>SUMIF('Debt _USD'!$G$5:$G$45,Aggregated_USD!$D21,'Debt _USD'!BG$5:BG$45)/(10^6)</f>
        <v>0</v>
      </c>
      <c r="AQ21" s="86">
        <f>SUMIF('Debt _USD'!$G$5:$G$45,Aggregated_USD!$D21,'Debt _USD'!BH$5:BH$45)/(10^6)</f>
        <v>0</v>
      </c>
      <c r="AR21" s="86">
        <f>SUMIF('Debt _USD'!$G$5:$G$45,Aggregated_USD!$D21,'Debt _USD'!BI$5:BI$45)/(10^6)</f>
        <v>0</v>
      </c>
      <c r="AS21" s="86">
        <f>SUMIF('Debt _USD'!$G$5:$G$45,Aggregated_USD!$D21,'Debt _USD'!BJ$5:BJ$45)/(10^6)</f>
        <v>0</v>
      </c>
      <c r="AT21" s="86">
        <f>SUMIF('Debt _USD'!$G$5:$G$45,Aggregated_USD!$D21,'Debt _USD'!BK$5:BK$45)/(10^6)</f>
        <v>0</v>
      </c>
      <c r="AU21" s="86">
        <f>SUMIF('Debt _USD'!$G$5:$G$45,Aggregated_USD!$D21,'Debt _USD'!BL$5:BL$45)/(10^6)</f>
        <v>0</v>
      </c>
      <c r="AV21" s="86">
        <f>SUMIF('Debt _USD'!$G$5:$G$45,Aggregated_USD!$D21,'Debt _USD'!BM$5:BM$45)/(10^6)</f>
        <v>0</v>
      </c>
      <c r="AW21" s="86">
        <f>SUMIF('Debt _USD'!$G$5:$G$45,Aggregated_USD!$D21,'Debt _USD'!BN$5:BN$45)/(10^6)</f>
        <v>0</v>
      </c>
      <c r="AX21" s="86">
        <f>SUMIF('Debt _USD'!$G$5:$G$45,Aggregated_USD!$D21,'Debt _USD'!BO$5:BO$45)/(10^6)</f>
        <v>0</v>
      </c>
      <c r="AY21" s="86">
        <f>SUMIF('Debt _USD'!$G$5:$G$45,Aggregated_USD!$D21,'Debt _USD'!BP$5:BP$45)/(10^6)</f>
        <v>0</v>
      </c>
      <c r="AZ21" s="86">
        <f>SUMIF('Debt _USD'!$G$5:$G$45,Aggregated_USD!$D21,'Debt _USD'!BQ$5:BQ$45)/(10^6)</f>
        <v>0</v>
      </c>
      <c r="BA21" s="86">
        <f>SUMIF('Debt _USD'!$G$5:$G$45,Aggregated_USD!$D21,'Debt _USD'!BR$5:BR$45)/(10^6)</f>
        <v>0</v>
      </c>
      <c r="BB21" s="86">
        <f>SUMIF('Debt _USD'!$G$5:$G$45,Aggregated_USD!$D21,'Debt _USD'!BS$5:BS$45)/(10^6)</f>
        <v>0</v>
      </c>
      <c r="BC21" s="86">
        <f>SUMIF('Debt _USD'!$G$5:$G$45,Aggregated_USD!$D21,'Debt _USD'!BT$5:BT$45)/(10^6)</f>
        <v>0</v>
      </c>
      <c r="BD21" s="86">
        <f>SUMIF('Debt _USD'!$G$5:$G$45,Aggregated_USD!$D21,'Debt _USD'!BU$5:BU$45)/(10^6)</f>
        <v>0</v>
      </c>
      <c r="BE21" s="86">
        <f>SUMIF('Debt _USD'!$G$5:$G$45,Aggregated_USD!$D21,'Debt _USD'!BV$5:BV$45)/(10^6)</f>
        <v>0</v>
      </c>
      <c r="BF21" s="86">
        <f>SUMIF('Debt _USD'!$G$5:$G$45,Aggregated_USD!$D21,'Debt _USD'!BW$5:BW$45)/(10^6)</f>
        <v>0</v>
      </c>
    </row>
    <row r="22" spans="1:58" s="78" customFormat="1" ht="15" customHeight="1" x14ac:dyDescent="0.3">
      <c r="A22" s="84"/>
      <c r="B22" s="84"/>
      <c r="C22" s="84"/>
      <c r="D22" s="84">
        <v>18</v>
      </c>
      <c r="E22" s="84" t="str">
        <f t="shared" si="3"/>
        <v>UTP_18</v>
      </c>
      <c r="F22" s="84">
        <f>COUNTIF('Debt _USD'!$F$5:$F$45,Aggregated_USD!C22)</f>
        <v>0</v>
      </c>
      <c r="G22" s="84"/>
      <c r="H22" s="85">
        <f>SUM(I22:BF22)</f>
        <v>0</v>
      </c>
      <c r="I22" s="86">
        <f>SUMIF('Debt _USD'!$G$5:$G$45,Aggregated_USD!$D22,'Debt _USD'!Z$5:Z$45)/(10^6)</f>
        <v>0</v>
      </c>
      <c r="J22" s="86">
        <f>SUMIF('Debt _USD'!$G$5:$G$45,Aggregated_USD!$D22,'Debt _USD'!AA$5:AA$45)/(10^6)</f>
        <v>0</v>
      </c>
      <c r="K22" s="86">
        <f>SUMIF('Debt _USD'!$G$5:$G$45,Aggregated_USD!$D22,'Debt _USD'!AB$5:AB$45)/(10^6)</f>
        <v>0</v>
      </c>
      <c r="L22" s="86">
        <f>SUMIF('Debt _USD'!$G$5:$G$45,Aggregated_USD!$D22,'Debt _USD'!AC$5:AC$45)/(10^6)</f>
        <v>0</v>
      </c>
      <c r="M22" s="86">
        <f>SUMIF('Debt _USD'!$G$5:$G$45,Aggregated_USD!$D22,'Debt _USD'!AD$5:AD$45)/(10^6)</f>
        <v>0</v>
      </c>
      <c r="N22" s="86">
        <f>SUMIF('Debt _USD'!$G$5:$G$45,Aggregated_USD!$D22,'Debt _USD'!AE$5:AE$45)/(10^6)</f>
        <v>0</v>
      </c>
      <c r="O22" s="86">
        <f>SUMIF('Debt _USD'!$G$5:$G$45,Aggregated_USD!$D22,'Debt _USD'!AF$5:AF$45)/(10^6)</f>
        <v>0</v>
      </c>
      <c r="P22" s="86">
        <f>SUMIF('Debt _USD'!$G$5:$G$45,Aggregated_USD!$D22,'Debt _USD'!AG$5:AG$45)/(10^6)</f>
        <v>0</v>
      </c>
      <c r="Q22" s="86">
        <f>SUMIF('Debt _USD'!$G$5:$G$45,Aggregated_USD!$D22,'Debt _USD'!AH$5:AH$45)/(10^6)</f>
        <v>0</v>
      </c>
      <c r="R22" s="86">
        <f>SUMIF('Debt _USD'!$G$5:$G$45,Aggregated_USD!$D22,'Debt _USD'!AI$5:AI$45)/(10^6)</f>
        <v>0</v>
      </c>
      <c r="S22" s="86">
        <f>SUMIF('Debt _USD'!$G$5:$G$45,Aggregated_USD!$D22,'Debt _USD'!AJ$5:AJ$45)/(10^6)</f>
        <v>0</v>
      </c>
      <c r="T22" s="86">
        <f>SUMIF('Debt _USD'!$G$5:$G$45,Aggregated_USD!$D22,'Debt _USD'!AK$5:AK$45)/(10^6)</f>
        <v>0</v>
      </c>
      <c r="U22" s="86">
        <f>SUMIF('Debt _USD'!$G$5:$G$45,Aggregated_USD!$D22,'Debt _USD'!AL$5:AL$45)/(10^6)</f>
        <v>0</v>
      </c>
      <c r="V22" s="86">
        <f>SUMIF('Debt _USD'!$G$5:$G$45,Aggregated_USD!$D22,'Debt _USD'!AM$5:AM$45)/(10^6)</f>
        <v>0</v>
      </c>
      <c r="W22" s="86">
        <f>SUMIF('Debt _USD'!$G$5:$G$45,Aggregated_USD!$D22,'Debt _USD'!AN$5:AN$45)/(10^6)</f>
        <v>0</v>
      </c>
      <c r="X22" s="86">
        <f>SUMIF('Debt _USD'!$G$5:$G$45,Aggregated_USD!$D22,'Debt _USD'!AO$5:AO$45)/(10^6)</f>
        <v>0</v>
      </c>
      <c r="Y22" s="86">
        <f>SUMIF('Debt _USD'!$G$5:$G$45,Aggregated_USD!$D22,'Debt _USD'!AP$5:AP$45)/(10^6)</f>
        <v>0</v>
      </c>
      <c r="Z22" s="86">
        <f>SUMIF('Debt _USD'!$G$5:$G$45,Aggregated_USD!$D22,'Debt _USD'!AQ$5:AQ$45)/(10^6)</f>
        <v>0</v>
      </c>
      <c r="AA22" s="86">
        <f>SUMIF('Debt _USD'!$G$5:$G$45,Aggregated_USD!$D22,'Debt _USD'!AR$5:AR$45)/(10^6)</f>
        <v>0</v>
      </c>
      <c r="AB22" s="86">
        <f>SUMIF('Debt _USD'!$G$5:$G$45,Aggregated_USD!$D22,'Debt _USD'!AS$5:AS$45)/(10^6)</f>
        <v>0</v>
      </c>
      <c r="AC22" s="86">
        <f>SUMIF('Debt _USD'!$G$5:$G$45,Aggregated_USD!$D22,'Debt _USD'!AT$5:AT$45)/(10^6)</f>
        <v>0</v>
      </c>
      <c r="AD22" s="86">
        <f>SUMIF('Debt _USD'!$G$5:$G$45,Aggregated_USD!$D22,'Debt _USD'!AU$5:AU$45)/(10^6)</f>
        <v>0</v>
      </c>
      <c r="AE22" s="86">
        <f>SUMIF('Debt _USD'!$G$5:$G$45,Aggregated_USD!$D22,'Debt _USD'!AV$5:AV$45)/(10^6)</f>
        <v>0</v>
      </c>
      <c r="AF22" s="86">
        <f>SUMIF('Debt _USD'!$G$5:$G$45,Aggregated_USD!$D22,'Debt _USD'!AW$5:AW$45)/(10^6)</f>
        <v>0</v>
      </c>
      <c r="AG22" s="86">
        <f>SUMIF('Debt _USD'!$G$5:$G$45,Aggregated_USD!$D22,'Debt _USD'!AX$5:AX$45)/(10^6)</f>
        <v>0</v>
      </c>
      <c r="AH22" s="86">
        <f>SUMIF('Debt _USD'!$G$5:$G$45,Aggregated_USD!$D22,'Debt _USD'!AY$5:AY$45)/(10^6)</f>
        <v>0</v>
      </c>
      <c r="AI22" s="86">
        <f>SUMIF('Debt _USD'!$G$5:$G$45,Aggregated_USD!$D22,'Debt _USD'!AZ$5:AZ$45)/(10^6)</f>
        <v>0</v>
      </c>
      <c r="AJ22" s="86">
        <f>SUMIF('Debt _USD'!$G$5:$G$45,Aggregated_USD!$D22,'Debt _USD'!BA$5:BA$45)/(10^6)</f>
        <v>0</v>
      </c>
      <c r="AK22" s="86">
        <f>SUMIF('Debt _USD'!$G$5:$G$45,Aggregated_USD!$D22,'Debt _USD'!BB$5:BB$45)/(10^6)</f>
        <v>0</v>
      </c>
      <c r="AL22" s="86">
        <f>SUMIF('Debt _USD'!$G$5:$G$45,Aggregated_USD!$D22,'Debt _USD'!BC$5:BC$45)/(10^6)</f>
        <v>0</v>
      </c>
      <c r="AM22" s="86">
        <f>SUMIF('Debt _USD'!$G$5:$G$45,Aggregated_USD!$D22,'Debt _USD'!BD$5:BD$45)/(10^6)</f>
        <v>0</v>
      </c>
      <c r="AN22" s="86">
        <f>SUMIF('Debt _USD'!$G$5:$G$45,Aggregated_USD!$D22,'Debt _USD'!BE$5:BE$45)/(10^6)</f>
        <v>0</v>
      </c>
      <c r="AO22" s="86">
        <f>SUMIF('Debt _USD'!$G$5:$G$45,Aggregated_USD!$D22,'Debt _USD'!BF$5:BF$45)/(10^6)</f>
        <v>0</v>
      </c>
      <c r="AP22" s="86">
        <f>SUMIF('Debt _USD'!$G$5:$G$45,Aggregated_USD!$D22,'Debt _USD'!BG$5:BG$45)/(10^6)</f>
        <v>0</v>
      </c>
      <c r="AQ22" s="86">
        <f>SUMIF('Debt _USD'!$G$5:$G$45,Aggregated_USD!$D22,'Debt _USD'!BH$5:BH$45)/(10^6)</f>
        <v>0</v>
      </c>
      <c r="AR22" s="86">
        <f>SUMIF('Debt _USD'!$G$5:$G$45,Aggregated_USD!$D22,'Debt _USD'!BI$5:BI$45)/(10^6)</f>
        <v>0</v>
      </c>
      <c r="AS22" s="86">
        <f>SUMIF('Debt _USD'!$G$5:$G$45,Aggregated_USD!$D22,'Debt _USD'!BJ$5:BJ$45)/(10^6)</f>
        <v>0</v>
      </c>
      <c r="AT22" s="86">
        <f>SUMIF('Debt _USD'!$G$5:$G$45,Aggregated_USD!$D22,'Debt _USD'!BK$5:BK$45)/(10^6)</f>
        <v>0</v>
      </c>
      <c r="AU22" s="86">
        <f>SUMIF('Debt _USD'!$G$5:$G$45,Aggregated_USD!$D22,'Debt _USD'!BL$5:BL$45)/(10^6)</f>
        <v>0</v>
      </c>
      <c r="AV22" s="86">
        <f>SUMIF('Debt _USD'!$G$5:$G$45,Aggregated_USD!$D22,'Debt _USD'!BM$5:BM$45)/(10^6)</f>
        <v>0</v>
      </c>
      <c r="AW22" s="86">
        <f>SUMIF('Debt _USD'!$G$5:$G$45,Aggregated_USD!$D22,'Debt _USD'!BN$5:BN$45)/(10^6)</f>
        <v>0</v>
      </c>
      <c r="AX22" s="86">
        <f>SUMIF('Debt _USD'!$G$5:$G$45,Aggregated_USD!$D22,'Debt _USD'!BO$5:BO$45)/(10^6)</f>
        <v>0</v>
      </c>
      <c r="AY22" s="86">
        <f>SUMIF('Debt _USD'!$G$5:$G$45,Aggregated_USD!$D22,'Debt _USD'!BP$5:BP$45)/(10^6)</f>
        <v>0</v>
      </c>
      <c r="AZ22" s="86">
        <f>SUMIF('Debt _USD'!$G$5:$G$45,Aggregated_USD!$D22,'Debt _USD'!BQ$5:BQ$45)/(10^6)</f>
        <v>0</v>
      </c>
      <c r="BA22" s="86">
        <f>SUMIF('Debt _USD'!$G$5:$G$45,Aggregated_USD!$D22,'Debt _USD'!BR$5:BR$45)/(10^6)</f>
        <v>0</v>
      </c>
      <c r="BB22" s="86">
        <f>SUMIF('Debt _USD'!$G$5:$G$45,Aggregated_USD!$D22,'Debt _USD'!BS$5:BS$45)/(10^6)</f>
        <v>0</v>
      </c>
      <c r="BC22" s="86">
        <f>SUMIF('Debt _USD'!$G$5:$G$45,Aggregated_USD!$D22,'Debt _USD'!BT$5:BT$45)/(10^6)</f>
        <v>0</v>
      </c>
      <c r="BD22" s="86">
        <f>SUMIF('Debt _USD'!$G$5:$G$45,Aggregated_USD!$D22,'Debt _USD'!BU$5:BU$45)/(10^6)</f>
        <v>0</v>
      </c>
      <c r="BE22" s="86">
        <f>SUMIF('Debt _USD'!$G$5:$G$45,Aggregated_USD!$D22,'Debt _USD'!BV$5:BV$45)/(10^6)</f>
        <v>0</v>
      </c>
      <c r="BF22" s="86">
        <f>SUMIF('Debt _USD'!$G$5:$G$45,Aggregated_USD!$D22,'Debt _USD'!BW$5:BW$45)/(10^6)</f>
        <v>0</v>
      </c>
    </row>
    <row r="23" spans="1:58" s="78" customFormat="1" ht="15" customHeight="1" x14ac:dyDescent="0.3">
      <c r="A23" s="84"/>
      <c r="B23" s="84"/>
      <c r="C23" s="84"/>
      <c r="D23" s="84">
        <v>19</v>
      </c>
      <c r="E23" s="84" t="str">
        <f t="shared" si="3"/>
        <v>UTP_19</v>
      </c>
      <c r="F23" s="84">
        <f>COUNTIF('Debt _USD'!$F$5:$F$45,Aggregated_USD!C23)</f>
        <v>0</v>
      </c>
      <c r="G23" s="84"/>
      <c r="H23" s="85">
        <f>SUM(I23:BF23)</f>
        <v>0</v>
      </c>
      <c r="I23" s="86">
        <f>SUMIF('Debt _USD'!$G$5:$G$45,Aggregated_USD!$D23,'Debt _USD'!Z$5:Z$45)/(10^6)</f>
        <v>0</v>
      </c>
      <c r="J23" s="86">
        <f>SUMIF('Debt _USD'!$G$5:$G$45,Aggregated_USD!$D23,'Debt _USD'!AA$5:AA$45)/(10^6)</f>
        <v>0</v>
      </c>
      <c r="K23" s="86">
        <f>SUMIF('Debt _USD'!$G$5:$G$45,Aggregated_USD!$D23,'Debt _USD'!AB$5:AB$45)/(10^6)</f>
        <v>0</v>
      </c>
      <c r="L23" s="86">
        <f>SUMIF('Debt _USD'!$G$5:$G$45,Aggregated_USD!$D23,'Debt _USD'!AC$5:AC$45)/(10^6)</f>
        <v>0</v>
      </c>
      <c r="M23" s="86">
        <f>SUMIF('Debt _USD'!$G$5:$G$45,Aggregated_USD!$D23,'Debt _USD'!AD$5:AD$45)/(10^6)</f>
        <v>0</v>
      </c>
      <c r="N23" s="86">
        <f>SUMIF('Debt _USD'!$G$5:$G$45,Aggregated_USD!$D23,'Debt _USD'!AE$5:AE$45)/(10^6)</f>
        <v>0</v>
      </c>
      <c r="O23" s="86">
        <f>SUMIF('Debt _USD'!$G$5:$G$45,Aggregated_USD!$D23,'Debt _USD'!AF$5:AF$45)/(10^6)</f>
        <v>0</v>
      </c>
      <c r="P23" s="86">
        <f>SUMIF('Debt _USD'!$G$5:$G$45,Aggregated_USD!$D23,'Debt _USD'!AG$5:AG$45)/(10^6)</f>
        <v>0</v>
      </c>
      <c r="Q23" s="86">
        <f>SUMIF('Debt _USD'!$G$5:$G$45,Aggregated_USD!$D23,'Debt _USD'!AH$5:AH$45)/(10^6)</f>
        <v>0</v>
      </c>
      <c r="R23" s="86">
        <f>SUMIF('Debt _USD'!$G$5:$G$45,Aggregated_USD!$D23,'Debt _USD'!AI$5:AI$45)/(10^6)</f>
        <v>0</v>
      </c>
      <c r="S23" s="86">
        <f>SUMIF('Debt _USD'!$G$5:$G$45,Aggregated_USD!$D23,'Debt _USD'!AJ$5:AJ$45)/(10^6)</f>
        <v>0</v>
      </c>
      <c r="T23" s="86">
        <f>SUMIF('Debt _USD'!$G$5:$G$45,Aggregated_USD!$D23,'Debt _USD'!AK$5:AK$45)/(10^6)</f>
        <v>0</v>
      </c>
      <c r="U23" s="86">
        <f>SUMIF('Debt _USD'!$G$5:$G$45,Aggregated_USD!$D23,'Debt _USD'!AL$5:AL$45)/(10^6)</f>
        <v>0</v>
      </c>
      <c r="V23" s="86">
        <f>SUMIF('Debt _USD'!$G$5:$G$45,Aggregated_USD!$D23,'Debt _USD'!AM$5:AM$45)/(10^6)</f>
        <v>0</v>
      </c>
      <c r="W23" s="86">
        <f>SUMIF('Debt _USD'!$G$5:$G$45,Aggregated_USD!$D23,'Debt _USD'!AN$5:AN$45)/(10^6)</f>
        <v>0</v>
      </c>
      <c r="X23" s="86">
        <f>SUMIF('Debt _USD'!$G$5:$G$45,Aggregated_USD!$D23,'Debt _USD'!AO$5:AO$45)/(10^6)</f>
        <v>0</v>
      </c>
      <c r="Y23" s="86">
        <f>SUMIF('Debt _USD'!$G$5:$G$45,Aggregated_USD!$D23,'Debt _USD'!AP$5:AP$45)/(10^6)</f>
        <v>0</v>
      </c>
      <c r="Z23" s="86">
        <f>SUMIF('Debt _USD'!$G$5:$G$45,Aggregated_USD!$D23,'Debt _USD'!AQ$5:AQ$45)/(10^6)</f>
        <v>0</v>
      </c>
      <c r="AA23" s="86">
        <f>SUMIF('Debt _USD'!$G$5:$G$45,Aggregated_USD!$D23,'Debt _USD'!AR$5:AR$45)/(10^6)</f>
        <v>0</v>
      </c>
      <c r="AB23" s="86">
        <f>SUMIF('Debt _USD'!$G$5:$G$45,Aggregated_USD!$D23,'Debt _USD'!AS$5:AS$45)/(10^6)</f>
        <v>0</v>
      </c>
      <c r="AC23" s="86">
        <f>SUMIF('Debt _USD'!$G$5:$G$45,Aggregated_USD!$D23,'Debt _USD'!AT$5:AT$45)/(10^6)</f>
        <v>0</v>
      </c>
      <c r="AD23" s="86">
        <f>SUMIF('Debt _USD'!$G$5:$G$45,Aggregated_USD!$D23,'Debt _USD'!AU$5:AU$45)/(10^6)</f>
        <v>0</v>
      </c>
      <c r="AE23" s="86">
        <f>SUMIF('Debt _USD'!$G$5:$G$45,Aggregated_USD!$D23,'Debt _USD'!AV$5:AV$45)/(10^6)</f>
        <v>0</v>
      </c>
      <c r="AF23" s="86">
        <f>SUMIF('Debt _USD'!$G$5:$G$45,Aggregated_USD!$D23,'Debt _USD'!AW$5:AW$45)/(10^6)</f>
        <v>0</v>
      </c>
      <c r="AG23" s="86">
        <f>SUMIF('Debt _USD'!$G$5:$G$45,Aggregated_USD!$D23,'Debt _USD'!AX$5:AX$45)/(10^6)</f>
        <v>0</v>
      </c>
      <c r="AH23" s="86">
        <f>SUMIF('Debt _USD'!$G$5:$G$45,Aggregated_USD!$D23,'Debt _USD'!AY$5:AY$45)/(10^6)</f>
        <v>0</v>
      </c>
      <c r="AI23" s="86">
        <f>SUMIF('Debt _USD'!$G$5:$G$45,Aggregated_USD!$D23,'Debt _USD'!AZ$5:AZ$45)/(10^6)</f>
        <v>0</v>
      </c>
      <c r="AJ23" s="86">
        <f>SUMIF('Debt _USD'!$G$5:$G$45,Aggregated_USD!$D23,'Debt _USD'!BA$5:BA$45)/(10^6)</f>
        <v>0</v>
      </c>
      <c r="AK23" s="86">
        <f>SUMIF('Debt _USD'!$G$5:$G$45,Aggregated_USD!$D23,'Debt _USD'!BB$5:BB$45)/(10^6)</f>
        <v>0</v>
      </c>
      <c r="AL23" s="86">
        <f>SUMIF('Debt _USD'!$G$5:$G$45,Aggregated_USD!$D23,'Debt _USD'!BC$5:BC$45)/(10^6)</f>
        <v>0</v>
      </c>
      <c r="AM23" s="86">
        <f>SUMIF('Debt _USD'!$G$5:$G$45,Aggregated_USD!$D23,'Debt _USD'!BD$5:BD$45)/(10^6)</f>
        <v>0</v>
      </c>
      <c r="AN23" s="86">
        <f>SUMIF('Debt _USD'!$G$5:$G$45,Aggregated_USD!$D23,'Debt _USD'!BE$5:BE$45)/(10^6)</f>
        <v>0</v>
      </c>
      <c r="AO23" s="86">
        <f>SUMIF('Debt _USD'!$G$5:$G$45,Aggregated_USD!$D23,'Debt _USD'!BF$5:BF$45)/(10^6)</f>
        <v>0</v>
      </c>
      <c r="AP23" s="86">
        <f>SUMIF('Debt _USD'!$G$5:$G$45,Aggregated_USD!$D23,'Debt _USD'!BG$5:BG$45)/(10^6)</f>
        <v>0</v>
      </c>
      <c r="AQ23" s="86">
        <f>SUMIF('Debt _USD'!$G$5:$G$45,Aggregated_USD!$D23,'Debt _USD'!BH$5:BH$45)/(10^6)</f>
        <v>0</v>
      </c>
      <c r="AR23" s="86">
        <f>SUMIF('Debt _USD'!$G$5:$G$45,Aggregated_USD!$D23,'Debt _USD'!BI$5:BI$45)/(10^6)</f>
        <v>0</v>
      </c>
      <c r="AS23" s="86">
        <f>SUMIF('Debt _USD'!$G$5:$G$45,Aggregated_USD!$D23,'Debt _USD'!BJ$5:BJ$45)/(10^6)</f>
        <v>0</v>
      </c>
      <c r="AT23" s="86">
        <f>SUMIF('Debt _USD'!$G$5:$G$45,Aggregated_USD!$D23,'Debt _USD'!BK$5:BK$45)/(10^6)</f>
        <v>0</v>
      </c>
      <c r="AU23" s="86">
        <f>SUMIF('Debt _USD'!$G$5:$G$45,Aggregated_USD!$D23,'Debt _USD'!BL$5:BL$45)/(10^6)</f>
        <v>0</v>
      </c>
      <c r="AV23" s="86">
        <f>SUMIF('Debt _USD'!$G$5:$G$45,Aggregated_USD!$D23,'Debt _USD'!BM$5:BM$45)/(10^6)</f>
        <v>0</v>
      </c>
      <c r="AW23" s="86">
        <f>SUMIF('Debt _USD'!$G$5:$G$45,Aggregated_USD!$D23,'Debt _USD'!BN$5:BN$45)/(10^6)</f>
        <v>0</v>
      </c>
      <c r="AX23" s="86">
        <f>SUMIF('Debt _USD'!$G$5:$G$45,Aggregated_USD!$D23,'Debt _USD'!BO$5:BO$45)/(10^6)</f>
        <v>0</v>
      </c>
      <c r="AY23" s="86">
        <f>SUMIF('Debt _USD'!$G$5:$G$45,Aggregated_USD!$D23,'Debt _USD'!BP$5:BP$45)/(10^6)</f>
        <v>0</v>
      </c>
      <c r="AZ23" s="86">
        <f>SUMIF('Debt _USD'!$G$5:$G$45,Aggregated_USD!$D23,'Debt _USD'!BQ$5:BQ$45)/(10^6)</f>
        <v>0</v>
      </c>
      <c r="BA23" s="86">
        <f>SUMIF('Debt _USD'!$G$5:$G$45,Aggregated_USD!$D23,'Debt _USD'!BR$5:BR$45)/(10^6)</f>
        <v>0</v>
      </c>
      <c r="BB23" s="86">
        <f>SUMIF('Debt _USD'!$G$5:$G$45,Aggregated_USD!$D23,'Debt _USD'!BS$5:BS$45)/(10^6)</f>
        <v>0</v>
      </c>
      <c r="BC23" s="86">
        <f>SUMIF('Debt _USD'!$G$5:$G$45,Aggregated_USD!$D23,'Debt _USD'!BT$5:BT$45)/(10^6)</f>
        <v>0</v>
      </c>
      <c r="BD23" s="86">
        <f>SUMIF('Debt _USD'!$G$5:$G$45,Aggregated_USD!$D23,'Debt _USD'!BU$5:BU$45)/(10^6)</f>
        <v>0</v>
      </c>
      <c r="BE23" s="86">
        <f>SUMIF('Debt _USD'!$G$5:$G$45,Aggregated_USD!$D23,'Debt _USD'!BV$5:BV$45)/(10^6)</f>
        <v>0</v>
      </c>
      <c r="BF23" s="86">
        <f>SUMIF('Debt _USD'!$G$5:$G$45,Aggregated_USD!$D23,'Debt _USD'!BW$5:BW$45)/(10^6)</f>
        <v>0</v>
      </c>
    </row>
    <row r="24" spans="1:58" s="78" customFormat="1" ht="15" customHeight="1" thickBot="1" x14ac:dyDescent="0.35">
      <c r="A24" s="84"/>
      <c r="B24" s="84"/>
      <c r="C24" s="84"/>
      <c r="D24" s="84">
        <v>20</v>
      </c>
      <c r="E24" s="84" t="str">
        <f>CONCATENATE($B$7,"_",D24)</f>
        <v>IDX_20</v>
      </c>
      <c r="F24" s="84">
        <f>COUNTIF('Debt _USD'!$F$5:$F$45,Aggregated_USD!C28)</f>
        <v>0</v>
      </c>
      <c r="G24" s="84"/>
      <c r="H24" s="87">
        <f t="shared" si="1"/>
        <v>0</v>
      </c>
      <c r="I24" s="108">
        <f>SUMIF('Debt _USD'!$G$5:$G$45,Aggregated_USD!$D24,'Debt _USD'!Z$5:Z$45)/(10^6)</f>
        <v>0</v>
      </c>
      <c r="J24" s="108">
        <f>SUMIF('Debt _USD'!$G$5:$G$45,Aggregated_USD!$D24,'Debt _USD'!AA$5:AA$45)/(10^6)</f>
        <v>0</v>
      </c>
      <c r="K24" s="108">
        <f>SUMIF('Debt _USD'!$G$5:$G$45,Aggregated_USD!$D24,'Debt _USD'!AB$5:AB$45)/(10^6)</f>
        <v>0</v>
      </c>
      <c r="L24" s="108">
        <f>SUMIF('Debt _USD'!$G$5:$G$45,Aggregated_USD!$D24,'Debt _USD'!AC$5:AC$45)/(10^6)</f>
        <v>0</v>
      </c>
      <c r="M24" s="108">
        <f>SUMIF('Debt _USD'!$G$5:$G$45,Aggregated_USD!$D24,'Debt _USD'!AD$5:AD$45)/(10^6)</f>
        <v>0</v>
      </c>
      <c r="N24" s="108">
        <f>SUMIF('Debt _USD'!$G$5:$G$45,Aggregated_USD!$D24,'Debt _USD'!AE$5:AE$45)/(10^6)</f>
        <v>0</v>
      </c>
      <c r="O24" s="108">
        <f>SUMIF('Debt _USD'!$G$5:$G$45,Aggregated_USD!$D24,'Debt _USD'!AF$5:AF$45)/(10^6)</f>
        <v>0</v>
      </c>
      <c r="P24" s="108">
        <f>SUMIF('Debt _USD'!$G$5:$G$45,Aggregated_USD!$D24,'Debt _USD'!AG$5:AG$45)/(10^6)</f>
        <v>0</v>
      </c>
      <c r="Q24" s="108">
        <f>SUMIF('Debt _USD'!$G$5:$G$45,Aggregated_USD!$D24,'Debt _USD'!AH$5:AH$45)/(10^6)</f>
        <v>0</v>
      </c>
      <c r="R24" s="108">
        <f>SUMIF('Debt _USD'!$G$5:$G$45,Aggregated_USD!$D24,'Debt _USD'!AI$5:AI$45)/(10^6)</f>
        <v>0</v>
      </c>
      <c r="S24" s="108">
        <f>SUMIF('Debt _USD'!$G$5:$G$45,Aggregated_USD!$D24,'Debt _USD'!AJ$5:AJ$45)/(10^6)</f>
        <v>0</v>
      </c>
      <c r="T24" s="108">
        <f>SUMIF('Debt _USD'!$G$5:$G$45,Aggregated_USD!$D24,'Debt _USD'!AK$5:AK$45)/(10^6)</f>
        <v>0</v>
      </c>
      <c r="U24" s="108">
        <f>SUMIF('Debt _USD'!$G$5:$G$45,Aggregated_USD!$D24,'Debt _USD'!AL$5:AL$45)/(10^6)</f>
        <v>0</v>
      </c>
      <c r="V24" s="108">
        <f>SUMIF('Debt _USD'!$G$5:$G$45,Aggregated_USD!$D24,'Debt _USD'!AM$5:AM$45)/(10^6)</f>
        <v>0</v>
      </c>
      <c r="W24" s="108">
        <f>SUMIF('Debt _USD'!$G$5:$G$45,Aggregated_USD!$D24,'Debt _USD'!AN$5:AN$45)/(10^6)</f>
        <v>0</v>
      </c>
      <c r="X24" s="108">
        <f>SUMIF('Debt _USD'!$G$5:$G$45,Aggregated_USD!$D24,'Debt _USD'!AO$5:AO$45)/(10^6)</f>
        <v>0</v>
      </c>
      <c r="Y24" s="108">
        <f>SUMIF('Debt _USD'!$G$5:$G$45,Aggregated_USD!$D24,'Debt _USD'!AP$5:AP$45)/(10^6)</f>
        <v>0</v>
      </c>
      <c r="Z24" s="108">
        <f>SUMIF('Debt _USD'!$G$5:$G$45,Aggregated_USD!$D24,'Debt _USD'!AQ$5:AQ$45)/(10^6)</f>
        <v>0</v>
      </c>
      <c r="AA24" s="108">
        <f>SUMIF('Debt _USD'!$G$5:$G$45,Aggregated_USD!$D24,'Debt _USD'!AR$5:AR$45)/(10^6)</f>
        <v>0</v>
      </c>
      <c r="AB24" s="108">
        <f>SUMIF('Debt _USD'!$G$5:$G$45,Aggregated_USD!$D24,'Debt _USD'!AS$5:AS$45)/(10^6)</f>
        <v>0</v>
      </c>
      <c r="AC24" s="108">
        <f>SUMIF('Debt _USD'!$G$5:$G$45,Aggregated_USD!$D24,'Debt _USD'!AT$5:AT$45)/(10^6)</f>
        <v>0</v>
      </c>
      <c r="AD24" s="108">
        <f>SUMIF('Debt _USD'!$G$5:$G$45,Aggregated_USD!$D24,'Debt _USD'!AU$5:AU$45)/(10^6)</f>
        <v>0</v>
      </c>
      <c r="AE24" s="108">
        <f>SUMIF('Debt _USD'!$G$5:$G$45,Aggregated_USD!$D24,'Debt _USD'!AV$5:AV$45)/(10^6)</f>
        <v>0</v>
      </c>
      <c r="AF24" s="108">
        <f>SUMIF('Debt _USD'!$G$5:$G$45,Aggregated_USD!$D24,'Debt _USD'!AW$5:AW$45)/(10^6)</f>
        <v>0</v>
      </c>
      <c r="AG24" s="108">
        <f>SUMIF('Debt _USD'!$G$5:$G$45,Aggregated_USD!$D24,'Debt _USD'!AX$5:AX$45)/(10^6)</f>
        <v>0</v>
      </c>
      <c r="AH24" s="108">
        <f>SUMIF('Debt _USD'!$G$5:$G$45,Aggregated_USD!$D24,'Debt _USD'!AY$5:AY$45)/(10^6)</f>
        <v>0</v>
      </c>
      <c r="AI24" s="108">
        <f>SUMIF('Debt _USD'!$G$5:$G$45,Aggregated_USD!$D24,'Debt _USD'!AZ$5:AZ$45)/(10^6)</f>
        <v>0</v>
      </c>
      <c r="AJ24" s="108">
        <f>SUMIF('Debt _USD'!$G$5:$G$45,Aggregated_USD!$D24,'Debt _USD'!BA$5:BA$45)/(10^6)</f>
        <v>0</v>
      </c>
      <c r="AK24" s="108">
        <f>SUMIF('Debt _USD'!$G$5:$G$45,Aggregated_USD!$D24,'Debt _USD'!BB$5:BB$45)/(10^6)</f>
        <v>0</v>
      </c>
      <c r="AL24" s="108">
        <f>SUMIF('Debt _USD'!$G$5:$G$45,Aggregated_USD!$D24,'Debt _USD'!BC$5:BC$45)/(10^6)</f>
        <v>0</v>
      </c>
      <c r="AM24" s="108">
        <f>SUMIF('Debt _USD'!$G$5:$G$45,Aggregated_USD!$D24,'Debt _USD'!BD$5:BD$45)/(10^6)</f>
        <v>0</v>
      </c>
      <c r="AN24" s="108">
        <f>SUMIF('Debt _USD'!$G$5:$G$45,Aggregated_USD!$D24,'Debt _USD'!BE$5:BE$45)/(10^6)</f>
        <v>0</v>
      </c>
      <c r="AO24" s="108">
        <f>SUMIF('Debt _USD'!$G$5:$G$45,Aggregated_USD!$D24,'Debt _USD'!BF$5:BF$45)/(10^6)</f>
        <v>0</v>
      </c>
      <c r="AP24" s="108">
        <f>SUMIF('Debt _USD'!$G$5:$G$45,Aggregated_USD!$D24,'Debt _USD'!BG$5:BG$45)/(10^6)</f>
        <v>0</v>
      </c>
      <c r="AQ24" s="108">
        <f>SUMIF('Debt _USD'!$G$5:$G$45,Aggregated_USD!$D24,'Debt _USD'!BH$5:BH$45)/(10^6)</f>
        <v>0</v>
      </c>
      <c r="AR24" s="108">
        <f>SUMIF('Debt _USD'!$G$5:$G$45,Aggregated_USD!$D24,'Debt _USD'!BI$5:BI$45)/(10^6)</f>
        <v>0</v>
      </c>
      <c r="AS24" s="108">
        <f>SUMIF('Debt _USD'!$G$5:$G$45,Aggregated_USD!$D24,'Debt _USD'!BJ$5:BJ$45)/(10^6)</f>
        <v>0</v>
      </c>
      <c r="AT24" s="108">
        <f>SUMIF('Debt _USD'!$G$5:$G$45,Aggregated_USD!$D24,'Debt _USD'!BK$5:BK$45)/(10^6)</f>
        <v>0</v>
      </c>
      <c r="AU24" s="108">
        <f>SUMIF('Debt _USD'!$G$5:$G$45,Aggregated_USD!$D24,'Debt _USD'!BL$5:BL$45)/(10^6)</f>
        <v>0</v>
      </c>
      <c r="AV24" s="108">
        <f>SUMIF('Debt _USD'!$G$5:$G$45,Aggregated_USD!$D24,'Debt _USD'!BM$5:BM$45)/(10^6)</f>
        <v>0</v>
      </c>
      <c r="AW24" s="108">
        <f>SUMIF('Debt _USD'!$G$5:$G$45,Aggregated_USD!$D24,'Debt _USD'!BN$5:BN$45)/(10^6)</f>
        <v>0</v>
      </c>
      <c r="AX24" s="108">
        <f>SUMIF('Debt _USD'!$G$5:$G$45,Aggregated_USD!$D24,'Debt _USD'!BO$5:BO$45)/(10^6)</f>
        <v>0</v>
      </c>
      <c r="AY24" s="108">
        <f>SUMIF('Debt _USD'!$G$5:$G$45,Aggregated_USD!$D24,'Debt _USD'!BP$5:BP$45)/(10^6)</f>
        <v>0</v>
      </c>
      <c r="AZ24" s="108">
        <f>SUMIF('Debt _USD'!$G$5:$G$45,Aggregated_USD!$D24,'Debt _USD'!BQ$5:BQ$45)/(10^6)</f>
        <v>0</v>
      </c>
      <c r="BA24" s="108">
        <f>SUMIF('Debt _USD'!$G$5:$G$45,Aggregated_USD!$D24,'Debt _USD'!BR$5:BR$45)/(10^6)</f>
        <v>0</v>
      </c>
      <c r="BB24" s="108">
        <f>SUMIF('Debt _USD'!$G$5:$G$45,Aggregated_USD!$D24,'Debt _USD'!BS$5:BS$45)/(10^6)</f>
        <v>0</v>
      </c>
      <c r="BC24" s="108">
        <f>SUMIF('Debt _USD'!$G$5:$G$45,Aggregated_USD!$D24,'Debt _USD'!BT$5:BT$45)/(10^6)</f>
        <v>0</v>
      </c>
      <c r="BD24" s="108">
        <f>SUMIF('Debt _USD'!$G$5:$G$45,Aggregated_USD!$D24,'Debt _USD'!BU$5:BU$45)/(10^6)</f>
        <v>0</v>
      </c>
      <c r="BE24" s="108">
        <f>SUMIF('Debt _USD'!$G$5:$G$45,Aggregated_USD!$D24,'Debt _USD'!BV$5:BV$45)/(10^6)</f>
        <v>0</v>
      </c>
      <c r="BF24" s="108">
        <f>SUMIF('Debt _USD'!$G$5:$G$45,Aggregated_USD!$D24,'Debt _USD'!BW$5:BW$45)/(10^6)</f>
        <v>0</v>
      </c>
    </row>
    <row r="25" spans="1:58" s="78" customFormat="1" ht="15" customHeight="1" thickTop="1" x14ac:dyDescent="0.3">
      <c r="A25" s="84"/>
      <c r="B25" s="84"/>
      <c r="C25" s="84"/>
      <c r="D25" s="84"/>
      <c r="E25" s="84"/>
      <c r="F25" s="84">
        <f>SUM(F6:F23)</f>
        <v>27</v>
      </c>
      <c r="G25" s="84"/>
      <c r="H25" s="162">
        <f>SUM(H5:H24)</f>
        <v>1823.0823309518898</v>
      </c>
      <c r="I25" s="162">
        <f>SUM(I5:I24)</f>
        <v>415.89108697973069</v>
      </c>
      <c r="J25" s="162">
        <f>SUM(J5:J24)</f>
        <v>145.21120946253697</v>
      </c>
      <c r="K25" s="162">
        <f>SUM(K5:K24)</f>
        <v>120.77384041679542</v>
      </c>
      <c r="L25" s="162">
        <f t="shared" ref="L25:BF25" si="4">SUM(L5:L24)</f>
        <v>108.65003145029975</v>
      </c>
      <c r="M25" s="162">
        <f t="shared" si="4"/>
        <v>238.24262577613337</v>
      </c>
      <c r="N25" s="162">
        <f t="shared" si="4"/>
        <v>49.361916571296121</v>
      </c>
      <c r="O25" s="162">
        <f t="shared" si="4"/>
        <v>218.15187105570345</v>
      </c>
      <c r="P25" s="162">
        <f t="shared" si="4"/>
        <v>30.579499703057774</v>
      </c>
      <c r="Q25" s="162">
        <f t="shared" si="4"/>
        <v>30.679594181601853</v>
      </c>
      <c r="R25" s="162">
        <f t="shared" si="4"/>
        <v>70.230475195886513</v>
      </c>
      <c r="S25" s="162">
        <f t="shared" si="4"/>
        <v>29.080574049548161</v>
      </c>
      <c r="T25" s="162">
        <f t="shared" si="4"/>
        <v>28.901092669619892</v>
      </c>
      <c r="U25" s="162">
        <f t="shared" si="4"/>
        <v>28.907233529911874</v>
      </c>
      <c r="V25" s="162">
        <f t="shared" si="4"/>
        <v>28.836647053126907</v>
      </c>
      <c r="W25" s="162">
        <f t="shared" si="4"/>
        <v>28.849553172658503</v>
      </c>
      <c r="X25" s="162">
        <f t="shared" si="4"/>
        <v>28.857741039353684</v>
      </c>
      <c r="Y25" s="162">
        <f t="shared" si="4"/>
        <v>29.125859275200298</v>
      </c>
      <c r="Z25" s="162">
        <f t="shared" si="4"/>
        <v>29.133869582507497</v>
      </c>
      <c r="AA25" s="162">
        <f t="shared" si="4"/>
        <v>29.137963561462765</v>
      </c>
      <c r="AB25" s="162">
        <f t="shared" si="4"/>
        <v>9.9425307197000627</v>
      </c>
      <c r="AC25" s="162">
        <f t="shared" si="4"/>
        <v>9.5534773765118981</v>
      </c>
      <c r="AD25" s="162">
        <f t="shared" si="4"/>
        <v>9.0905207511229982</v>
      </c>
      <c r="AE25" s="162">
        <f t="shared" si="4"/>
        <v>9.0905207511229982</v>
      </c>
      <c r="AF25" s="162">
        <f t="shared" si="4"/>
        <v>9.0905207511229982</v>
      </c>
      <c r="AG25" s="162">
        <f t="shared" si="4"/>
        <v>10.019277022402999</v>
      </c>
      <c r="AH25" s="162">
        <f t="shared" si="4"/>
        <v>8.9148195394929992</v>
      </c>
      <c r="AI25" s="162">
        <f t="shared" si="4"/>
        <v>8.6878167202977465</v>
      </c>
      <c r="AJ25" s="162">
        <f t="shared" si="4"/>
        <v>8.3533946963428924</v>
      </c>
      <c r="AK25" s="162">
        <f t="shared" si="4"/>
        <v>7.202340554787992</v>
      </c>
      <c r="AL25" s="162">
        <f t="shared" si="4"/>
        <v>4.9032376183668216</v>
      </c>
      <c r="AM25" s="162">
        <f t="shared" si="4"/>
        <v>4.935716389559448</v>
      </c>
      <c r="AN25" s="162">
        <f t="shared" si="4"/>
        <v>4.899527705831713</v>
      </c>
      <c r="AO25" s="162">
        <f t="shared" si="4"/>
        <v>3.8913350182652269</v>
      </c>
      <c r="AP25" s="162">
        <f t="shared" si="4"/>
        <v>4.1290865941436197</v>
      </c>
      <c r="AQ25" s="162">
        <f t="shared" si="4"/>
        <v>3.5975135158902569</v>
      </c>
      <c r="AR25" s="162">
        <f t="shared" si="4"/>
        <v>3.5975135158902569</v>
      </c>
      <c r="AS25" s="162">
        <f t="shared" si="4"/>
        <v>3.5953714409813893</v>
      </c>
      <c r="AT25" s="162">
        <f t="shared" si="4"/>
        <v>3.5953714409813893</v>
      </c>
      <c r="AU25" s="162">
        <f t="shared" si="4"/>
        <v>3.5953714409813893</v>
      </c>
      <c r="AV25" s="162">
        <f t="shared" si="4"/>
        <v>1.7585532160182897</v>
      </c>
      <c r="AW25" s="162">
        <f t="shared" si="4"/>
        <v>0.8622734086403373</v>
      </c>
      <c r="AX25" s="162">
        <f t="shared" si="4"/>
        <v>0.86227340864036728</v>
      </c>
      <c r="AY25" s="162">
        <f t="shared" si="4"/>
        <v>0.31128262836172099</v>
      </c>
      <c r="AZ25" s="162">
        <f t="shared" si="4"/>
        <v>0</v>
      </c>
      <c r="BA25" s="162">
        <f t="shared" si="4"/>
        <v>0</v>
      </c>
      <c r="BB25" s="162">
        <f t="shared" si="4"/>
        <v>0</v>
      </c>
      <c r="BC25" s="162">
        <f t="shared" si="4"/>
        <v>0</v>
      </c>
      <c r="BD25" s="162">
        <f t="shared" si="4"/>
        <v>0</v>
      </c>
      <c r="BE25" s="162">
        <f t="shared" si="4"/>
        <v>0</v>
      </c>
      <c r="BF25" s="162">
        <f t="shared" si="4"/>
        <v>0</v>
      </c>
    </row>
    <row r="26" spans="1:58" ht="15" customHeight="1" x14ac:dyDescent="0.3">
      <c r="A26" s="84"/>
      <c r="B26" s="84"/>
      <c r="C26" s="84"/>
      <c r="D26" s="84"/>
      <c r="E26" s="88" t="s">
        <v>23</v>
      </c>
      <c r="F26" s="88"/>
      <c r="G26" s="88"/>
      <c r="H26" s="80">
        <f>H25-(SUM('Debt _USD'!Z5:BW45)/10^6)</f>
        <v>4.0927261579781771E-12</v>
      </c>
      <c r="I26" s="80">
        <f>I25-(SUM('Debt _USD'!Z5:Z45)/10^6)</f>
        <v>0</v>
      </c>
      <c r="J26" s="80">
        <f>J25-(SUM('Debt _USD'!AA5:AA45)/10^6)</f>
        <v>0</v>
      </c>
      <c r="K26" s="80">
        <f>K25-(SUM('Debt _USD'!AB5:AB45)/10^6)</f>
        <v>0</v>
      </c>
      <c r="L26" s="80">
        <f>L25-(SUM('Debt _USD'!AC5:AC45)/10^6)</f>
        <v>0</v>
      </c>
      <c r="M26" s="80">
        <f>M25-(SUM('Debt _USD'!AD5:AD45)/10^6)</f>
        <v>0</v>
      </c>
      <c r="N26" s="80">
        <f>N25-(SUM('Debt _USD'!AE5:AE45)/10^6)</f>
        <v>0</v>
      </c>
      <c r="O26" s="80">
        <f>O25-(SUM('Debt _USD'!AF5:AF45)/10^6)</f>
        <v>0</v>
      </c>
      <c r="P26" s="80">
        <f>P25-(SUM('Debt _USD'!AG5:AG45)/10^6)</f>
        <v>0</v>
      </c>
      <c r="Q26" s="80">
        <f>Q25-(SUM('Debt _USD'!AH5:AH45)/10^6)</f>
        <v>0</v>
      </c>
      <c r="R26" s="80">
        <f>R25-(SUM('Debt _USD'!AI5:AI45)/10^6)</f>
        <v>0</v>
      </c>
      <c r="S26" s="80">
        <f>S25-(SUM('Debt _USD'!AJ5:AJ45)/10^6)</f>
        <v>0</v>
      </c>
      <c r="T26" s="80">
        <f>T25-(SUM('Debt _USD'!AK5:AK45)/10^6)</f>
        <v>0</v>
      </c>
      <c r="U26" s="80">
        <f>U25-(SUM('Debt _USD'!AL5:AL45)/10^6)</f>
        <v>0</v>
      </c>
      <c r="V26" s="80">
        <f>V25-(SUM('Debt _USD'!AM5:AM45)/10^6)</f>
        <v>0</v>
      </c>
      <c r="W26" s="80">
        <f>W25-(SUM('Debt _USD'!AN5:AN45)/10^6)</f>
        <v>0</v>
      </c>
      <c r="X26" s="80">
        <f>X25-(SUM('Debt _USD'!AO5:AO45)/10^6)</f>
        <v>0</v>
      </c>
      <c r="Y26" s="80">
        <f>Y25-(SUM('Debt _USD'!AP5:AP45)/10^6)</f>
        <v>0</v>
      </c>
      <c r="Z26" s="80">
        <f>Z25-(SUM('Debt _USD'!AQ5:AQ45)/10^6)</f>
        <v>0</v>
      </c>
      <c r="AA26" s="80">
        <f>AA25-(SUM('Debt _USD'!AR5:AR45)/10^6)</f>
        <v>0</v>
      </c>
      <c r="AB26" s="80">
        <f>AB25-(SUM('Debt _USD'!AS5:AS45)/10^6)</f>
        <v>0</v>
      </c>
      <c r="AC26" s="80">
        <f>AC25-(SUM('Debt _USD'!AT5:AT45)/10^6)</f>
        <v>0</v>
      </c>
      <c r="AD26" s="80">
        <f>AD25-(SUM('Debt _USD'!AU5:AU45)/10^6)</f>
        <v>0</v>
      </c>
      <c r="AE26" s="80">
        <f>AE25-(SUM('Debt _USD'!AV5:AV45)/10^6)</f>
        <v>0</v>
      </c>
      <c r="AF26" s="80">
        <f>AF25-(SUM('Debt _USD'!AW5:AW45)/10^6)</f>
        <v>0</v>
      </c>
      <c r="AG26" s="80">
        <f>AG25-(SUM('Debt _USD'!AX5:AX45)/10^6)</f>
        <v>0</v>
      </c>
      <c r="AH26" s="80">
        <f>AH25-(SUM('Debt _USD'!AY5:AY45)/10^6)</f>
        <v>0</v>
      </c>
      <c r="AI26" s="80">
        <f>AI25-(SUM('Debt _USD'!AZ5:AZ45)/10^6)</f>
        <v>0</v>
      </c>
      <c r="AJ26" s="80">
        <f>AJ25-(SUM('Debt _USD'!BA5:BA45)/10^6)</f>
        <v>0</v>
      </c>
      <c r="AK26" s="80">
        <f>AK25-(SUM('Debt _USD'!BB5:BB45)/10^6)</f>
        <v>0</v>
      </c>
      <c r="AL26" s="80">
        <f>AL25-(SUM('Debt _USD'!BC5:BC45)/10^6)</f>
        <v>0</v>
      </c>
      <c r="AM26" s="80">
        <f>AM25-(SUM('Debt _USD'!BD5:BD45)/10^6)</f>
        <v>0</v>
      </c>
      <c r="AN26" s="80">
        <f>AN25-(SUM('Debt _USD'!BE5:BE45)/10^6)</f>
        <v>0</v>
      </c>
      <c r="AO26" s="80">
        <f>AO25-(SUM('Debt _USD'!BF5:BF45)/10^6)</f>
        <v>0</v>
      </c>
      <c r="AP26" s="80">
        <f>AP25-(SUM('Debt _USD'!BG5:BG45)/10^6)</f>
        <v>0</v>
      </c>
      <c r="AQ26" s="80">
        <f>AQ25-(SUM('Debt _USD'!BH5:BH45)/10^6)</f>
        <v>0</v>
      </c>
      <c r="AR26" s="80">
        <f>AR25-(SUM('Debt _USD'!BI5:BI45)/10^6)</f>
        <v>0</v>
      </c>
      <c r="AS26" s="80">
        <f>AS25-(SUM('Debt _USD'!BJ5:BJ45)/10^6)</f>
        <v>0</v>
      </c>
      <c r="AT26" s="80">
        <f>AT25-(SUM('Debt _USD'!BK5:BK45)/10^6)</f>
        <v>0</v>
      </c>
      <c r="AU26" s="80">
        <f>AU25-(SUM('Debt _USD'!BL5:BL45)/10^6)</f>
        <v>0</v>
      </c>
      <c r="AV26" s="80">
        <f>AV25-(SUM('Debt _USD'!BM5:BM45)/10^6)</f>
        <v>0</v>
      </c>
      <c r="AW26" s="80">
        <f>AW25-(SUM('Debt _USD'!BN5:BN45)/10^6)</f>
        <v>0</v>
      </c>
      <c r="AX26" s="80">
        <f>AX25-(SUM('Debt _USD'!BO5:BO45)/10^6)</f>
        <v>0</v>
      </c>
      <c r="AY26" s="80">
        <f>AY25-(SUM('Debt _USD'!BP5:BP45)/10^6)</f>
        <v>0</v>
      </c>
      <c r="AZ26" s="80">
        <f>AZ25-(SUM('Debt _USD'!BQ5:BQ45)/10^6)</f>
        <v>0</v>
      </c>
      <c r="BA26" s="80">
        <f>BA25-(SUM('Debt _USD'!BR5:BR45)/10^6)</f>
        <v>0</v>
      </c>
      <c r="BB26" s="80">
        <f>BB25-(SUM('Debt _USD'!BS5:BS45)/10^6)</f>
        <v>0</v>
      </c>
      <c r="BC26" s="80">
        <f>BC25-(SUM('Debt _USD'!BT5:BT45)/10^6)</f>
        <v>0</v>
      </c>
      <c r="BD26" s="80">
        <f>BD25-(SUM('Debt _USD'!BU5:BU45)/10^6)</f>
        <v>0</v>
      </c>
      <c r="BE26" s="80">
        <f>BE25-(SUM('Debt _USD'!BV5:BV45)/10^6)</f>
        <v>0</v>
      </c>
      <c r="BF26" s="80">
        <f>BF25-(SUM('Debt _USD'!BW5:BW45)/10^6)</f>
        <v>0</v>
      </c>
    </row>
    <row r="27" spans="1:58" s="78" customFormat="1" ht="15" customHeight="1" x14ac:dyDescent="0.3">
      <c r="A27" s="84"/>
      <c r="B27" s="84"/>
      <c r="C27" s="84"/>
      <c r="D27" s="84"/>
      <c r="E27" s="89"/>
      <c r="F27" s="89"/>
      <c r="G27" s="89"/>
      <c r="H27" s="81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</row>
    <row r="28" spans="1:58" ht="15" customHeight="1" thickBot="1" x14ac:dyDescent="0.35">
      <c r="A28" s="82"/>
      <c r="B28" s="82"/>
      <c r="C28" s="82"/>
      <c r="D28" s="82"/>
      <c r="E28" s="82"/>
      <c r="F28" s="82"/>
      <c r="G28" s="82"/>
      <c r="H28" s="161" t="s">
        <v>9</v>
      </c>
      <c r="I28" s="161">
        <v>2018</v>
      </c>
      <c r="J28" s="161">
        <f>I28+1</f>
        <v>2019</v>
      </c>
      <c r="K28" s="161">
        <f t="shared" ref="K28:BF28" si="5">J28+1</f>
        <v>2020</v>
      </c>
      <c r="L28" s="161">
        <f t="shared" si="5"/>
        <v>2021</v>
      </c>
      <c r="M28" s="161">
        <f t="shared" si="5"/>
        <v>2022</v>
      </c>
      <c r="N28" s="161">
        <f t="shared" si="5"/>
        <v>2023</v>
      </c>
      <c r="O28" s="161">
        <f t="shared" si="5"/>
        <v>2024</v>
      </c>
      <c r="P28" s="161">
        <f t="shared" si="5"/>
        <v>2025</v>
      </c>
      <c r="Q28" s="161">
        <f t="shared" si="5"/>
        <v>2026</v>
      </c>
      <c r="R28" s="161">
        <f t="shared" si="5"/>
        <v>2027</v>
      </c>
      <c r="S28" s="161">
        <f t="shared" si="5"/>
        <v>2028</v>
      </c>
      <c r="T28" s="161">
        <f t="shared" si="5"/>
        <v>2029</v>
      </c>
      <c r="U28" s="161">
        <f t="shared" si="5"/>
        <v>2030</v>
      </c>
      <c r="V28" s="161">
        <f t="shared" si="5"/>
        <v>2031</v>
      </c>
      <c r="W28" s="161">
        <f t="shared" si="5"/>
        <v>2032</v>
      </c>
      <c r="X28" s="161">
        <f t="shared" si="5"/>
        <v>2033</v>
      </c>
      <c r="Y28" s="161">
        <f t="shared" si="5"/>
        <v>2034</v>
      </c>
      <c r="Z28" s="161">
        <f t="shared" si="5"/>
        <v>2035</v>
      </c>
      <c r="AA28" s="161">
        <f t="shared" si="5"/>
        <v>2036</v>
      </c>
      <c r="AB28" s="161">
        <f t="shared" si="5"/>
        <v>2037</v>
      </c>
      <c r="AC28" s="161">
        <f t="shared" si="5"/>
        <v>2038</v>
      </c>
      <c r="AD28" s="161">
        <f t="shared" si="5"/>
        <v>2039</v>
      </c>
      <c r="AE28" s="161">
        <f t="shared" si="5"/>
        <v>2040</v>
      </c>
      <c r="AF28" s="161">
        <f t="shared" si="5"/>
        <v>2041</v>
      </c>
      <c r="AG28" s="161">
        <f t="shared" si="5"/>
        <v>2042</v>
      </c>
      <c r="AH28" s="161">
        <f t="shared" si="5"/>
        <v>2043</v>
      </c>
      <c r="AI28" s="161">
        <f t="shared" si="5"/>
        <v>2044</v>
      </c>
      <c r="AJ28" s="161">
        <f t="shared" si="5"/>
        <v>2045</v>
      </c>
      <c r="AK28" s="161">
        <f t="shared" si="5"/>
        <v>2046</v>
      </c>
      <c r="AL28" s="161">
        <f t="shared" si="5"/>
        <v>2047</v>
      </c>
      <c r="AM28" s="161">
        <f t="shared" si="5"/>
        <v>2048</v>
      </c>
      <c r="AN28" s="161">
        <f t="shared" si="5"/>
        <v>2049</v>
      </c>
      <c r="AO28" s="161">
        <f t="shared" si="5"/>
        <v>2050</v>
      </c>
      <c r="AP28" s="161">
        <f t="shared" si="5"/>
        <v>2051</v>
      </c>
      <c r="AQ28" s="161">
        <f t="shared" si="5"/>
        <v>2052</v>
      </c>
      <c r="AR28" s="161">
        <f t="shared" si="5"/>
        <v>2053</v>
      </c>
      <c r="AS28" s="161">
        <f t="shared" si="5"/>
        <v>2054</v>
      </c>
      <c r="AT28" s="161">
        <f t="shared" si="5"/>
        <v>2055</v>
      </c>
      <c r="AU28" s="161">
        <f t="shared" si="5"/>
        <v>2056</v>
      </c>
      <c r="AV28" s="161">
        <f t="shared" si="5"/>
        <v>2057</v>
      </c>
      <c r="AW28" s="161">
        <f t="shared" si="5"/>
        <v>2058</v>
      </c>
      <c r="AX28" s="161">
        <f t="shared" si="5"/>
        <v>2059</v>
      </c>
      <c r="AY28" s="161">
        <f t="shared" si="5"/>
        <v>2060</v>
      </c>
      <c r="AZ28" s="161">
        <f t="shared" si="5"/>
        <v>2061</v>
      </c>
      <c r="BA28" s="161">
        <f t="shared" si="5"/>
        <v>2062</v>
      </c>
      <c r="BB28" s="161">
        <f t="shared" si="5"/>
        <v>2063</v>
      </c>
      <c r="BC28" s="161">
        <f t="shared" si="5"/>
        <v>2064</v>
      </c>
      <c r="BD28" s="161">
        <f t="shared" si="5"/>
        <v>2065</v>
      </c>
      <c r="BE28" s="161">
        <f t="shared" si="5"/>
        <v>2066</v>
      </c>
      <c r="BF28" s="161">
        <f t="shared" si="5"/>
        <v>2067</v>
      </c>
    </row>
    <row r="29" spans="1:58" ht="15" customHeight="1" thickTop="1" x14ac:dyDescent="0.3">
      <c r="C29" s="78"/>
      <c r="D29" s="82"/>
      <c r="E29" s="82"/>
      <c r="F29" s="83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</row>
    <row r="30" spans="1:58" s="78" customFormat="1" ht="15" customHeight="1" x14ac:dyDescent="0.3">
      <c r="A30" s="91"/>
      <c r="B30" s="84"/>
      <c r="C30" s="84"/>
      <c r="D30" s="84">
        <v>1</v>
      </c>
      <c r="E30" s="84" t="str">
        <f>$E$5</f>
        <v>USD_1</v>
      </c>
      <c r="F30" s="84"/>
      <c r="G30" s="84"/>
      <c r="H30" s="92">
        <f t="shared" ref="H30:H49" si="6">SUM(I5:BF5)</f>
        <v>208.92827865393718</v>
      </c>
      <c r="I30" s="92">
        <f>SUMIF('Debt _USD'!$G$48:$G$88,Aggregated_USD!$D30,'Debt _USD'!Z$48:Z$88)/10^6</f>
        <v>205.85760329248805</v>
      </c>
      <c r="J30" s="92">
        <f>SUMIF('Debt _USD'!$G$48:$G$88,Aggregated_USD!$D30,'Debt _USD'!AA$48:AA$88)/10^6</f>
        <v>202.59731766281965</v>
      </c>
      <c r="K30" s="92">
        <f>SUMIF('Debt _USD'!$G$48:$G$88,Aggregated_USD!$D30,'Debt _USD'!AB$48:AB$88)/10^6</f>
        <v>197.77050788952172</v>
      </c>
      <c r="L30" s="92">
        <f>SUMIF('Debt _USD'!$G$48:$G$88,Aggregated_USD!$D30,'Debt _USD'!AC$48:AC$88)/10^6</f>
        <v>192.15727785788044</v>
      </c>
      <c r="M30" s="92">
        <f>SUMIF('Debt _USD'!$G$48:$G$88,Aggregated_USD!$D30,'Debt _USD'!AD$48:AD$88)/10^6</f>
        <v>186.89603677976436</v>
      </c>
      <c r="N30" s="92">
        <f>SUMIF('Debt _USD'!$G$48:$G$88,Aggregated_USD!$D30,'Debt _USD'!AE$48:AE$88)/10^6</f>
        <v>181.63999939662304</v>
      </c>
      <c r="O30" s="92">
        <f>SUMIF('Debt _USD'!$G$48:$G$88,Aggregated_USD!$D30,'Debt _USD'!AF$48:AF$88)/10^6</f>
        <v>175.49897664301872</v>
      </c>
      <c r="P30" s="92">
        <f>SUMIF('Debt _USD'!$G$48:$G$88,Aggregated_USD!$D30,'Debt _USD'!AG$48:AG$88)/10^6</f>
        <v>170.04033169611313</v>
      </c>
      <c r="Q30" s="92">
        <f>SUMIF('Debt _USD'!$G$48:$G$88,Aggregated_USD!$D30,'Debt _USD'!AH$48:AH$88)/10^6</f>
        <v>164.48568615620752</v>
      </c>
      <c r="R30" s="92">
        <f>SUMIF('Debt _USD'!$G$48:$G$88,Aggregated_USD!$D30,'Debt _USD'!AI$48:AI$88)/10^6</f>
        <v>158.83486256322345</v>
      </c>
      <c r="S30" s="92">
        <f>SUMIF('Debt _USD'!$G$48:$G$88,Aggregated_USD!$D30,'Debt _USD'!AJ$48:AJ$88)/10^6</f>
        <v>152.76874721860963</v>
      </c>
      <c r="T30" s="92">
        <f>SUMIF('Debt _USD'!$G$48:$G$88,Aggregated_USD!$D30,'Debt _USD'!AK$48:AK$88)/10^6</f>
        <v>146.70259492566819</v>
      </c>
      <c r="U30" s="92">
        <f>SUMIF('Debt _USD'!$G$48:$G$88,Aggregated_USD!$D30,'Debt _USD'!AL$48:AL$88)/10^6</f>
        <v>140.6364426327267</v>
      </c>
      <c r="V30" s="92">
        <f>SUMIF('Debt _USD'!$G$48:$G$88,Aggregated_USD!$D30,'Debt _USD'!AM$48:AM$88)/10^6</f>
        <v>134.64906467762353</v>
      </c>
      <c r="W30" s="92">
        <f>SUMIF('Debt _USD'!$G$48:$G$88,Aggregated_USD!$D30,'Debt _USD'!AN$48:AN$88)/10^6</f>
        <v>128.65696839489729</v>
      </c>
      <c r="X30" s="92">
        <f>SUMIF('Debt _USD'!$G$48:$G$88,Aggregated_USD!$D30,'Debt _USD'!AO$48:AO$88)/10^6</f>
        <v>122.66487211217105</v>
      </c>
      <c r="Y30" s="92">
        <f>SUMIF('Debt _USD'!$G$48:$G$88,Aggregated_USD!$D30,'Debt _USD'!AP$48:AP$88)/10^6</f>
        <v>116.4128454874448</v>
      </c>
      <c r="Z30" s="92">
        <f>SUMIF('Debt _USD'!$G$48:$G$88,Aggregated_USD!$D30,'Debt _USD'!AQ$48:AQ$88)/10^6</f>
        <v>110.16099632279706</v>
      </c>
      <c r="AA30" s="92">
        <f>SUMIF('Debt _USD'!$G$48:$G$88,Aggregated_USD!$D30,'Debt _USD'!AR$48:AR$88)/10^6</f>
        <v>103.90914715814932</v>
      </c>
      <c r="AB30" s="92">
        <f>SUMIF('Debt _USD'!$G$48:$G$88,Aggregated_USD!$D30,'Debt _USD'!AS$48:AS$88)/10^6</f>
        <v>97.657297993501572</v>
      </c>
      <c r="AC30" s="92">
        <f>SUMIF('Debt _USD'!$G$48:$G$88,Aggregated_USD!$D30,'Debt _USD'!AT$48:AT$88)/10^6</f>
        <v>91.399438328853833</v>
      </c>
      <c r="AD30" s="92">
        <f>SUMIF('Debt _USD'!$G$48:$G$88,Aggregated_USD!$D30,'Debt _USD'!AU$48:AU$88)/10^6</f>
        <v>85.401509006206098</v>
      </c>
      <c r="AE30" s="92">
        <f>SUMIF('Debt _USD'!$G$48:$G$88,Aggregated_USD!$D30,'Debt _USD'!AV$48:AV$88)/10^6</f>
        <v>79.403579683558334</v>
      </c>
      <c r="AF30" s="92">
        <f>SUMIF('Debt _USD'!$G$48:$G$88,Aggregated_USD!$D30,'Debt _USD'!AW$48:AW$88)/10^6</f>
        <v>73.405650360910599</v>
      </c>
      <c r="AG30" s="92">
        <f>SUMIF('Debt _USD'!$G$48:$G$88,Aggregated_USD!$D30,'Debt _USD'!AX$48:AX$88)/10^6</f>
        <v>67.407721038262849</v>
      </c>
      <c r="AH30" s="92">
        <f>SUMIF('Debt _USD'!$G$48:$G$88,Aggregated_USD!$D30,'Debt _USD'!AY$48:AY$88)/10^6</f>
        <v>61.4097917156151</v>
      </c>
      <c r="AI30" s="92">
        <f>SUMIF('Debt _USD'!$G$48:$G$88,Aggregated_USD!$D30,'Debt _USD'!AZ$48:AZ$88)/10^6</f>
        <v>55.41186239296735</v>
      </c>
      <c r="AJ30" s="92">
        <f>SUMIF('Debt _USD'!$G$48:$G$88,Aggregated_USD!$D30,'Debt _USD'!BA$48:BA$88)/10^6</f>
        <v>49.748355094274451</v>
      </c>
      <c r="AK30" s="92">
        <f>SUMIF('Debt _USD'!$G$48:$G$88,Aggregated_USD!$D30,'Debt _USD'!BB$48:BB$88)/10^6</f>
        <v>44.53442782579647</v>
      </c>
      <c r="AL30" s="92">
        <f>SUMIF('Debt _USD'!$G$48:$G$88,Aggregated_USD!$D30,'Debt _USD'!BC$48:BC$88)/10^6</f>
        <v>39.63119020742964</v>
      </c>
      <c r="AM30" s="92">
        <f>SUMIF('Debt _USD'!$G$48:$G$88,Aggregated_USD!$D30,'Debt _USD'!BD$48:BD$88)/10^6</f>
        <v>34.695473817870187</v>
      </c>
      <c r="AN30" s="92">
        <f>SUMIF('Debt _USD'!$G$48:$G$88,Aggregated_USD!$D30,'Debt _USD'!BE$48:BE$88)/10^6</f>
        <v>29.795946112038472</v>
      </c>
      <c r="AO30" s="92">
        <f>SUMIF('Debt _USD'!$G$48:$G$88,Aggregated_USD!$D30,'Debt _USD'!BF$48:BF$88)/10^6</f>
        <v>25.904611093773244</v>
      </c>
      <c r="AP30" s="92">
        <f>SUMIF('Debt _USD'!$G$48:$G$88,Aggregated_USD!$D30,'Debt _USD'!BG$48:BG$88)/10^6</f>
        <v>21.775524499629629</v>
      </c>
      <c r="AQ30" s="92">
        <f>SUMIF('Debt _USD'!$G$48:$G$88,Aggregated_USD!$D30,'Debt _USD'!BH$48:BH$88)/10^6</f>
        <v>18.17801098373937</v>
      </c>
      <c r="AR30" s="92">
        <f>SUMIF('Debt _USD'!$G$48:$G$88,Aggregated_USD!$D30,'Debt _USD'!BI$48:BI$88)/10^6</f>
        <v>14.580497467849112</v>
      </c>
      <c r="AS30" s="92">
        <f>SUMIF('Debt _USD'!$G$48:$G$88,Aggregated_USD!$D30,'Debt _USD'!BJ$48:BJ$88)/10^6</f>
        <v>10.985126026867722</v>
      </c>
      <c r="AT30" s="92">
        <f>SUMIF('Debt _USD'!$G$48:$G$88,Aggregated_USD!$D30,'Debt _USD'!BK$48:BK$88)/10^6</f>
        <v>7.3897545858863305</v>
      </c>
      <c r="AU30" s="92">
        <f>SUMIF('Debt _USD'!$G$48:$G$88,Aggregated_USD!$D30,'Debt _USD'!BL$48:BL$88)/10^6</f>
        <v>3.7943831449049408</v>
      </c>
      <c r="AV30" s="92">
        <f>SUMIF('Debt _USD'!$G$48:$G$88,Aggregated_USD!$D30,'Debt _USD'!BM$48:BM$88)/10^6</f>
        <v>2.0358299288866517</v>
      </c>
      <c r="AW30" s="92">
        <f>SUMIF('Debt _USD'!$G$48:$G$88,Aggregated_USD!$D30,'Debt _USD'!BN$48:BN$88)/10^6</f>
        <v>1.1735565202463143</v>
      </c>
      <c r="AX30" s="92">
        <f>SUMIF('Debt _USD'!$G$48:$G$88,Aggregated_USD!$D30,'Debt _USD'!BO$48:BO$88)/10^6</f>
        <v>0.31128311160594696</v>
      </c>
      <c r="AY30" s="92">
        <f>SUMIF('Debt _USD'!$G$48:$G$88,Aggregated_USD!$D30,'Debt _USD'!BP$48:BP$88)/10^6</f>
        <v>4.832442259876473E-7</v>
      </c>
      <c r="AZ30" s="92">
        <f>SUMIF('Debt _USD'!$G$48:$G$88,Aggregated_USD!$D30,'Debt _USD'!BQ$48:BQ$88)/10^6</f>
        <v>4.832442259876473E-7</v>
      </c>
      <c r="BA30" s="92">
        <f>SUMIF('Debt _USD'!$G$48:$G$88,Aggregated_USD!$D30,'Debt _USD'!BR$48:BR$88)/10^6</f>
        <v>4.832442259876473E-7</v>
      </c>
      <c r="BB30" s="92">
        <f>SUMIF('Debt _USD'!$G$48:$G$88,Aggregated_USD!$D30,'Debt _USD'!BS$48:BS$88)/10^6</f>
        <v>4.832442259876473E-7</v>
      </c>
      <c r="BC30" s="92">
        <f>SUMIF('Debt _USD'!$G$48:$G$88,Aggregated_USD!$D30,'Debt _USD'!BT$48:BT$88)/10^6</f>
        <v>4.832442259876473E-7</v>
      </c>
      <c r="BD30" s="92">
        <f>SUMIF('Debt _USD'!$G$48:$G$88,Aggregated_USD!$D30,'Debt _USD'!BU$48:BU$88)/10^6</f>
        <v>4.832442259876473E-7</v>
      </c>
      <c r="BE30" s="92">
        <f>SUMIF('Debt _USD'!$G$48:$G$88,Aggregated_USD!$D30,'Debt _USD'!BV$48:BV$88)/10^6</f>
        <v>4.832442259876473E-7</v>
      </c>
      <c r="BF30" s="92">
        <f>SUMIF('Debt _USD'!$G$48:$G$88,Aggregated_USD!$D30,'Debt _USD'!BW$48:BW$88)/10^6</f>
        <v>4.832442259876473E-7</v>
      </c>
    </row>
    <row r="31" spans="1:58" s="78" customFormat="1" ht="15" customHeight="1" x14ac:dyDescent="0.3">
      <c r="A31" s="84"/>
      <c r="B31" s="84"/>
      <c r="C31" s="84"/>
      <c r="D31" s="84">
        <v>2</v>
      </c>
      <c r="E31" s="84" t="str">
        <f>$E$6</f>
        <v>USD_2</v>
      </c>
      <c r="F31" s="84"/>
      <c r="G31" s="84"/>
      <c r="H31" s="92">
        <f t="shared" si="6"/>
        <v>463.53952878296997</v>
      </c>
      <c r="I31" s="92">
        <f>SUMIF('Debt _USD'!$G$48:$G$88,Aggregated_USD!$D31,'Debt _USD'!Z$48:Z$88)/10^6</f>
        <v>438.35002642252914</v>
      </c>
      <c r="J31" s="92">
        <f>SUMIF('Debt _USD'!$G$48:$G$88,Aggregated_USD!$D31,'Debt _USD'!AA$48:AA$88)/10^6</f>
        <v>415.18956075026256</v>
      </c>
      <c r="K31" s="92">
        <f>SUMIF('Debt _USD'!$G$48:$G$88,Aggregated_USD!$D31,'Debt _USD'!AB$48:AB$88)/10^6</f>
        <v>392.60299507546716</v>
      </c>
      <c r="L31" s="92">
        <f>SUMIF('Debt _USD'!$G$48:$G$88,Aggregated_USD!$D31,'Debt _USD'!AC$48:AC$88)/10^6</f>
        <v>370.00824153439333</v>
      </c>
      <c r="M31" s="92">
        <f>SUMIF('Debt _USD'!$G$48:$G$88,Aggregated_USD!$D31,'Debt _USD'!AD$48:AD$88)/10^6</f>
        <v>347.40734710016994</v>
      </c>
      <c r="N31" s="92">
        <f>SUMIF('Debt _USD'!$G$48:$G$88,Aggregated_USD!$D31,'Debt _USD'!AE$48:AE$88)/10^6</f>
        <v>324.80031176989627</v>
      </c>
      <c r="O31" s="92">
        <f>SUMIF('Debt _USD'!$G$48:$G$88,Aggregated_USD!$D31,'Debt _USD'!AF$48:AF$88)/10^6</f>
        <v>302.1431960823449</v>
      </c>
      <c r="P31" s="92">
        <f>SUMIF('Debt _USD'!$G$48:$G$88,Aggregated_USD!$D31,'Debt _USD'!AG$48:AG$88)/10^6</f>
        <v>279.4778925140738</v>
      </c>
      <c r="Q31" s="92">
        <f>SUMIF('Debt _USD'!$G$48:$G$88,Aggregated_USD!$D31,'Debt _USD'!AH$48:AH$88)/10^6</f>
        <v>256.80849506025862</v>
      </c>
      <c r="R31" s="92">
        <f>SUMIF('Debt _USD'!$G$48:$G$88,Aggregated_USD!$D31,'Debt _USD'!AI$48:AI$88)/10^6</f>
        <v>234.13090973970017</v>
      </c>
      <c r="S31" s="92">
        <f>SUMIF('Debt _USD'!$G$48:$G$88,Aggregated_USD!$D31,'Debt _USD'!AJ$48:AJ$88)/10^6</f>
        <v>211.43059654004495</v>
      </c>
      <c r="T31" s="92">
        <f>SUMIF('Debt _USD'!$G$48:$G$88,Aggregated_USD!$D31,'Debt _USD'!AK$48:AK$88)/10^6</f>
        <v>188.79868244675544</v>
      </c>
      <c r="U31" s="92">
        <f>SUMIF('Debt _USD'!$G$48:$G$88,Aggregated_USD!$D31,'Debt _USD'!AL$48:AL$88)/10^6</f>
        <v>166.16062749317396</v>
      </c>
      <c r="V31" s="92">
        <f>SUMIF('Debt _USD'!$G$48:$G$88,Aggregated_USD!$D31,'Debt _USD'!AM$48:AM$88)/10^6</f>
        <v>143.51438467853913</v>
      </c>
      <c r="W31" s="92">
        <f>SUMIF('Debt _USD'!$G$48:$G$88,Aggregated_USD!$D31,'Debt _USD'!AN$48:AN$88)/10^6</f>
        <v>120.85995407199577</v>
      </c>
      <c r="X31" s="92">
        <f>SUMIF('Debt _USD'!$G$48:$G$88,Aggregated_USD!$D31,'Debt _USD'!AO$48:AO$88)/10^6</f>
        <v>98.197335598757249</v>
      </c>
      <c r="Y31" s="92">
        <f>SUMIF('Debt _USD'!$G$48:$G$88,Aggregated_USD!$D31,'Debt _USD'!AP$48:AP$88)/10^6</f>
        <v>75.5265292316721</v>
      </c>
      <c r="Z31" s="92">
        <f>SUMIF('Debt _USD'!$G$48:$G$88,Aggregated_USD!$D31,'Debt _USD'!AQ$48:AQ$88)/10^6</f>
        <v>52.847535097201266</v>
      </c>
      <c r="AA31" s="92">
        <f>SUMIF('Debt _USD'!$G$48:$G$88,Aggregated_USD!$D31,'Debt _USD'!AR$48:AR$88)/10^6</f>
        <v>30.164446983775157</v>
      </c>
      <c r="AB31" s="92">
        <f>SUMIF('Debt _USD'!$G$48:$G$88,Aggregated_USD!$D31,'Debt _USD'!AS$48:AS$88)/10^6</f>
        <v>26.676791712111747</v>
      </c>
      <c r="AC31" s="92">
        <f>SUMIF('Debt _USD'!$G$48:$G$88,Aggregated_USD!$D31,'Debt _USD'!AT$48:AT$88)/10^6</f>
        <v>23.584200283636495</v>
      </c>
      <c r="AD31" s="92">
        <f>SUMIF('Debt _USD'!$G$48:$G$88,Aggregated_USD!$D31,'Debt _USD'!AU$48:AU$88)/10^6</f>
        <v>20.491608855161239</v>
      </c>
      <c r="AE31" s="92">
        <f>SUMIF('Debt _USD'!$G$48:$G$88,Aggregated_USD!$D31,'Debt _USD'!AV$48:AV$88)/10^6</f>
        <v>17.39901742668599</v>
      </c>
      <c r="AF31" s="92">
        <f>SUMIF('Debt _USD'!$G$48:$G$88,Aggregated_USD!$D31,'Debt _USD'!AW$48:AW$88)/10^6</f>
        <v>14.306425998210738</v>
      </c>
      <c r="AG31" s="92">
        <f>SUMIF('Debt _USD'!$G$48:$G$88,Aggregated_USD!$D31,'Debt _USD'!AX$48:AX$88)/10^6</f>
        <v>10.285078298455485</v>
      </c>
      <c r="AH31" s="92">
        <f>SUMIF('Debt _USD'!$G$48:$G$88,Aggregated_USD!$D31,'Debt _USD'!AY$48:AY$88)/10^6</f>
        <v>7.3681880816102314</v>
      </c>
      <c r="AI31" s="92">
        <f>SUMIF('Debt _USD'!$G$48:$G$88,Aggregated_USD!$D31,'Debt _USD'!AZ$48:AZ$88)/10^6</f>
        <v>4.6783006839602317</v>
      </c>
      <c r="AJ31" s="92">
        <f>SUMIF('Debt _USD'!$G$48:$G$88,Aggregated_USD!$D31,'Debt _USD'!BA$48:BA$88)/10^6</f>
        <v>1.9884132863102315</v>
      </c>
      <c r="AK31" s="92">
        <f>SUMIF('Debt _USD'!$G$48:$G$88,Aggregated_USD!$D31,'Debt _USD'!BB$48:BB$88)/10^6</f>
        <v>2.3143365979194643E-13</v>
      </c>
      <c r="AL31" s="92">
        <f>SUMIF('Debt _USD'!$G$48:$G$88,Aggregated_USD!$D31,'Debt _USD'!BC$48:BC$88)/10^6</f>
        <v>2.3143365979194643E-13</v>
      </c>
      <c r="AM31" s="92">
        <f>SUMIF('Debt _USD'!$G$48:$G$88,Aggregated_USD!$D31,'Debt _USD'!BD$48:BD$88)/10^6</f>
        <v>2.3143365979194643E-13</v>
      </c>
      <c r="AN31" s="92">
        <f>SUMIF('Debt _USD'!$G$48:$G$88,Aggregated_USD!$D31,'Debt _USD'!BE$48:BE$88)/10^6</f>
        <v>2.3143365979194643E-13</v>
      </c>
      <c r="AO31" s="92">
        <f>SUMIF('Debt _USD'!$G$48:$G$88,Aggregated_USD!$D31,'Debt _USD'!BF$48:BF$88)/10^6</f>
        <v>2.3143365979194643E-13</v>
      </c>
      <c r="AP31" s="92">
        <f>SUMIF('Debt _USD'!$G$48:$G$88,Aggregated_USD!$D31,'Debt _USD'!BG$48:BG$88)/10^6</f>
        <v>2.3143365979194643E-13</v>
      </c>
      <c r="AQ31" s="92">
        <f>SUMIF('Debt _USD'!$G$48:$G$88,Aggregated_USD!$D31,'Debt _USD'!BH$48:BH$88)/10^6</f>
        <v>2.3143365979194643E-13</v>
      </c>
      <c r="AR31" s="92">
        <f>SUMIF('Debt _USD'!$G$48:$G$88,Aggregated_USD!$D31,'Debt _USD'!BI$48:BI$88)/10^6</f>
        <v>2.3143365979194643E-13</v>
      </c>
      <c r="AS31" s="92">
        <f>SUMIF('Debt _USD'!$G$48:$G$88,Aggregated_USD!$D31,'Debt _USD'!BJ$48:BJ$88)/10^6</f>
        <v>2.3143365979194643E-13</v>
      </c>
      <c r="AT31" s="92">
        <f>SUMIF('Debt _USD'!$G$48:$G$88,Aggregated_USD!$D31,'Debt _USD'!BK$48:BK$88)/10^6</f>
        <v>2.3143365979194643E-13</v>
      </c>
      <c r="AU31" s="92">
        <f>SUMIF('Debt _USD'!$G$48:$G$88,Aggregated_USD!$D31,'Debt _USD'!BL$48:BL$88)/10^6</f>
        <v>2.3143365979194643E-13</v>
      </c>
      <c r="AV31" s="92">
        <f>SUMIF('Debt _USD'!$G$48:$G$88,Aggregated_USD!$D31,'Debt _USD'!BM$48:BM$88)/10^6</f>
        <v>2.3143365979194643E-13</v>
      </c>
      <c r="AW31" s="92">
        <f>SUMIF('Debt _USD'!$G$48:$G$88,Aggregated_USD!$D31,'Debt _USD'!BN$48:BN$88)/10^6</f>
        <v>2.3143365979194643E-13</v>
      </c>
      <c r="AX31" s="92">
        <f>SUMIF('Debt _USD'!$G$48:$G$88,Aggregated_USD!$D31,'Debt _USD'!BO$48:BO$88)/10^6</f>
        <v>2.3143365979194643E-13</v>
      </c>
      <c r="AY31" s="92">
        <f>SUMIF('Debt _USD'!$G$48:$G$88,Aggregated_USD!$D31,'Debt _USD'!BP$48:BP$88)/10^6</f>
        <v>2.3143365979194643E-13</v>
      </c>
      <c r="AZ31" s="92">
        <f>SUMIF('Debt _USD'!$G$48:$G$88,Aggregated_USD!$D31,'Debt _USD'!BQ$48:BQ$88)/10^6</f>
        <v>2.3143365979194643E-13</v>
      </c>
      <c r="BA31" s="92">
        <f>SUMIF('Debt _USD'!$G$48:$G$88,Aggregated_USD!$D31,'Debt _USD'!BR$48:BR$88)/10^6</f>
        <v>2.3143365979194643E-13</v>
      </c>
      <c r="BB31" s="92">
        <f>SUMIF('Debt _USD'!$G$48:$G$88,Aggregated_USD!$D31,'Debt _USD'!BS$48:BS$88)/10^6</f>
        <v>2.3143365979194643E-13</v>
      </c>
      <c r="BC31" s="92">
        <f>SUMIF('Debt _USD'!$G$48:$G$88,Aggregated_USD!$D31,'Debt _USD'!BT$48:BT$88)/10^6</f>
        <v>2.3143365979194643E-13</v>
      </c>
      <c r="BD31" s="92">
        <f>SUMIF('Debt _USD'!$G$48:$G$88,Aggregated_USD!$D31,'Debt _USD'!BU$48:BU$88)/10^6</f>
        <v>2.3143365979194643E-13</v>
      </c>
      <c r="BE31" s="92">
        <f>SUMIF('Debt _USD'!$G$48:$G$88,Aggregated_USD!$D31,'Debt _USD'!BV$48:BV$88)/10^6</f>
        <v>2.3143365979194643E-13</v>
      </c>
      <c r="BF31" s="92">
        <f>SUMIF('Debt _USD'!$G$48:$G$88,Aggregated_USD!$D31,'Debt _USD'!BW$48:BW$88)/10^6</f>
        <v>2.3143365979194643E-13</v>
      </c>
    </row>
    <row r="32" spans="1:58" s="78" customFormat="1" ht="15" customHeight="1" x14ac:dyDescent="0.3">
      <c r="A32" s="84"/>
      <c r="B32" s="84"/>
      <c r="C32" s="84"/>
      <c r="D32" s="84">
        <v>3</v>
      </c>
      <c r="E32" s="84" t="str">
        <f>$E$7</f>
        <v>USD_3</v>
      </c>
      <c r="F32" s="84"/>
      <c r="G32" s="84"/>
      <c r="H32" s="92">
        <f t="shared" si="6"/>
        <v>39.279444586600341</v>
      </c>
      <c r="I32" s="92">
        <f>SUMIF('Debt _USD'!$G$48:$G$88,Aggregated_USD!$D32,'Debt _USD'!Z$48:Z$88)/10^6</f>
        <v>9.9644537451003714</v>
      </c>
      <c r="J32" s="92">
        <f>SUMIF('Debt _USD'!$G$48:$G$88,Aggregated_USD!$D32,'Debt _USD'!AA$48:AA$88)/10^6</f>
        <v>3.6544731010003768</v>
      </c>
      <c r="K32" s="92">
        <f>SUMIF('Debt _USD'!$G$48:$G$88,Aggregated_USD!$D32,'Debt _USD'!AB$48:AB$88)/10^6</f>
        <v>3.6544731010003768</v>
      </c>
      <c r="L32" s="92">
        <f>SUMIF('Debt _USD'!$G$48:$G$88,Aggregated_USD!$D32,'Debt _USD'!AC$48:AC$88)/10^6</f>
        <v>3.4514468176114668</v>
      </c>
      <c r="M32" s="92">
        <f>SUMIF('Debt _USD'!$G$48:$G$88,Aggregated_USD!$D32,'Debt _USD'!AD$48:AD$88)/10^6</f>
        <v>3.2484205342225563</v>
      </c>
      <c r="N32" s="92">
        <f>SUMIF('Debt _USD'!$G$48:$G$88,Aggregated_USD!$D32,'Debt _USD'!AE$48:AE$88)/10^6</f>
        <v>3.0453942508336458</v>
      </c>
      <c r="O32" s="92">
        <f>SUMIF('Debt _USD'!$G$48:$G$88,Aggregated_USD!$D32,'Debt _USD'!AF$48:AF$88)/10^6</f>
        <v>2.8423679674447357</v>
      </c>
      <c r="P32" s="92">
        <f>SUMIF('Debt _USD'!$G$48:$G$88,Aggregated_USD!$D32,'Debt _USD'!AG$48:AG$88)/10^6</f>
        <v>2.6393416840558253</v>
      </c>
      <c r="Q32" s="92">
        <f>SUMIF('Debt _USD'!$G$48:$G$88,Aggregated_USD!$D32,'Debt _USD'!AH$48:AH$88)/10^6</f>
        <v>2.4363154006669148</v>
      </c>
      <c r="R32" s="92">
        <f>SUMIF('Debt _USD'!$G$48:$G$88,Aggregated_USD!$D32,'Debt _USD'!AI$48:AI$88)/10^6</f>
        <v>2.2332891172780047</v>
      </c>
      <c r="S32" s="92">
        <f>SUMIF('Debt _USD'!$G$48:$G$88,Aggregated_USD!$D32,'Debt _USD'!AJ$48:AJ$88)/10^6</f>
        <v>2.0302628338890942</v>
      </c>
      <c r="T32" s="92">
        <f>SUMIF('Debt _USD'!$G$48:$G$88,Aggregated_USD!$D32,'Debt _USD'!AK$48:AK$88)/10^6</f>
        <v>1.8272365505001837</v>
      </c>
      <c r="U32" s="92">
        <f>SUMIF('Debt _USD'!$G$48:$G$88,Aggregated_USD!$D32,'Debt _USD'!AL$48:AL$88)/10^6</f>
        <v>1.6242102671112735</v>
      </c>
      <c r="V32" s="92">
        <f>SUMIF('Debt _USD'!$G$48:$G$88,Aggregated_USD!$D32,'Debt _USD'!AM$48:AM$88)/10^6</f>
        <v>1.4211839837223632</v>
      </c>
      <c r="W32" s="92">
        <f>SUMIF('Debt _USD'!$G$48:$G$88,Aggregated_USD!$D32,'Debt _USD'!AN$48:AN$88)/10^6</f>
        <v>1.2181577003334527</v>
      </c>
      <c r="X32" s="92">
        <f>SUMIF('Debt _USD'!$G$48:$G$88,Aggregated_USD!$D32,'Debt _USD'!AO$48:AO$88)/10^6</f>
        <v>1.0151314169445422</v>
      </c>
      <c r="Y32" s="92">
        <f>SUMIF('Debt _USD'!$G$48:$G$88,Aggregated_USD!$D32,'Debt _USD'!AP$48:AP$88)/10^6</f>
        <v>0.81210513355563185</v>
      </c>
      <c r="Z32" s="92">
        <f>SUMIF('Debt _USD'!$G$48:$G$88,Aggregated_USD!$D32,'Debt _USD'!AQ$48:AQ$88)/10^6</f>
        <v>0.60907885016672136</v>
      </c>
      <c r="AA32" s="92">
        <f>SUMIF('Debt _USD'!$G$48:$G$88,Aggregated_USD!$D32,'Debt _USD'!AR$48:AR$88)/10^6</f>
        <v>0.40605256677781093</v>
      </c>
      <c r="AB32" s="92">
        <f>SUMIF('Debt _USD'!$G$48:$G$88,Aggregated_USD!$D32,'Debt _USD'!AS$48:AS$88)/10^6</f>
        <v>0.20302628338890044</v>
      </c>
      <c r="AC32" s="92">
        <f>SUMIF('Debt _USD'!$G$48:$G$88,Aggregated_USD!$D32,'Debt _USD'!AT$48:AT$88)/10^6</f>
        <v>1.3387762010097504E-15</v>
      </c>
      <c r="AD32" s="92">
        <f>SUMIF('Debt _USD'!$G$48:$G$88,Aggregated_USD!$D32,'Debt _USD'!AU$48:AU$88)/10^6</f>
        <v>1.3387762010097504E-15</v>
      </c>
      <c r="AE32" s="92">
        <f>SUMIF('Debt _USD'!$G$48:$G$88,Aggregated_USD!$D32,'Debt _USD'!AV$48:AV$88)/10^6</f>
        <v>1.3387762010097504E-15</v>
      </c>
      <c r="AF32" s="92">
        <f>SUMIF('Debt _USD'!$G$48:$G$88,Aggregated_USD!$D32,'Debt _USD'!AW$48:AW$88)/10^6</f>
        <v>1.3387762010097504E-15</v>
      </c>
      <c r="AG32" s="92">
        <f>SUMIF('Debt _USD'!$G$48:$G$88,Aggregated_USD!$D32,'Debt _USD'!AX$48:AX$88)/10^6</f>
        <v>1.3387762010097504E-15</v>
      </c>
      <c r="AH32" s="92">
        <f>SUMIF('Debt _USD'!$G$48:$G$88,Aggregated_USD!$D32,'Debt _USD'!AY$48:AY$88)/10^6</f>
        <v>1.3387762010097504E-15</v>
      </c>
      <c r="AI32" s="92">
        <f>SUMIF('Debt _USD'!$G$48:$G$88,Aggregated_USD!$D32,'Debt _USD'!AZ$48:AZ$88)/10^6</f>
        <v>1.3387762010097504E-15</v>
      </c>
      <c r="AJ32" s="92">
        <f>SUMIF('Debt _USD'!$G$48:$G$88,Aggregated_USD!$D32,'Debt _USD'!BA$48:BA$88)/10^6</f>
        <v>1.3387762010097504E-15</v>
      </c>
      <c r="AK32" s="92">
        <f>SUMIF('Debt _USD'!$G$48:$G$88,Aggregated_USD!$D32,'Debt _USD'!BB$48:BB$88)/10^6</f>
        <v>1.3387762010097504E-15</v>
      </c>
      <c r="AL32" s="92">
        <f>SUMIF('Debt _USD'!$G$48:$G$88,Aggregated_USD!$D32,'Debt _USD'!BC$48:BC$88)/10^6</f>
        <v>1.3387762010097504E-15</v>
      </c>
      <c r="AM32" s="92">
        <f>SUMIF('Debt _USD'!$G$48:$G$88,Aggregated_USD!$D32,'Debt _USD'!BD$48:BD$88)/10^6</f>
        <v>1.3387762010097504E-15</v>
      </c>
      <c r="AN32" s="92">
        <f>SUMIF('Debt _USD'!$G$48:$G$88,Aggregated_USD!$D32,'Debt _USD'!BE$48:BE$88)/10^6</f>
        <v>1.3387762010097504E-15</v>
      </c>
      <c r="AO32" s="92">
        <f>SUMIF('Debt _USD'!$G$48:$G$88,Aggregated_USD!$D32,'Debt _USD'!BF$48:BF$88)/10^6</f>
        <v>1.3387762010097504E-15</v>
      </c>
      <c r="AP32" s="92">
        <f>SUMIF('Debt _USD'!$G$48:$G$88,Aggregated_USD!$D32,'Debt _USD'!BG$48:BG$88)/10^6</f>
        <v>1.3387762010097504E-15</v>
      </c>
      <c r="AQ32" s="92">
        <f>SUMIF('Debt _USD'!$G$48:$G$88,Aggregated_USD!$D32,'Debt _USD'!BH$48:BH$88)/10^6</f>
        <v>1.3387762010097504E-15</v>
      </c>
      <c r="AR32" s="92">
        <f>SUMIF('Debt _USD'!$G$48:$G$88,Aggregated_USD!$D32,'Debt _USD'!BI$48:BI$88)/10^6</f>
        <v>1.3387762010097504E-15</v>
      </c>
      <c r="AS32" s="92">
        <f>SUMIF('Debt _USD'!$G$48:$G$88,Aggregated_USD!$D32,'Debt _USD'!BJ$48:BJ$88)/10^6</f>
        <v>1.3387762010097504E-15</v>
      </c>
      <c r="AT32" s="92">
        <f>SUMIF('Debt _USD'!$G$48:$G$88,Aggregated_USD!$D32,'Debt _USD'!BK$48:BK$88)/10^6</f>
        <v>1.3387762010097504E-15</v>
      </c>
      <c r="AU32" s="92">
        <f>SUMIF('Debt _USD'!$G$48:$G$88,Aggregated_USD!$D32,'Debt _USD'!BL$48:BL$88)/10^6</f>
        <v>1.3387762010097504E-15</v>
      </c>
      <c r="AV32" s="92">
        <f>SUMIF('Debt _USD'!$G$48:$G$88,Aggregated_USD!$D32,'Debt _USD'!BM$48:BM$88)/10^6</f>
        <v>1.3387762010097504E-15</v>
      </c>
      <c r="AW32" s="92">
        <f>SUMIF('Debt _USD'!$G$48:$G$88,Aggregated_USD!$D32,'Debt _USD'!BN$48:BN$88)/10^6</f>
        <v>1.3387762010097504E-15</v>
      </c>
      <c r="AX32" s="92">
        <f>SUMIF('Debt _USD'!$G$48:$G$88,Aggregated_USD!$D32,'Debt _USD'!BO$48:BO$88)/10^6</f>
        <v>1.3387762010097504E-15</v>
      </c>
      <c r="AY32" s="92">
        <f>SUMIF('Debt _USD'!$G$48:$G$88,Aggregated_USD!$D32,'Debt _USD'!BP$48:BP$88)/10^6</f>
        <v>1.3387762010097504E-15</v>
      </c>
      <c r="AZ32" s="92">
        <f>SUMIF('Debt _USD'!$G$48:$G$88,Aggregated_USD!$D32,'Debt _USD'!BQ$48:BQ$88)/10^6</f>
        <v>1.3387762010097504E-15</v>
      </c>
      <c r="BA32" s="92">
        <f>SUMIF('Debt _USD'!$G$48:$G$88,Aggregated_USD!$D32,'Debt _USD'!BR$48:BR$88)/10^6</f>
        <v>1.3387762010097504E-15</v>
      </c>
      <c r="BB32" s="92">
        <f>SUMIF('Debt _USD'!$G$48:$G$88,Aggregated_USD!$D32,'Debt _USD'!BS$48:BS$88)/10^6</f>
        <v>1.3387762010097504E-15</v>
      </c>
      <c r="BC32" s="92">
        <f>SUMIF('Debt _USD'!$G$48:$G$88,Aggregated_USD!$D32,'Debt _USD'!BT$48:BT$88)/10^6</f>
        <v>1.3387762010097504E-15</v>
      </c>
      <c r="BD32" s="92">
        <f>SUMIF('Debt _USD'!$G$48:$G$88,Aggregated_USD!$D32,'Debt _USD'!BU$48:BU$88)/10^6</f>
        <v>1.3387762010097504E-15</v>
      </c>
      <c r="BE32" s="92">
        <f>SUMIF('Debt _USD'!$G$48:$G$88,Aggregated_USD!$D32,'Debt _USD'!BV$48:BV$88)/10^6</f>
        <v>1.3387762010097504E-15</v>
      </c>
      <c r="BF32" s="92">
        <f>SUMIF('Debt _USD'!$G$48:$G$88,Aggregated_USD!$D32,'Debt _USD'!BW$48:BW$88)/10^6</f>
        <v>1.3387762010097504E-15</v>
      </c>
    </row>
    <row r="33" spans="1:58" s="78" customFormat="1" ht="15" customHeight="1" x14ac:dyDescent="0.3">
      <c r="A33" s="84"/>
      <c r="B33" s="84"/>
      <c r="C33" s="84"/>
      <c r="D33" s="84">
        <v>4</v>
      </c>
      <c r="E33" s="84" t="str">
        <f>$E$8</f>
        <v>USD_4</v>
      </c>
      <c r="F33" s="84"/>
      <c r="G33" s="84"/>
      <c r="H33" s="92">
        <f t="shared" si="6"/>
        <v>76.631604851948012</v>
      </c>
      <c r="I33" s="92">
        <f>SUMIF('Debt _USD'!$G$48:$G$88,Aggregated_USD!$D33,'Debt _USD'!Z$48:Z$88)/10^6</f>
        <v>53.608821814855375</v>
      </c>
      <c r="J33" s="92">
        <f>SUMIF('Debt _USD'!$G$48:$G$88,Aggregated_USD!$D33,'Debt _USD'!AA$48:AA$88)/10^6</f>
        <v>39.182188810023739</v>
      </c>
      <c r="K33" s="92">
        <f>SUMIF('Debt _USD'!$G$48:$G$88,Aggregated_USD!$D33,'Debt _USD'!AB$48:AB$88)/10^6</f>
        <v>25.316185805192124</v>
      </c>
      <c r="L33" s="92">
        <f>SUMIF('Debt _USD'!$G$48:$G$88,Aggregated_USD!$D33,'Debt _USD'!AC$48:AC$88)/10^6</f>
        <v>15.717117508200182</v>
      </c>
      <c r="M33" s="92">
        <f>SUMIF('Debt _USD'!$G$48:$G$88,Aggregated_USD!$D33,'Debt _USD'!AD$48:AD$88)/10^6</f>
        <v>12.026755393332181</v>
      </c>
      <c r="N33" s="92">
        <f>SUMIF('Debt _USD'!$G$48:$G$88,Aggregated_USD!$D33,'Debt _USD'!AE$48:AE$88)/10^6</f>
        <v>9.1206125510437808</v>
      </c>
      <c r="O33" s="92">
        <f>SUMIF('Debt _USD'!$G$48:$G$88,Aggregated_USD!$D33,'Debt _USD'!AF$48:AF$88)/10^6</f>
        <v>6.86823921875538</v>
      </c>
      <c r="P33" s="92">
        <f>SUMIF('Debt _USD'!$G$48:$G$88,Aggregated_USD!$D33,'Debt _USD'!AG$48:AG$88)/10^6</f>
        <v>4.6158658864669802</v>
      </c>
      <c r="Q33" s="92">
        <f>SUMIF('Debt _USD'!$G$48:$G$88,Aggregated_USD!$D33,'Debt _USD'!AH$48:AH$88)/10^6</f>
        <v>2.3634925541785807</v>
      </c>
      <c r="R33" s="92">
        <f>SUMIF('Debt _USD'!$G$48:$G$88,Aggregated_USD!$D33,'Debt _USD'!AI$48:AI$88)/10^6</f>
        <v>0.11111922189018049</v>
      </c>
      <c r="S33" s="92">
        <f>SUMIF('Debt _USD'!$G$48:$G$88,Aggregated_USD!$D33,'Debt _USD'!AJ$48:AJ$88)/10^6</f>
        <v>4.9439563554187773E-16</v>
      </c>
      <c r="T33" s="92">
        <f>SUMIF('Debt _USD'!$G$48:$G$88,Aggregated_USD!$D33,'Debt _USD'!AK$48:AK$88)/10^6</f>
        <v>4.9439563554187773E-16</v>
      </c>
      <c r="U33" s="92">
        <f>SUMIF('Debt _USD'!$G$48:$G$88,Aggregated_USD!$D33,'Debt _USD'!AL$48:AL$88)/10^6</f>
        <v>4.9439563554187773E-16</v>
      </c>
      <c r="V33" s="92">
        <f>SUMIF('Debt _USD'!$G$48:$G$88,Aggregated_USD!$D33,'Debt _USD'!AM$48:AM$88)/10^6</f>
        <v>4.9439563554187773E-16</v>
      </c>
      <c r="W33" s="92">
        <f>SUMIF('Debt _USD'!$G$48:$G$88,Aggregated_USD!$D33,'Debt _USD'!AN$48:AN$88)/10^6</f>
        <v>4.9439563554187773E-16</v>
      </c>
      <c r="X33" s="92">
        <f>SUMIF('Debt _USD'!$G$48:$G$88,Aggregated_USD!$D33,'Debt _USD'!AO$48:AO$88)/10^6</f>
        <v>4.9439563554187773E-16</v>
      </c>
      <c r="Y33" s="92">
        <f>SUMIF('Debt _USD'!$G$48:$G$88,Aggregated_USD!$D33,'Debt _USD'!AP$48:AP$88)/10^6</f>
        <v>4.9439563554187773E-16</v>
      </c>
      <c r="Z33" s="92">
        <f>SUMIF('Debt _USD'!$G$48:$G$88,Aggregated_USD!$D33,'Debt _USD'!AQ$48:AQ$88)/10^6</f>
        <v>4.9439563554187773E-16</v>
      </c>
      <c r="AA33" s="92">
        <f>SUMIF('Debt _USD'!$G$48:$G$88,Aggregated_USD!$D33,'Debt _USD'!AR$48:AR$88)/10^6</f>
        <v>4.9439563554187773E-16</v>
      </c>
      <c r="AB33" s="92">
        <f>SUMIF('Debt _USD'!$G$48:$G$88,Aggregated_USD!$D33,'Debt _USD'!AS$48:AS$88)/10^6</f>
        <v>4.9439563554187773E-16</v>
      </c>
      <c r="AC33" s="92">
        <f>SUMIF('Debt _USD'!$G$48:$G$88,Aggregated_USD!$D33,'Debt _USD'!AT$48:AT$88)/10^6</f>
        <v>4.9439563554187773E-16</v>
      </c>
      <c r="AD33" s="92">
        <f>SUMIF('Debt _USD'!$G$48:$G$88,Aggregated_USD!$D33,'Debt _USD'!AU$48:AU$88)/10^6</f>
        <v>4.9439563554187773E-16</v>
      </c>
      <c r="AE33" s="92">
        <f>SUMIF('Debt _USD'!$G$48:$G$88,Aggregated_USD!$D33,'Debt _USD'!AV$48:AV$88)/10^6</f>
        <v>4.9439563554187773E-16</v>
      </c>
      <c r="AF33" s="92">
        <f>SUMIF('Debt _USD'!$G$48:$G$88,Aggregated_USD!$D33,'Debt _USD'!AW$48:AW$88)/10^6</f>
        <v>4.9439563554187773E-16</v>
      </c>
      <c r="AG33" s="92">
        <f>SUMIF('Debt _USD'!$G$48:$G$88,Aggregated_USD!$D33,'Debt _USD'!AX$48:AX$88)/10^6</f>
        <v>4.9439563554187773E-16</v>
      </c>
      <c r="AH33" s="92">
        <f>SUMIF('Debt _USD'!$G$48:$G$88,Aggregated_USD!$D33,'Debt _USD'!AY$48:AY$88)/10^6</f>
        <v>4.9439563554187773E-16</v>
      </c>
      <c r="AI33" s="92">
        <f>SUMIF('Debt _USD'!$G$48:$G$88,Aggregated_USD!$D33,'Debt _USD'!AZ$48:AZ$88)/10^6</f>
        <v>4.9439563554187773E-16</v>
      </c>
      <c r="AJ33" s="92">
        <f>SUMIF('Debt _USD'!$G$48:$G$88,Aggregated_USD!$D33,'Debt _USD'!BA$48:BA$88)/10^6</f>
        <v>4.9439563554187773E-16</v>
      </c>
      <c r="AK33" s="92">
        <f>SUMIF('Debt _USD'!$G$48:$G$88,Aggregated_USD!$D33,'Debt _USD'!BB$48:BB$88)/10^6</f>
        <v>4.9439563554187773E-16</v>
      </c>
      <c r="AL33" s="92">
        <f>SUMIF('Debt _USD'!$G$48:$G$88,Aggregated_USD!$D33,'Debt _USD'!BC$48:BC$88)/10^6</f>
        <v>4.9439563554187773E-16</v>
      </c>
      <c r="AM33" s="92">
        <f>SUMIF('Debt _USD'!$G$48:$G$88,Aggregated_USD!$D33,'Debt _USD'!BD$48:BD$88)/10^6</f>
        <v>4.9439563554187773E-16</v>
      </c>
      <c r="AN33" s="92">
        <f>SUMIF('Debt _USD'!$G$48:$G$88,Aggregated_USD!$D33,'Debt _USD'!BE$48:BE$88)/10^6</f>
        <v>4.9439563554187773E-16</v>
      </c>
      <c r="AO33" s="92">
        <f>SUMIF('Debt _USD'!$G$48:$G$88,Aggregated_USD!$D33,'Debt _USD'!BF$48:BF$88)/10^6</f>
        <v>4.9439563554187773E-16</v>
      </c>
      <c r="AP33" s="92">
        <f>SUMIF('Debt _USD'!$G$48:$G$88,Aggregated_USD!$D33,'Debt _USD'!BG$48:BG$88)/10^6</f>
        <v>4.9439563554187773E-16</v>
      </c>
      <c r="AQ33" s="92">
        <f>SUMIF('Debt _USD'!$G$48:$G$88,Aggregated_USD!$D33,'Debt _USD'!BH$48:BH$88)/10^6</f>
        <v>4.9439563554187773E-16</v>
      </c>
      <c r="AR33" s="92">
        <f>SUMIF('Debt _USD'!$G$48:$G$88,Aggregated_USD!$D33,'Debt _USD'!BI$48:BI$88)/10^6</f>
        <v>4.9439563554187773E-16</v>
      </c>
      <c r="AS33" s="92">
        <f>SUMIF('Debt _USD'!$G$48:$G$88,Aggregated_USD!$D33,'Debt _USD'!BJ$48:BJ$88)/10^6</f>
        <v>4.9439563554187773E-16</v>
      </c>
      <c r="AT33" s="92">
        <f>SUMIF('Debt _USD'!$G$48:$G$88,Aggregated_USD!$D33,'Debt _USD'!BK$48:BK$88)/10^6</f>
        <v>4.9439563554187773E-16</v>
      </c>
      <c r="AU33" s="92">
        <f>SUMIF('Debt _USD'!$G$48:$G$88,Aggregated_USD!$D33,'Debt _USD'!BL$48:BL$88)/10^6</f>
        <v>4.9439563554187773E-16</v>
      </c>
      <c r="AV33" s="92">
        <f>SUMIF('Debt _USD'!$G$48:$G$88,Aggregated_USD!$D33,'Debt _USD'!BM$48:BM$88)/10^6</f>
        <v>4.9439563554187773E-16</v>
      </c>
      <c r="AW33" s="92">
        <f>SUMIF('Debt _USD'!$G$48:$G$88,Aggregated_USD!$D33,'Debt _USD'!BN$48:BN$88)/10^6</f>
        <v>4.9439563554187773E-16</v>
      </c>
      <c r="AX33" s="92">
        <f>SUMIF('Debt _USD'!$G$48:$G$88,Aggregated_USD!$D33,'Debt _USD'!BO$48:BO$88)/10^6</f>
        <v>4.9439563554187773E-16</v>
      </c>
      <c r="AY33" s="92">
        <f>SUMIF('Debt _USD'!$G$48:$G$88,Aggregated_USD!$D33,'Debt _USD'!BP$48:BP$88)/10^6</f>
        <v>4.9439563554187773E-16</v>
      </c>
      <c r="AZ33" s="92">
        <f>SUMIF('Debt _USD'!$G$48:$G$88,Aggregated_USD!$D33,'Debt _USD'!BQ$48:BQ$88)/10^6</f>
        <v>4.9439563554187773E-16</v>
      </c>
      <c r="BA33" s="92">
        <f>SUMIF('Debt _USD'!$G$48:$G$88,Aggregated_USD!$D33,'Debt _USD'!BR$48:BR$88)/10^6</f>
        <v>4.9439563554187773E-16</v>
      </c>
      <c r="BB33" s="92">
        <f>SUMIF('Debt _USD'!$G$48:$G$88,Aggregated_USD!$D33,'Debt _USD'!BS$48:BS$88)/10^6</f>
        <v>4.9439563554187773E-16</v>
      </c>
      <c r="BC33" s="92">
        <f>SUMIF('Debt _USD'!$G$48:$G$88,Aggregated_USD!$D33,'Debt _USD'!BT$48:BT$88)/10^6</f>
        <v>4.9439563554187773E-16</v>
      </c>
      <c r="BD33" s="92">
        <f>SUMIF('Debt _USD'!$G$48:$G$88,Aggregated_USD!$D33,'Debt _USD'!BU$48:BU$88)/10^6</f>
        <v>4.9439563554187773E-16</v>
      </c>
      <c r="BE33" s="92">
        <f>SUMIF('Debt _USD'!$G$48:$G$88,Aggregated_USD!$D33,'Debt _USD'!BV$48:BV$88)/10^6</f>
        <v>4.9439563554187773E-16</v>
      </c>
      <c r="BF33" s="92">
        <f>SUMIF('Debt _USD'!$G$48:$G$88,Aggregated_USD!$D33,'Debt _USD'!BW$48:BW$88)/10^6</f>
        <v>4.9439563554187773E-16</v>
      </c>
    </row>
    <row r="34" spans="1:58" s="78" customFormat="1" ht="15" customHeight="1" x14ac:dyDescent="0.3">
      <c r="A34" s="84"/>
      <c r="B34" s="84"/>
      <c r="C34" s="84"/>
      <c r="D34" s="84">
        <v>5</v>
      </c>
      <c r="E34" s="84" t="str">
        <f>$E$9</f>
        <v>USD_5</v>
      </c>
      <c r="F34" s="84"/>
      <c r="G34" s="84"/>
      <c r="H34" s="92">
        <f t="shared" si="6"/>
        <v>182.01227699983394</v>
      </c>
      <c r="I34" s="92">
        <f>SUMIF('Debt _USD'!$G$48:$G$88,Aggregated_USD!$D34,'Debt _USD'!Z$48:Z$88)/10^6</f>
        <v>140.0012125776301</v>
      </c>
      <c r="J34" s="92">
        <f>SUMIF('Debt _USD'!$G$48:$G$88,Aggregated_USD!$D34,'Debt _USD'!AA$48:AA$88)/10^6</f>
        <v>100.00106100542635</v>
      </c>
      <c r="K34" s="92">
        <f>SUMIF('Debt _USD'!$G$48:$G$88,Aggregated_USD!$D34,'Debt _USD'!AB$48:AB$88)/10^6</f>
        <v>60.000909433222581</v>
      </c>
      <c r="L34" s="92">
        <f>SUMIF('Debt _USD'!$G$48:$G$88,Aggregated_USD!$D34,'Debt _USD'!AC$48:AC$88)/10^6</f>
        <v>20.000757861018823</v>
      </c>
      <c r="M34" s="92">
        <f>SUMIF('Debt _USD'!$G$48:$G$88,Aggregated_USD!$D34,'Debt _USD'!AD$48:AD$88)/10^6</f>
        <v>6.0628881505599152E-4</v>
      </c>
      <c r="N34" s="92">
        <f>SUMIF('Debt _USD'!$G$48:$G$88,Aggregated_USD!$D34,'Debt _USD'!AE$48:AE$88)/10^6</f>
        <v>4.5471661129199362E-4</v>
      </c>
      <c r="O34" s="92">
        <f>SUMIF('Debt _USD'!$G$48:$G$88,Aggregated_USD!$D34,'Debt _USD'!AF$48:AF$88)/10^6</f>
        <v>3.0314440752799565E-4</v>
      </c>
      <c r="P34" s="92">
        <f>SUMIF('Debt _USD'!$G$48:$G$88,Aggregated_USD!$D34,'Debt _USD'!AG$48:AG$88)/10^6</f>
        <v>1.5157220376399772E-4</v>
      </c>
      <c r="Q34" s="92">
        <f>SUMIF('Debt _USD'!$G$48:$G$88,Aggregated_USD!$D34,'Debt _USD'!AH$48:AH$88)/10^6</f>
        <v>-2.2737367544323205E-19</v>
      </c>
      <c r="R34" s="92">
        <f>SUMIF('Debt _USD'!$G$48:$G$88,Aggregated_USD!$D34,'Debt _USD'!AI$48:AI$88)/10^6</f>
        <v>-2.2737367544323205E-19</v>
      </c>
      <c r="S34" s="92">
        <f>SUMIF('Debt _USD'!$G$48:$G$88,Aggregated_USD!$D34,'Debt _USD'!AJ$48:AJ$88)/10^6</f>
        <v>-2.2737367544323205E-19</v>
      </c>
      <c r="T34" s="92">
        <f>SUMIF('Debt _USD'!$G$48:$G$88,Aggregated_USD!$D34,'Debt _USD'!AK$48:AK$88)/10^6</f>
        <v>-2.2737367544323205E-19</v>
      </c>
      <c r="U34" s="92">
        <f>SUMIF('Debt _USD'!$G$48:$G$88,Aggregated_USD!$D34,'Debt _USD'!AL$48:AL$88)/10^6</f>
        <v>-2.2737367544323205E-19</v>
      </c>
      <c r="V34" s="92">
        <f>SUMIF('Debt _USD'!$G$48:$G$88,Aggregated_USD!$D34,'Debt _USD'!AM$48:AM$88)/10^6</f>
        <v>-2.2737367544323205E-19</v>
      </c>
      <c r="W34" s="92">
        <f>SUMIF('Debt _USD'!$G$48:$G$88,Aggregated_USD!$D34,'Debt _USD'!AN$48:AN$88)/10^6</f>
        <v>-2.2737367544323205E-19</v>
      </c>
      <c r="X34" s="92">
        <f>SUMIF('Debt _USD'!$G$48:$G$88,Aggregated_USD!$D34,'Debt _USD'!AO$48:AO$88)/10^6</f>
        <v>-2.2737367544323205E-19</v>
      </c>
      <c r="Y34" s="92">
        <f>SUMIF('Debt _USD'!$G$48:$G$88,Aggregated_USD!$D34,'Debt _USD'!AP$48:AP$88)/10^6</f>
        <v>-2.2737367544323205E-19</v>
      </c>
      <c r="Z34" s="92">
        <f>SUMIF('Debt _USD'!$G$48:$G$88,Aggregated_USD!$D34,'Debt _USD'!AQ$48:AQ$88)/10^6</f>
        <v>-2.2737367544323205E-19</v>
      </c>
      <c r="AA34" s="92">
        <f>SUMIF('Debt _USD'!$G$48:$G$88,Aggregated_USD!$D34,'Debt _USD'!AR$48:AR$88)/10^6</f>
        <v>-2.2737367544323205E-19</v>
      </c>
      <c r="AB34" s="92">
        <f>SUMIF('Debt _USD'!$G$48:$G$88,Aggregated_USD!$D34,'Debt _USD'!AS$48:AS$88)/10^6</f>
        <v>-2.2737367544323205E-19</v>
      </c>
      <c r="AC34" s="92">
        <f>SUMIF('Debt _USD'!$G$48:$G$88,Aggregated_USD!$D34,'Debt _USD'!AT$48:AT$88)/10^6</f>
        <v>-2.2737367544323205E-19</v>
      </c>
      <c r="AD34" s="92">
        <f>SUMIF('Debt _USD'!$G$48:$G$88,Aggregated_USD!$D34,'Debt _USD'!AU$48:AU$88)/10^6</f>
        <v>-2.2737367544323205E-19</v>
      </c>
      <c r="AE34" s="92">
        <f>SUMIF('Debt _USD'!$G$48:$G$88,Aggregated_USD!$D34,'Debt _USD'!AV$48:AV$88)/10^6</f>
        <v>-2.2737367544323205E-19</v>
      </c>
      <c r="AF34" s="92">
        <f>SUMIF('Debt _USD'!$G$48:$G$88,Aggregated_USD!$D34,'Debt _USD'!AW$48:AW$88)/10^6</f>
        <v>-2.2737367544323205E-19</v>
      </c>
      <c r="AG34" s="92">
        <f>SUMIF('Debt _USD'!$G$48:$G$88,Aggregated_USD!$D34,'Debt _USD'!AX$48:AX$88)/10^6</f>
        <v>-2.2737367544323205E-19</v>
      </c>
      <c r="AH34" s="92">
        <f>SUMIF('Debt _USD'!$G$48:$G$88,Aggregated_USD!$D34,'Debt _USD'!AY$48:AY$88)/10^6</f>
        <v>-2.2737367544323205E-19</v>
      </c>
      <c r="AI34" s="92">
        <f>SUMIF('Debt _USD'!$G$48:$G$88,Aggregated_USD!$D34,'Debt _USD'!AZ$48:AZ$88)/10^6</f>
        <v>-2.2737367544323205E-19</v>
      </c>
      <c r="AJ34" s="92">
        <f>SUMIF('Debt _USD'!$G$48:$G$88,Aggregated_USD!$D34,'Debt _USD'!BA$48:BA$88)/10^6</f>
        <v>-2.2737367544323205E-19</v>
      </c>
      <c r="AK34" s="92">
        <f>SUMIF('Debt _USD'!$G$48:$G$88,Aggregated_USD!$D34,'Debt _USD'!BB$48:BB$88)/10^6</f>
        <v>-2.2737367544323205E-19</v>
      </c>
      <c r="AL34" s="92">
        <f>SUMIF('Debt _USD'!$G$48:$G$88,Aggregated_USD!$D34,'Debt _USD'!BC$48:BC$88)/10^6</f>
        <v>-2.2737367544323205E-19</v>
      </c>
      <c r="AM34" s="92">
        <f>SUMIF('Debt _USD'!$G$48:$G$88,Aggregated_USD!$D34,'Debt _USD'!BD$48:BD$88)/10^6</f>
        <v>-2.2737367544323205E-19</v>
      </c>
      <c r="AN34" s="92">
        <f>SUMIF('Debt _USD'!$G$48:$G$88,Aggregated_USD!$D34,'Debt _USD'!BE$48:BE$88)/10^6</f>
        <v>-2.2737367544323205E-19</v>
      </c>
      <c r="AO34" s="92">
        <f>SUMIF('Debt _USD'!$G$48:$G$88,Aggregated_USD!$D34,'Debt _USD'!BF$48:BF$88)/10^6</f>
        <v>-2.2737367544323205E-19</v>
      </c>
      <c r="AP34" s="92">
        <f>SUMIF('Debt _USD'!$G$48:$G$88,Aggregated_USD!$D34,'Debt _USD'!BG$48:BG$88)/10^6</f>
        <v>-2.2737367544323205E-19</v>
      </c>
      <c r="AQ34" s="92">
        <f>SUMIF('Debt _USD'!$G$48:$G$88,Aggregated_USD!$D34,'Debt _USD'!BH$48:BH$88)/10^6</f>
        <v>-2.2737367544323205E-19</v>
      </c>
      <c r="AR34" s="92">
        <f>SUMIF('Debt _USD'!$G$48:$G$88,Aggregated_USD!$D34,'Debt _USD'!BI$48:BI$88)/10^6</f>
        <v>-2.2737367544323205E-19</v>
      </c>
      <c r="AS34" s="92">
        <f>SUMIF('Debt _USD'!$G$48:$G$88,Aggregated_USD!$D34,'Debt _USD'!BJ$48:BJ$88)/10^6</f>
        <v>-2.2737367544323205E-19</v>
      </c>
      <c r="AT34" s="92">
        <f>SUMIF('Debt _USD'!$G$48:$G$88,Aggregated_USD!$D34,'Debt _USD'!BK$48:BK$88)/10^6</f>
        <v>-2.2737367544323205E-19</v>
      </c>
      <c r="AU34" s="92">
        <f>SUMIF('Debt _USD'!$G$48:$G$88,Aggregated_USD!$D34,'Debt _USD'!BL$48:BL$88)/10^6</f>
        <v>-2.2737367544323205E-19</v>
      </c>
      <c r="AV34" s="92">
        <f>SUMIF('Debt _USD'!$G$48:$G$88,Aggregated_USD!$D34,'Debt _USD'!BM$48:BM$88)/10^6</f>
        <v>-2.2737367544323205E-19</v>
      </c>
      <c r="AW34" s="92">
        <f>SUMIF('Debt _USD'!$G$48:$G$88,Aggregated_USD!$D34,'Debt _USD'!BN$48:BN$88)/10^6</f>
        <v>-2.2737367544323205E-19</v>
      </c>
      <c r="AX34" s="92">
        <f>SUMIF('Debt _USD'!$G$48:$G$88,Aggregated_USD!$D34,'Debt _USD'!BO$48:BO$88)/10^6</f>
        <v>-2.2737367544323205E-19</v>
      </c>
      <c r="AY34" s="92">
        <f>SUMIF('Debt _USD'!$G$48:$G$88,Aggregated_USD!$D34,'Debt _USD'!BP$48:BP$88)/10^6</f>
        <v>-2.2737367544323205E-19</v>
      </c>
      <c r="AZ34" s="92">
        <f>SUMIF('Debt _USD'!$G$48:$G$88,Aggregated_USD!$D34,'Debt _USD'!BQ$48:BQ$88)/10^6</f>
        <v>-2.2737367544323205E-19</v>
      </c>
      <c r="BA34" s="92">
        <f>SUMIF('Debt _USD'!$G$48:$G$88,Aggregated_USD!$D34,'Debt _USD'!BR$48:BR$88)/10^6</f>
        <v>-2.2737367544323205E-19</v>
      </c>
      <c r="BB34" s="92">
        <f>SUMIF('Debt _USD'!$G$48:$G$88,Aggregated_USD!$D34,'Debt _USD'!BS$48:BS$88)/10^6</f>
        <v>-2.2737367544323205E-19</v>
      </c>
      <c r="BC34" s="92">
        <f>SUMIF('Debt _USD'!$G$48:$G$88,Aggregated_USD!$D34,'Debt _USD'!BT$48:BT$88)/10^6</f>
        <v>-2.2737367544323205E-19</v>
      </c>
      <c r="BD34" s="92">
        <f>SUMIF('Debt _USD'!$G$48:$G$88,Aggregated_USD!$D34,'Debt _USD'!BU$48:BU$88)/10^6</f>
        <v>-2.2737367544323205E-19</v>
      </c>
      <c r="BE34" s="92">
        <f>SUMIF('Debt _USD'!$G$48:$G$88,Aggregated_USD!$D34,'Debt _USD'!BV$48:BV$88)/10^6</f>
        <v>-2.2737367544323205E-19</v>
      </c>
      <c r="BF34" s="92">
        <f>SUMIF('Debt _USD'!$G$48:$G$88,Aggregated_USD!$D34,'Debt _USD'!BW$48:BW$88)/10^6</f>
        <v>-2.2737367544323205E-19</v>
      </c>
    </row>
    <row r="35" spans="1:58" s="78" customFormat="1" ht="15" customHeight="1" x14ac:dyDescent="0.3">
      <c r="A35" s="84"/>
      <c r="B35" s="84"/>
      <c r="C35" s="84"/>
      <c r="D35" s="84">
        <v>6</v>
      </c>
      <c r="E35" s="84" t="str">
        <f>$E$10</f>
        <v>USD_6</v>
      </c>
      <c r="F35" s="84"/>
      <c r="G35" s="84"/>
      <c r="H35" s="92">
        <f t="shared" si="6"/>
        <v>203.43455487660003</v>
      </c>
      <c r="I35" s="92">
        <f>SUMIF('Debt _USD'!$G$48:$G$88,Aggregated_USD!$D35,'Debt _USD'!Z$48:Z$88)/10^6</f>
        <v>165.57279620279999</v>
      </c>
      <c r="J35" s="92">
        <f>SUMIF('Debt _USD'!$G$48:$G$88,Aggregated_USD!$D35,'Debt _USD'!AA$48:AA$88)/10^6</f>
        <v>114.21047992999999</v>
      </c>
      <c r="K35" s="92">
        <f>SUMIF('Debt _USD'!$G$48:$G$88,Aggregated_USD!$D35,'Debt _USD'!AB$48:AB$88)/10^6</f>
        <v>83.070678204999993</v>
      </c>
      <c r="L35" s="92">
        <f>SUMIF('Debt _USD'!$G$48:$G$88,Aggregated_USD!$D35,'Debt _USD'!AC$48:AC$88)/10^6</f>
        <v>52.430876480000002</v>
      </c>
      <c r="M35" s="92">
        <f>SUMIF('Debt _USD'!$G$48:$G$88,Aggregated_USD!$D35,'Debt _USD'!AD$48:AD$88)/10^6</f>
        <v>35.379046320000008</v>
      </c>
      <c r="N35" s="92">
        <f>SUMIF('Debt _USD'!$G$48:$G$88,Aggregated_USD!$D35,'Debt _USD'!AE$48:AE$88)/10^6</f>
        <v>16.989523160000008</v>
      </c>
      <c r="O35" s="92">
        <f>SUMIF('Debt _USD'!$G$48:$G$88,Aggregated_USD!$D35,'Debt _USD'!AF$48:AF$88)/10^6</f>
        <v>0</v>
      </c>
      <c r="P35" s="92">
        <f>SUMIF('Debt _USD'!$G$48:$G$88,Aggregated_USD!$D35,'Debt _USD'!AG$48:AG$88)/10^6</f>
        <v>0</v>
      </c>
      <c r="Q35" s="92">
        <f>SUMIF('Debt _USD'!$G$48:$G$88,Aggregated_USD!$D35,'Debt _USD'!AH$48:AH$88)/10^6</f>
        <v>0</v>
      </c>
      <c r="R35" s="92">
        <f>SUMIF('Debt _USD'!$G$48:$G$88,Aggregated_USD!$D35,'Debt _USD'!AI$48:AI$88)/10^6</f>
        <v>0</v>
      </c>
      <c r="S35" s="92">
        <f>SUMIF('Debt _USD'!$G$48:$G$88,Aggregated_USD!$D35,'Debt _USD'!AJ$48:AJ$88)/10^6</f>
        <v>0</v>
      </c>
      <c r="T35" s="92">
        <f>SUMIF('Debt _USD'!$G$48:$G$88,Aggregated_USD!$D35,'Debt _USD'!AK$48:AK$88)/10^6</f>
        <v>0</v>
      </c>
      <c r="U35" s="92">
        <f>SUMIF('Debt _USD'!$G$48:$G$88,Aggregated_USD!$D35,'Debt _USD'!AL$48:AL$88)/10^6</f>
        <v>0</v>
      </c>
      <c r="V35" s="92">
        <f>SUMIF('Debt _USD'!$G$48:$G$88,Aggregated_USD!$D35,'Debt _USD'!AM$48:AM$88)/10^6</f>
        <v>0</v>
      </c>
      <c r="W35" s="92">
        <f>SUMIF('Debt _USD'!$G$48:$G$88,Aggregated_USD!$D35,'Debt _USD'!AN$48:AN$88)/10^6</f>
        <v>0</v>
      </c>
      <c r="X35" s="92">
        <f>SUMIF('Debt _USD'!$G$48:$G$88,Aggregated_USD!$D35,'Debt _USD'!AO$48:AO$88)/10^6</f>
        <v>0</v>
      </c>
      <c r="Y35" s="92">
        <f>SUMIF('Debt _USD'!$G$48:$G$88,Aggregated_USD!$D35,'Debt _USD'!AP$48:AP$88)/10^6</f>
        <v>0</v>
      </c>
      <c r="Z35" s="92">
        <f>SUMIF('Debt _USD'!$G$48:$G$88,Aggregated_USD!$D35,'Debt _USD'!AQ$48:AQ$88)/10^6</f>
        <v>0</v>
      </c>
      <c r="AA35" s="92">
        <f>SUMIF('Debt _USD'!$G$48:$G$88,Aggregated_USD!$D35,'Debt _USD'!AR$48:AR$88)/10^6</f>
        <v>0</v>
      </c>
      <c r="AB35" s="92">
        <f>SUMIF('Debt _USD'!$G$48:$G$88,Aggregated_USD!$D35,'Debt _USD'!AS$48:AS$88)/10^6</f>
        <v>0</v>
      </c>
      <c r="AC35" s="92">
        <f>SUMIF('Debt _USD'!$G$48:$G$88,Aggregated_USD!$D35,'Debt _USD'!AT$48:AT$88)/10^6</f>
        <v>0</v>
      </c>
      <c r="AD35" s="92">
        <f>SUMIF('Debt _USD'!$G$48:$G$88,Aggregated_USD!$D35,'Debt _USD'!AU$48:AU$88)/10^6</f>
        <v>0</v>
      </c>
      <c r="AE35" s="92">
        <f>SUMIF('Debt _USD'!$G$48:$G$88,Aggregated_USD!$D35,'Debt _USD'!AV$48:AV$88)/10^6</f>
        <v>0</v>
      </c>
      <c r="AF35" s="92">
        <f>SUMIF('Debt _USD'!$G$48:$G$88,Aggregated_USD!$D35,'Debt _USD'!AW$48:AW$88)/10^6</f>
        <v>0</v>
      </c>
      <c r="AG35" s="92">
        <f>SUMIF('Debt _USD'!$G$48:$G$88,Aggregated_USD!$D35,'Debt _USD'!AX$48:AX$88)/10^6</f>
        <v>0</v>
      </c>
      <c r="AH35" s="92">
        <f>SUMIF('Debt _USD'!$G$48:$G$88,Aggregated_USD!$D35,'Debt _USD'!AY$48:AY$88)/10^6</f>
        <v>0</v>
      </c>
      <c r="AI35" s="92">
        <f>SUMIF('Debt _USD'!$G$48:$G$88,Aggregated_USD!$D35,'Debt _USD'!AZ$48:AZ$88)/10^6</f>
        <v>0</v>
      </c>
      <c r="AJ35" s="92">
        <f>SUMIF('Debt _USD'!$G$48:$G$88,Aggregated_USD!$D35,'Debt _USD'!BA$48:BA$88)/10^6</f>
        <v>0</v>
      </c>
      <c r="AK35" s="92">
        <f>SUMIF('Debt _USD'!$G$48:$G$88,Aggregated_USD!$D35,'Debt _USD'!BB$48:BB$88)/10^6</f>
        <v>0</v>
      </c>
      <c r="AL35" s="92">
        <f>SUMIF('Debt _USD'!$G$48:$G$88,Aggregated_USD!$D35,'Debt _USD'!BC$48:BC$88)/10^6</f>
        <v>0</v>
      </c>
      <c r="AM35" s="92">
        <f>SUMIF('Debt _USD'!$G$48:$G$88,Aggregated_USD!$D35,'Debt _USD'!BD$48:BD$88)/10^6</f>
        <v>0</v>
      </c>
      <c r="AN35" s="92">
        <f>SUMIF('Debt _USD'!$G$48:$G$88,Aggregated_USD!$D35,'Debt _USD'!BE$48:BE$88)/10^6</f>
        <v>0</v>
      </c>
      <c r="AO35" s="92">
        <f>SUMIF('Debt _USD'!$G$48:$G$88,Aggregated_USD!$D35,'Debt _USD'!BF$48:BF$88)/10^6</f>
        <v>0</v>
      </c>
      <c r="AP35" s="92">
        <f>SUMIF('Debt _USD'!$G$48:$G$88,Aggregated_USD!$D35,'Debt _USD'!BG$48:BG$88)/10^6</f>
        <v>0</v>
      </c>
      <c r="AQ35" s="92">
        <f>SUMIF('Debt _USD'!$G$48:$G$88,Aggregated_USD!$D35,'Debt _USD'!BH$48:BH$88)/10^6</f>
        <v>0</v>
      </c>
      <c r="AR35" s="92">
        <f>SUMIF('Debt _USD'!$G$48:$G$88,Aggregated_USD!$D35,'Debt _USD'!BI$48:BI$88)/10^6</f>
        <v>0</v>
      </c>
      <c r="AS35" s="92">
        <f>SUMIF('Debt _USD'!$G$48:$G$88,Aggregated_USD!$D35,'Debt _USD'!BJ$48:BJ$88)/10^6</f>
        <v>0</v>
      </c>
      <c r="AT35" s="92">
        <f>SUMIF('Debt _USD'!$G$48:$G$88,Aggregated_USD!$D35,'Debt _USD'!BK$48:BK$88)/10^6</f>
        <v>0</v>
      </c>
      <c r="AU35" s="92">
        <f>SUMIF('Debt _USD'!$G$48:$G$88,Aggregated_USD!$D35,'Debt _USD'!BL$48:BL$88)/10^6</f>
        <v>0</v>
      </c>
      <c r="AV35" s="92">
        <f>SUMIF('Debt _USD'!$G$48:$G$88,Aggregated_USD!$D35,'Debt _USD'!BM$48:BM$88)/10^6</f>
        <v>0</v>
      </c>
      <c r="AW35" s="92">
        <f>SUMIF('Debt _USD'!$G$48:$G$88,Aggregated_USD!$D35,'Debt _USD'!BN$48:BN$88)/10^6</f>
        <v>0</v>
      </c>
      <c r="AX35" s="92">
        <f>SUMIF('Debt _USD'!$G$48:$G$88,Aggregated_USD!$D35,'Debt _USD'!BO$48:BO$88)/10^6</f>
        <v>0</v>
      </c>
      <c r="AY35" s="92">
        <f>SUMIF('Debt _USD'!$G$48:$G$88,Aggregated_USD!$D35,'Debt _USD'!BP$48:BP$88)/10^6</f>
        <v>0</v>
      </c>
      <c r="AZ35" s="92">
        <f>SUMIF('Debt _USD'!$G$48:$G$88,Aggregated_USD!$D35,'Debt _USD'!BQ$48:BQ$88)/10^6</f>
        <v>0</v>
      </c>
      <c r="BA35" s="92">
        <f>SUMIF('Debt _USD'!$G$48:$G$88,Aggregated_USD!$D35,'Debt _USD'!BR$48:BR$88)/10^6</f>
        <v>0</v>
      </c>
      <c r="BB35" s="92">
        <f>SUMIF('Debt _USD'!$G$48:$G$88,Aggregated_USD!$D35,'Debt _USD'!BS$48:BS$88)/10^6</f>
        <v>0</v>
      </c>
      <c r="BC35" s="92">
        <f>SUMIF('Debt _USD'!$G$48:$G$88,Aggregated_USD!$D35,'Debt _USD'!BT$48:BT$88)/10^6</f>
        <v>0</v>
      </c>
      <c r="BD35" s="92">
        <f>SUMIF('Debt _USD'!$G$48:$G$88,Aggregated_USD!$D35,'Debt _USD'!BU$48:BU$88)/10^6</f>
        <v>0</v>
      </c>
      <c r="BE35" s="92">
        <f>SUMIF('Debt _USD'!$G$48:$G$88,Aggregated_USD!$D35,'Debt _USD'!BV$48:BV$88)/10^6</f>
        <v>0</v>
      </c>
      <c r="BF35" s="92">
        <f>SUMIF('Debt _USD'!$G$48:$G$88,Aggregated_USD!$D35,'Debt _USD'!BW$48:BW$88)/10^6</f>
        <v>0</v>
      </c>
    </row>
    <row r="36" spans="1:58" s="78" customFormat="1" ht="15" customHeight="1" x14ac:dyDescent="0.3">
      <c r="A36" s="84"/>
      <c r="B36" s="84"/>
      <c r="C36" s="84"/>
      <c r="D36" s="84">
        <v>7</v>
      </c>
      <c r="E36" s="84" t="str">
        <f>$E$11</f>
        <v>USD_7</v>
      </c>
      <c r="F36" s="84"/>
      <c r="G36" s="84"/>
      <c r="H36" s="92">
        <f t="shared" si="6"/>
        <v>0</v>
      </c>
      <c r="I36" s="92">
        <f>SUMIF('Debt _USD'!$G$48:$G$88,Aggregated_USD!$D36,'Debt _USD'!Z$48:Z$88)/10^6</f>
        <v>0</v>
      </c>
      <c r="J36" s="92">
        <f>SUMIF('Debt _USD'!$G$48:$G$88,Aggregated_USD!$D36,'Debt _USD'!AA$48:AA$88)/10^6</f>
        <v>0</v>
      </c>
      <c r="K36" s="92">
        <f>SUMIF('Debt _USD'!$G$48:$G$88,Aggregated_USD!$D36,'Debt _USD'!AB$48:AB$88)/10^6</f>
        <v>0</v>
      </c>
      <c r="L36" s="92">
        <f>SUMIF('Debt _USD'!$G$48:$G$88,Aggregated_USD!$D36,'Debt _USD'!AC$48:AC$88)/10^6</f>
        <v>0</v>
      </c>
      <c r="M36" s="92">
        <f>SUMIF('Debt _USD'!$G$48:$G$88,Aggregated_USD!$D36,'Debt _USD'!AD$48:AD$88)/10^6</f>
        <v>0</v>
      </c>
      <c r="N36" s="92">
        <f>SUMIF('Debt _USD'!$G$48:$G$88,Aggregated_USD!$D36,'Debt _USD'!AE$48:AE$88)/10^6</f>
        <v>0</v>
      </c>
      <c r="O36" s="92">
        <f>SUMIF('Debt _USD'!$G$48:$G$88,Aggregated_USD!$D36,'Debt _USD'!AF$48:AF$88)/10^6</f>
        <v>0</v>
      </c>
      <c r="P36" s="92">
        <f>SUMIF('Debt _USD'!$G$48:$G$88,Aggregated_USD!$D36,'Debt _USD'!AG$48:AG$88)/10^6</f>
        <v>0</v>
      </c>
      <c r="Q36" s="92">
        <f>SUMIF('Debt _USD'!$G$48:$G$88,Aggregated_USD!$D36,'Debt _USD'!AH$48:AH$88)/10^6</f>
        <v>0</v>
      </c>
      <c r="R36" s="92">
        <f>SUMIF('Debt _USD'!$G$48:$G$88,Aggregated_USD!$D36,'Debt _USD'!AI$48:AI$88)/10^6</f>
        <v>0</v>
      </c>
      <c r="S36" s="92">
        <f>SUMIF('Debt _USD'!$G$48:$G$88,Aggregated_USD!$D36,'Debt _USD'!AJ$48:AJ$88)/10^6</f>
        <v>0</v>
      </c>
      <c r="T36" s="92">
        <f>SUMIF('Debt _USD'!$G$48:$G$88,Aggregated_USD!$D36,'Debt _USD'!AK$48:AK$88)/10^6</f>
        <v>0</v>
      </c>
      <c r="U36" s="92">
        <f>SUMIF('Debt _USD'!$G$48:$G$88,Aggregated_USD!$D36,'Debt _USD'!AL$48:AL$88)/10^6</f>
        <v>0</v>
      </c>
      <c r="V36" s="92">
        <f>SUMIF('Debt _USD'!$G$48:$G$88,Aggregated_USD!$D36,'Debt _USD'!AM$48:AM$88)/10^6</f>
        <v>0</v>
      </c>
      <c r="W36" s="92">
        <f>SUMIF('Debt _USD'!$G$48:$G$88,Aggregated_USD!$D36,'Debt _USD'!AN$48:AN$88)/10^6</f>
        <v>0</v>
      </c>
      <c r="X36" s="92">
        <f>SUMIF('Debt _USD'!$G$48:$G$88,Aggregated_USD!$D36,'Debt _USD'!AO$48:AO$88)/10^6</f>
        <v>0</v>
      </c>
      <c r="Y36" s="92">
        <f>SUMIF('Debt _USD'!$G$48:$G$88,Aggregated_USD!$D36,'Debt _USD'!AP$48:AP$88)/10^6</f>
        <v>0</v>
      </c>
      <c r="Z36" s="92">
        <f>SUMIF('Debt _USD'!$G$48:$G$88,Aggregated_USD!$D36,'Debt _USD'!AQ$48:AQ$88)/10^6</f>
        <v>0</v>
      </c>
      <c r="AA36" s="92">
        <f>SUMIF('Debt _USD'!$G$48:$G$88,Aggregated_USD!$D36,'Debt _USD'!AR$48:AR$88)/10^6</f>
        <v>0</v>
      </c>
      <c r="AB36" s="92">
        <f>SUMIF('Debt _USD'!$G$48:$G$88,Aggregated_USD!$D36,'Debt _USD'!AS$48:AS$88)/10^6</f>
        <v>0</v>
      </c>
      <c r="AC36" s="92">
        <f>SUMIF('Debt _USD'!$G$48:$G$88,Aggregated_USD!$D36,'Debt _USD'!AT$48:AT$88)/10^6</f>
        <v>0</v>
      </c>
      <c r="AD36" s="92">
        <f>SUMIF('Debt _USD'!$G$48:$G$88,Aggregated_USD!$D36,'Debt _USD'!AU$48:AU$88)/10^6</f>
        <v>0</v>
      </c>
      <c r="AE36" s="92">
        <f>SUMIF('Debt _USD'!$G$48:$G$88,Aggregated_USD!$D36,'Debt _USD'!AV$48:AV$88)/10^6</f>
        <v>0</v>
      </c>
      <c r="AF36" s="92">
        <f>SUMIF('Debt _USD'!$G$48:$G$88,Aggregated_USD!$D36,'Debt _USD'!AW$48:AW$88)/10^6</f>
        <v>0</v>
      </c>
      <c r="AG36" s="92">
        <f>SUMIF('Debt _USD'!$G$48:$G$88,Aggregated_USD!$D36,'Debt _USD'!AX$48:AX$88)/10^6</f>
        <v>0</v>
      </c>
      <c r="AH36" s="92">
        <f>SUMIF('Debt _USD'!$G$48:$G$88,Aggregated_USD!$D36,'Debt _USD'!AY$48:AY$88)/10^6</f>
        <v>0</v>
      </c>
      <c r="AI36" s="92">
        <f>SUMIF('Debt _USD'!$G$48:$G$88,Aggregated_USD!$D36,'Debt _USD'!AZ$48:AZ$88)/10^6</f>
        <v>0</v>
      </c>
      <c r="AJ36" s="92">
        <f>SUMIF('Debt _USD'!$G$48:$G$88,Aggregated_USD!$D36,'Debt _USD'!BA$48:BA$88)/10^6</f>
        <v>0</v>
      </c>
      <c r="AK36" s="92">
        <f>SUMIF('Debt _USD'!$G$48:$G$88,Aggregated_USD!$D36,'Debt _USD'!BB$48:BB$88)/10^6</f>
        <v>0</v>
      </c>
      <c r="AL36" s="92">
        <f>SUMIF('Debt _USD'!$G$48:$G$88,Aggregated_USD!$D36,'Debt _USD'!BC$48:BC$88)/10^6</f>
        <v>0</v>
      </c>
      <c r="AM36" s="92">
        <f>SUMIF('Debt _USD'!$G$48:$G$88,Aggregated_USD!$D36,'Debt _USD'!BD$48:BD$88)/10^6</f>
        <v>0</v>
      </c>
      <c r="AN36" s="92">
        <f>SUMIF('Debt _USD'!$G$48:$G$88,Aggregated_USD!$D36,'Debt _USD'!BE$48:BE$88)/10^6</f>
        <v>0</v>
      </c>
      <c r="AO36" s="92">
        <f>SUMIF('Debt _USD'!$G$48:$G$88,Aggregated_USD!$D36,'Debt _USD'!BF$48:BF$88)/10^6</f>
        <v>0</v>
      </c>
      <c r="AP36" s="92">
        <f>SUMIF('Debt _USD'!$G$48:$G$88,Aggregated_USD!$D36,'Debt _USD'!BG$48:BG$88)/10^6</f>
        <v>0</v>
      </c>
      <c r="AQ36" s="92">
        <f>SUMIF('Debt _USD'!$G$48:$G$88,Aggregated_USD!$D36,'Debt _USD'!BH$48:BH$88)/10^6</f>
        <v>0</v>
      </c>
      <c r="AR36" s="92">
        <f>SUMIF('Debt _USD'!$G$48:$G$88,Aggregated_USD!$D36,'Debt _USD'!BI$48:BI$88)/10^6</f>
        <v>0</v>
      </c>
      <c r="AS36" s="92">
        <f>SUMIF('Debt _USD'!$G$48:$G$88,Aggregated_USD!$D36,'Debt _USD'!BJ$48:BJ$88)/10^6</f>
        <v>0</v>
      </c>
      <c r="AT36" s="92">
        <f>SUMIF('Debt _USD'!$G$48:$G$88,Aggregated_USD!$D36,'Debt _USD'!BK$48:BK$88)/10^6</f>
        <v>0</v>
      </c>
      <c r="AU36" s="92">
        <f>SUMIF('Debt _USD'!$G$48:$G$88,Aggregated_USD!$D36,'Debt _USD'!BL$48:BL$88)/10^6</f>
        <v>0</v>
      </c>
      <c r="AV36" s="92">
        <f>SUMIF('Debt _USD'!$G$48:$G$88,Aggregated_USD!$D36,'Debt _USD'!BM$48:BM$88)/10^6</f>
        <v>0</v>
      </c>
      <c r="AW36" s="92">
        <f>SUMIF('Debt _USD'!$G$48:$G$88,Aggregated_USD!$D36,'Debt _USD'!BN$48:BN$88)/10^6</f>
        <v>0</v>
      </c>
      <c r="AX36" s="92">
        <f>SUMIF('Debt _USD'!$G$48:$G$88,Aggregated_USD!$D36,'Debt _USD'!BO$48:BO$88)/10^6</f>
        <v>0</v>
      </c>
      <c r="AY36" s="92">
        <f>SUMIF('Debt _USD'!$G$48:$G$88,Aggregated_USD!$D36,'Debt _USD'!BP$48:BP$88)/10^6</f>
        <v>0</v>
      </c>
      <c r="AZ36" s="92">
        <f>SUMIF('Debt _USD'!$G$48:$G$88,Aggregated_USD!$D36,'Debt _USD'!BQ$48:BQ$88)/10^6</f>
        <v>0</v>
      </c>
      <c r="BA36" s="92">
        <f>SUMIF('Debt _USD'!$G$48:$G$88,Aggregated_USD!$D36,'Debt _USD'!BR$48:BR$88)/10^6</f>
        <v>0</v>
      </c>
      <c r="BB36" s="92">
        <f>SUMIF('Debt _USD'!$G$48:$G$88,Aggregated_USD!$D36,'Debt _USD'!BS$48:BS$88)/10^6</f>
        <v>0</v>
      </c>
      <c r="BC36" s="92">
        <f>SUMIF('Debt _USD'!$G$48:$G$88,Aggregated_USD!$D36,'Debt _USD'!BT$48:BT$88)/10^6</f>
        <v>0</v>
      </c>
      <c r="BD36" s="92">
        <f>SUMIF('Debt _USD'!$G$48:$G$88,Aggregated_USD!$D36,'Debt _USD'!BU$48:BU$88)/10^6</f>
        <v>0</v>
      </c>
      <c r="BE36" s="92">
        <f>SUMIF('Debt _USD'!$G$48:$G$88,Aggregated_USD!$D36,'Debt _USD'!BV$48:BV$88)/10^6</f>
        <v>0</v>
      </c>
      <c r="BF36" s="92">
        <f>SUMIF('Debt _USD'!$G$48:$G$88,Aggregated_USD!$D36,'Debt _USD'!BW$48:BW$88)/10^6</f>
        <v>0</v>
      </c>
    </row>
    <row r="37" spans="1:58" s="78" customFormat="1" ht="15" customHeight="1" x14ac:dyDescent="0.3">
      <c r="C37" s="84"/>
      <c r="D37" s="84">
        <v>8</v>
      </c>
      <c r="E37" s="84" t="str">
        <f>$E$12</f>
        <v>USD_8</v>
      </c>
      <c r="F37" s="84"/>
      <c r="G37" s="84"/>
      <c r="H37" s="92">
        <f t="shared" si="6"/>
        <v>0</v>
      </c>
      <c r="I37" s="92">
        <f>SUMIF('Debt _USD'!$G$48:$G$88,Aggregated_USD!$D37,'Debt _USD'!Z$48:Z$88)/10^6</f>
        <v>0</v>
      </c>
      <c r="J37" s="92">
        <f>SUMIF('Debt _USD'!$G$48:$G$88,Aggregated_USD!$D37,'Debt _USD'!AA$48:AA$88)/10^6</f>
        <v>0</v>
      </c>
      <c r="K37" s="92">
        <f>SUMIF('Debt _USD'!$G$48:$G$88,Aggregated_USD!$D37,'Debt _USD'!AB$48:AB$88)/10^6</f>
        <v>0</v>
      </c>
      <c r="L37" s="92">
        <f>SUMIF('Debt _USD'!$G$48:$G$88,Aggregated_USD!$D37,'Debt _USD'!AC$48:AC$88)/10^6</f>
        <v>0</v>
      </c>
      <c r="M37" s="92">
        <f>SUMIF('Debt _USD'!$G$48:$G$88,Aggregated_USD!$D37,'Debt _USD'!AD$48:AD$88)/10^6</f>
        <v>0</v>
      </c>
      <c r="N37" s="92">
        <f>SUMIF('Debt _USD'!$G$48:$G$88,Aggregated_USD!$D37,'Debt _USD'!AE$48:AE$88)/10^6</f>
        <v>0</v>
      </c>
      <c r="O37" s="92">
        <f>SUMIF('Debt _USD'!$G$48:$G$88,Aggregated_USD!$D37,'Debt _USD'!AF$48:AF$88)/10^6</f>
        <v>0</v>
      </c>
      <c r="P37" s="92">
        <f>SUMIF('Debt _USD'!$G$48:$G$88,Aggregated_USD!$D37,'Debt _USD'!AG$48:AG$88)/10^6</f>
        <v>0</v>
      </c>
      <c r="Q37" s="92">
        <f>SUMIF('Debt _USD'!$G$48:$G$88,Aggregated_USD!$D37,'Debt _USD'!AH$48:AH$88)/10^6</f>
        <v>0</v>
      </c>
      <c r="R37" s="92">
        <f>SUMIF('Debt _USD'!$G$48:$G$88,Aggregated_USD!$D37,'Debt _USD'!AI$48:AI$88)/10^6</f>
        <v>0</v>
      </c>
      <c r="S37" s="92">
        <f>SUMIF('Debt _USD'!$G$48:$G$88,Aggregated_USD!$D37,'Debt _USD'!AJ$48:AJ$88)/10^6</f>
        <v>0</v>
      </c>
      <c r="T37" s="92">
        <f>SUMIF('Debt _USD'!$G$48:$G$88,Aggregated_USD!$D37,'Debt _USD'!AK$48:AK$88)/10^6</f>
        <v>0</v>
      </c>
      <c r="U37" s="92">
        <f>SUMIF('Debt _USD'!$G$48:$G$88,Aggregated_USD!$D37,'Debt _USD'!AL$48:AL$88)/10^6</f>
        <v>0</v>
      </c>
      <c r="V37" s="92">
        <f>SUMIF('Debt _USD'!$G$48:$G$88,Aggregated_USD!$D37,'Debt _USD'!AM$48:AM$88)/10^6</f>
        <v>0</v>
      </c>
      <c r="W37" s="92">
        <f>SUMIF('Debt _USD'!$G$48:$G$88,Aggregated_USD!$D37,'Debt _USD'!AN$48:AN$88)/10^6</f>
        <v>0</v>
      </c>
      <c r="X37" s="92">
        <f>SUMIF('Debt _USD'!$G$48:$G$88,Aggregated_USD!$D37,'Debt _USD'!AO$48:AO$88)/10^6</f>
        <v>0</v>
      </c>
      <c r="Y37" s="92">
        <f>SUMIF('Debt _USD'!$G$48:$G$88,Aggregated_USD!$D37,'Debt _USD'!AP$48:AP$88)/10^6</f>
        <v>0</v>
      </c>
      <c r="Z37" s="92">
        <f>SUMIF('Debt _USD'!$G$48:$G$88,Aggregated_USD!$D37,'Debt _USD'!AQ$48:AQ$88)/10^6</f>
        <v>0</v>
      </c>
      <c r="AA37" s="92">
        <f>SUMIF('Debt _USD'!$G$48:$G$88,Aggregated_USD!$D37,'Debt _USD'!AR$48:AR$88)/10^6</f>
        <v>0</v>
      </c>
      <c r="AB37" s="92">
        <f>SUMIF('Debt _USD'!$G$48:$G$88,Aggregated_USD!$D37,'Debt _USD'!AS$48:AS$88)/10^6</f>
        <v>0</v>
      </c>
      <c r="AC37" s="92">
        <f>SUMIF('Debt _USD'!$G$48:$G$88,Aggregated_USD!$D37,'Debt _USD'!AT$48:AT$88)/10^6</f>
        <v>0</v>
      </c>
      <c r="AD37" s="92">
        <f>SUMIF('Debt _USD'!$G$48:$G$88,Aggregated_USD!$D37,'Debt _USD'!AU$48:AU$88)/10^6</f>
        <v>0</v>
      </c>
      <c r="AE37" s="92">
        <f>SUMIF('Debt _USD'!$G$48:$G$88,Aggregated_USD!$D37,'Debt _USD'!AV$48:AV$88)/10^6</f>
        <v>0</v>
      </c>
      <c r="AF37" s="92">
        <f>SUMIF('Debt _USD'!$G$48:$G$88,Aggregated_USD!$D37,'Debt _USD'!AW$48:AW$88)/10^6</f>
        <v>0</v>
      </c>
      <c r="AG37" s="92">
        <f>SUMIF('Debt _USD'!$G$48:$G$88,Aggregated_USD!$D37,'Debt _USD'!AX$48:AX$88)/10^6</f>
        <v>0</v>
      </c>
      <c r="AH37" s="92">
        <f>SUMIF('Debt _USD'!$G$48:$G$88,Aggregated_USD!$D37,'Debt _USD'!AY$48:AY$88)/10^6</f>
        <v>0</v>
      </c>
      <c r="AI37" s="92">
        <f>SUMIF('Debt _USD'!$G$48:$G$88,Aggregated_USD!$D37,'Debt _USD'!AZ$48:AZ$88)/10^6</f>
        <v>0</v>
      </c>
      <c r="AJ37" s="92">
        <f>SUMIF('Debt _USD'!$G$48:$G$88,Aggregated_USD!$D37,'Debt _USD'!BA$48:BA$88)/10^6</f>
        <v>0</v>
      </c>
      <c r="AK37" s="92">
        <f>SUMIF('Debt _USD'!$G$48:$G$88,Aggregated_USD!$D37,'Debt _USD'!BB$48:BB$88)/10^6</f>
        <v>0</v>
      </c>
      <c r="AL37" s="92">
        <f>SUMIF('Debt _USD'!$G$48:$G$88,Aggregated_USD!$D37,'Debt _USD'!BC$48:BC$88)/10^6</f>
        <v>0</v>
      </c>
      <c r="AM37" s="92">
        <f>SUMIF('Debt _USD'!$G$48:$G$88,Aggregated_USD!$D37,'Debt _USD'!BD$48:BD$88)/10^6</f>
        <v>0</v>
      </c>
      <c r="AN37" s="92">
        <f>SUMIF('Debt _USD'!$G$48:$G$88,Aggregated_USD!$D37,'Debt _USD'!BE$48:BE$88)/10^6</f>
        <v>0</v>
      </c>
      <c r="AO37" s="92">
        <f>SUMIF('Debt _USD'!$G$48:$G$88,Aggregated_USD!$D37,'Debt _USD'!BF$48:BF$88)/10^6</f>
        <v>0</v>
      </c>
      <c r="AP37" s="92">
        <f>SUMIF('Debt _USD'!$G$48:$G$88,Aggregated_USD!$D37,'Debt _USD'!BG$48:BG$88)/10^6</f>
        <v>0</v>
      </c>
      <c r="AQ37" s="92">
        <f>SUMIF('Debt _USD'!$G$48:$G$88,Aggregated_USD!$D37,'Debt _USD'!BH$48:BH$88)/10^6</f>
        <v>0</v>
      </c>
      <c r="AR37" s="92">
        <f>SUMIF('Debt _USD'!$G$48:$G$88,Aggregated_USD!$D37,'Debt _USD'!BI$48:BI$88)/10^6</f>
        <v>0</v>
      </c>
      <c r="AS37" s="92">
        <f>SUMIF('Debt _USD'!$G$48:$G$88,Aggregated_USD!$D37,'Debt _USD'!BJ$48:BJ$88)/10^6</f>
        <v>0</v>
      </c>
      <c r="AT37" s="92">
        <f>SUMIF('Debt _USD'!$G$48:$G$88,Aggregated_USD!$D37,'Debt _USD'!BK$48:BK$88)/10^6</f>
        <v>0</v>
      </c>
      <c r="AU37" s="92">
        <f>SUMIF('Debt _USD'!$G$48:$G$88,Aggregated_USD!$D37,'Debt _USD'!BL$48:BL$88)/10^6</f>
        <v>0</v>
      </c>
      <c r="AV37" s="92">
        <f>SUMIF('Debt _USD'!$G$48:$G$88,Aggregated_USD!$D37,'Debt _USD'!BM$48:BM$88)/10^6</f>
        <v>0</v>
      </c>
      <c r="AW37" s="92">
        <f>SUMIF('Debt _USD'!$G$48:$G$88,Aggregated_USD!$D37,'Debt _USD'!BN$48:BN$88)/10^6</f>
        <v>0</v>
      </c>
      <c r="AX37" s="92">
        <f>SUMIF('Debt _USD'!$G$48:$G$88,Aggregated_USD!$D37,'Debt _USD'!BO$48:BO$88)/10^6</f>
        <v>0</v>
      </c>
      <c r="AY37" s="92">
        <f>SUMIF('Debt _USD'!$G$48:$G$88,Aggregated_USD!$D37,'Debt _USD'!BP$48:BP$88)/10^6</f>
        <v>0</v>
      </c>
      <c r="AZ37" s="92">
        <f>SUMIF('Debt _USD'!$G$48:$G$88,Aggregated_USD!$D37,'Debt _USD'!BQ$48:BQ$88)/10^6</f>
        <v>0</v>
      </c>
      <c r="BA37" s="92">
        <f>SUMIF('Debt _USD'!$G$48:$G$88,Aggregated_USD!$D37,'Debt _USD'!BR$48:BR$88)/10^6</f>
        <v>0</v>
      </c>
      <c r="BB37" s="92">
        <f>SUMIF('Debt _USD'!$G$48:$G$88,Aggregated_USD!$D37,'Debt _USD'!BS$48:BS$88)/10^6</f>
        <v>0</v>
      </c>
      <c r="BC37" s="92">
        <f>SUMIF('Debt _USD'!$G$48:$G$88,Aggregated_USD!$D37,'Debt _USD'!BT$48:BT$88)/10^6</f>
        <v>0</v>
      </c>
      <c r="BD37" s="92">
        <f>SUMIF('Debt _USD'!$G$48:$G$88,Aggregated_USD!$D37,'Debt _USD'!BU$48:BU$88)/10^6</f>
        <v>0</v>
      </c>
      <c r="BE37" s="92">
        <f>SUMIF('Debt _USD'!$G$48:$G$88,Aggregated_USD!$D37,'Debt _USD'!BV$48:BV$88)/10^6</f>
        <v>0</v>
      </c>
      <c r="BF37" s="92">
        <f>SUMIF('Debt _USD'!$G$48:$G$88,Aggregated_USD!$D37,'Debt _USD'!BW$48:BW$88)/10^6</f>
        <v>0</v>
      </c>
    </row>
    <row r="38" spans="1:58" s="78" customFormat="1" ht="15" customHeight="1" x14ac:dyDescent="0.3">
      <c r="C38" s="84"/>
      <c r="D38" s="84">
        <v>9</v>
      </c>
      <c r="E38" s="84" t="str">
        <f>$E$13</f>
        <v>USD_9</v>
      </c>
      <c r="F38" s="84"/>
      <c r="G38" s="84"/>
      <c r="H38" s="92">
        <f t="shared" si="6"/>
        <v>0</v>
      </c>
      <c r="I38" s="92">
        <f>SUMIF('Debt _USD'!$G$48:$G$88,Aggregated_USD!$D38,'Debt _USD'!Z$48:Z$88)/10^6</f>
        <v>0</v>
      </c>
      <c r="J38" s="92">
        <f>SUMIF('Debt _USD'!$G$48:$G$88,Aggregated_USD!$D38,'Debt _USD'!AA$48:AA$88)/10^6</f>
        <v>0</v>
      </c>
      <c r="K38" s="92">
        <f>SUMIF('Debt _USD'!$G$48:$G$88,Aggregated_USD!$D38,'Debt _USD'!AB$48:AB$88)/10^6</f>
        <v>0</v>
      </c>
      <c r="L38" s="92">
        <f>SUMIF('Debt _USD'!$G$48:$G$88,Aggregated_USD!$D38,'Debt _USD'!AC$48:AC$88)/10^6</f>
        <v>0</v>
      </c>
      <c r="M38" s="92">
        <f>SUMIF('Debt _USD'!$G$48:$G$88,Aggregated_USD!$D38,'Debt _USD'!AD$48:AD$88)/10^6</f>
        <v>0</v>
      </c>
      <c r="N38" s="92">
        <f>SUMIF('Debt _USD'!$G$48:$G$88,Aggregated_USD!$D38,'Debt _USD'!AE$48:AE$88)/10^6</f>
        <v>0</v>
      </c>
      <c r="O38" s="92">
        <f>SUMIF('Debt _USD'!$G$48:$G$88,Aggregated_USD!$D38,'Debt _USD'!AF$48:AF$88)/10^6</f>
        <v>0</v>
      </c>
      <c r="P38" s="92">
        <f>SUMIF('Debt _USD'!$G$48:$G$88,Aggregated_USD!$D38,'Debt _USD'!AG$48:AG$88)/10^6</f>
        <v>0</v>
      </c>
      <c r="Q38" s="92">
        <f>SUMIF('Debt _USD'!$G$48:$G$88,Aggregated_USD!$D38,'Debt _USD'!AH$48:AH$88)/10^6</f>
        <v>0</v>
      </c>
      <c r="R38" s="92">
        <f>SUMIF('Debt _USD'!$G$48:$G$88,Aggregated_USD!$D38,'Debt _USD'!AI$48:AI$88)/10^6</f>
        <v>0</v>
      </c>
      <c r="S38" s="92">
        <f>SUMIF('Debt _USD'!$G$48:$G$88,Aggregated_USD!$D38,'Debt _USD'!AJ$48:AJ$88)/10^6</f>
        <v>0</v>
      </c>
      <c r="T38" s="92">
        <f>SUMIF('Debt _USD'!$G$48:$G$88,Aggregated_USD!$D38,'Debt _USD'!AK$48:AK$88)/10^6</f>
        <v>0</v>
      </c>
      <c r="U38" s="92">
        <f>SUMIF('Debt _USD'!$G$48:$G$88,Aggregated_USD!$D38,'Debt _USD'!AL$48:AL$88)/10^6</f>
        <v>0</v>
      </c>
      <c r="V38" s="92">
        <f>SUMIF('Debt _USD'!$G$48:$G$88,Aggregated_USD!$D38,'Debt _USD'!AM$48:AM$88)/10^6</f>
        <v>0</v>
      </c>
      <c r="W38" s="92">
        <f>SUMIF('Debt _USD'!$G$48:$G$88,Aggregated_USD!$D38,'Debt _USD'!AN$48:AN$88)/10^6</f>
        <v>0</v>
      </c>
      <c r="X38" s="92">
        <f>SUMIF('Debt _USD'!$G$48:$G$88,Aggregated_USD!$D38,'Debt _USD'!AO$48:AO$88)/10^6</f>
        <v>0</v>
      </c>
      <c r="Y38" s="92">
        <f>SUMIF('Debt _USD'!$G$48:$G$88,Aggregated_USD!$D38,'Debt _USD'!AP$48:AP$88)/10^6</f>
        <v>0</v>
      </c>
      <c r="Z38" s="92">
        <f>SUMIF('Debt _USD'!$G$48:$G$88,Aggregated_USD!$D38,'Debt _USD'!AQ$48:AQ$88)/10^6</f>
        <v>0</v>
      </c>
      <c r="AA38" s="92">
        <f>SUMIF('Debt _USD'!$G$48:$G$88,Aggregated_USD!$D38,'Debt _USD'!AR$48:AR$88)/10^6</f>
        <v>0</v>
      </c>
      <c r="AB38" s="92">
        <f>SUMIF('Debt _USD'!$G$48:$G$88,Aggregated_USD!$D38,'Debt _USD'!AS$48:AS$88)/10^6</f>
        <v>0</v>
      </c>
      <c r="AC38" s="92">
        <f>SUMIF('Debt _USD'!$G$48:$G$88,Aggregated_USD!$D38,'Debt _USD'!AT$48:AT$88)/10^6</f>
        <v>0</v>
      </c>
      <c r="AD38" s="92">
        <f>SUMIF('Debt _USD'!$G$48:$G$88,Aggregated_USD!$D38,'Debt _USD'!AU$48:AU$88)/10^6</f>
        <v>0</v>
      </c>
      <c r="AE38" s="92">
        <f>SUMIF('Debt _USD'!$G$48:$G$88,Aggregated_USD!$D38,'Debt _USD'!AV$48:AV$88)/10^6</f>
        <v>0</v>
      </c>
      <c r="AF38" s="92">
        <f>SUMIF('Debt _USD'!$G$48:$G$88,Aggregated_USD!$D38,'Debt _USD'!AW$48:AW$88)/10^6</f>
        <v>0</v>
      </c>
      <c r="AG38" s="92">
        <f>SUMIF('Debt _USD'!$G$48:$G$88,Aggregated_USD!$D38,'Debt _USD'!AX$48:AX$88)/10^6</f>
        <v>0</v>
      </c>
      <c r="AH38" s="92">
        <f>SUMIF('Debt _USD'!$G$48:$G$88,Aggregated_USD!$D38,'Debt _USD'!AY$48:AY$88)/10^6</f>
        <v>0</v>
      </c>
      <c r="AI38" s="92">
        <f>SUMIF('Debt _USD'!$G$48:$G$88,Aggregated_USD!$D38,'Debt _USD'!AZ$48:AZ$88)/10^6</f>
        <v>0</v>
      </c>
      <c r="AJ38" s="92">
        <f>SUMIF('Debt _USD'!$G$48:$G$88,Aggregated_USD!$D38,'Debt _USD'!BA$48:BA$88)/10^6</f>
        <v>0</v>
      </c>
      <c r="AK38" s="92">
        <f>SUMIF('Debt _USD'!$G$48:$G$88,Aggregated_USD!$D38,'Debt _USD'!BB$48:BB$88)/10^6</f>
        <v>0</v>
      </c>
      <c r="AL38" s="92">
        <f>SUMIF('Debt _USD'!$G$48:$G$88,Aggregated_USD!$D38,'Debt _USD'!BC$48:BC$88)/10^6</f>
        <v>0</v>
      </c>
      <c r="AM38" s="92">
        <f>SUMIF('Debt _USD'!$G$48:$G$88,Aggregated_USD!$D38,'Debt _USD'!BD$48:BD$88)/10^6</f>
        <v>0</v>
      </c>
      <c r="AN38" s="92">
        <f>SUMIF('Debt _USD'!$G$48:$G$88,Aggregated_USD!$D38,'Debt _USD'!BE$48:BE$88)/10^6</f>
        <v>0</v>
      </c>
      <c r="AO38" s="92">
        <f>SUMIF('Debt _USD'!$G$48:$G$88,Aggregated_USD!$D38,'Debt _USD'!BF$48:BF$88)/10^6</f>
        <v>0</v>
      </c>
      <c r="AP38" s="92">
        <f>SUMIF('Debt _USD'!$G$48:$G$88,Aggregated_USD!$D38,'Debt _USD'!BG$48:BG$88)/10^6</f>
        <v>0</v>
      </c>
      <c r="AQ38" s="92">
        <f>SUMIF('Debt _USD'!$G$48:$G$88,Aggregated_USD!$D38,'Debt _USD'!BH$48:BH$88)/10^6</f>
        <v>0</v>
      </c>
      <c r="AR38" s="92">
        <f>SUMIF('Debt _USD'!$G$48:$G$88,Aggregated_USD!$D38,'Debt _USD'!BI$48:BI$88)/10^6</f>
        <v>0</v>
      </c>
      <c r="AS38" s="92">
        <f>SUMIF('Debt _USD'!$G$48:$G$88,Aggregated_USD!$D38,'Debt _USD'!BJ$48:BJ$88)/10^6</f>
        <v>0</v>
      </c>
      <c r="AT38" s="92">
        <f>SUMIF('Debt _USD'!$G$48:$G$88,Aggregated_USD!$D38,'Debt _USD'!BK$48:BK$88)/10^6</f>
        <v>0</v>
      </c>
      <c r="AU38" s="92">
        <f>SUMIF('Debt _USD'!$G$48:$G$88,Aggregated_USD!$D38,'Debt _USD'!BL$48:BL$88)/10^6</f>
        <v>0</v>
      </c>
      <c r="AV38" s="92">
        <f>SUMIF('Debt _USD'!$G$48:$G$88,Aggregated_USD!$D38,'Debt _USD'!BM$48:BM$88)/10^6</f>
        <v>0</v>
      </c>
      <c r="AW38" s="92">
        <f>SUMIF('Debt _USD'!$G$48:$G$88,Aggregated_USD!$D38,'Debt _USD'!BN$48:BN$88)/10^6</f>
        <v>0</v>
      </c>
      <c r="AX38" s="92">
        <f>SUMIF('Debt _USD'!$G$48:$G$88,Aggregated_USD!$D38,'Debt _USD'!BO$48:BO$88)/10^6</f>
        <v>0</v>
      </c>
      <c r="AY38" s="92">
        <f>SUMIF('Debt _USD'!$G$48:$G$88,Aggregated_USD!$D38,'Debt _USD'!BP$48:BP$88)/10^6</f>
        <v>0</v>
      </c>
      <c r="AZ38" s="92">
        <f>SUMIF('Debt _USD'!$G$48:$G$88,Aggregated_USD!$D38,'Debt _USD'!BQ$48:BQ$88)/10^6</f>
        <v>0</v>
      </c>
      <c r="BA38" s="92">
        <f>SUMIF('Debt _USD'!$G$48:$G$88,Aggregated_USD!$D38,'Debt _USD'!BR$48:BR$88)/10^6</f>
        <v>0</v>
      </c>
      <c r="BB38" s="92">
        <f>SUMIF('Debt _USD'!$G$48:$G$88,Aggregated_USD!$D38,'Debt _USD'!BS$48:BS$88)/10^6</f>
        <v>0</v>
      </c>
      <c r="BC38" s="92">
        <f>SUMIF('Debt _USD'!$G$48:$G$88,Aggregated_USD!$D38,'Debt _USD'!BT$48:BT$88)/10^6</f>
        <v>0</v>
      </c>
      <c r="BD38" s="92">
        <f>SUMIF('Debt _USD'!$G$48:$G$88,Aggregated_USD!$D38,'Debt _USD'!BU$48:BU$88)/10^6</f>
        <v>0</v>
      </c>
      <c r="BE38" s="92">
        <f>SUMIF('Debt _USD'!$G$48:$G$88,Aggregated_USD!$D38,'Debt _USD'!BV$48:BV$88)/10^6</f>
        <v>0</v>
      </c>
      <c r="BF38" s="92">
        <f>SUMIF('Debt _USD'!$G$48:$G$88,Aggregated_USD!$D38,'Debt _USD'!BW$48:BW$88)/10^6</f>
        <v>0</v>
      </c>
    </row>
    <row r="39" spans="1:58" s="78" customFormat="1" ht="15" customHeight="1" x14ac:dyDescent="0.3">
      <c r="C39" s="84"/>
      <c r="D39" s="84">
        <v>10</v>
      </c>
      <c r="E39" s="84" t="str">
        <f>$E$14</f>
        <v>USD_10</v>
      </c>
      <c r="F39" s="84"/>
      <c r="G39" s="84"/>
      <c r="H39" s="92">
        <f t="shared" si="6"/>
        <v>0</v>
      </c>
      <c r="I39" s="92">
        <f>SUMIF('Debt _USD'!$G$48:$G$88,Aggregated_USD!$D39,'Debt _USD'!Z$48:Z$88)/10^6</f>
        <v>0</v>
      </c>
      <c r="J39" s="92">
        <f>SUMIF('Debt _USD'!$G$48:$G$88,Aggregated_USD!$D39,'Debt _USD'!AA$48:AA$88)/10^6</f>
        <v>0</v>
      </c>
      <c r="K39" s="92">
        <f>SUMIF('Debt _USD'!$G$48:$G$88,Aggregated_USD!$D39,'Debt _USD'!AB$48:AB$88)/10^6</f>
        <v>0</v>
      </c>
      <c r="L39" s="92">
        <f>SUMIF('Debt _USD'!$G$48:$G$88,Aggregated_USD!$D39,'Debt _USD'!AC$48:AC$88)/10^6</f>
        <v>0</v>
      </c>
      <c r="M39" s="92">
        <f>SUMIF('Debt _USD'!$G$48:$G$88,Aggregated_USD!$D39,'Debt _USD'!AD$48:AD$88)/10^6</f>
        <v>0</v>
      </c>
      <c r="N39" s="92">
        <f>SUMIF('Debt _USD'!$G$48:$G$88,Aggregated_USD!$D39,'Debt _USD'!AE$48:AE$88)/10^6</f>
        <v>0</v>
      </c>
      <c r="O39" s="92">
        <f>SUMIF('Debt _USD'!$G$48:$G$88,Aggregated_USD!$D39,'Debt _USD'!AF$48:AF$88)/10^6</f>
        <v>0</v>
      </c>
      <c r="P39" s="92">
        <f>SUMIF('Debt _USD'!$G$48:$G$88,Aggregated_USD!$D39,'Debt _USD'!AG$48:AG$88)/10^6</f>
        <v>0</v>
      </c>
      <c r="Q39" s="92">
        <f>SUMIF('Debt _USD'!$G$48:$G$88,Aggregated_USD!$D39,'Debt _USD'!AH$48:AH$88)/10^6</f>
        <v>0</v>
      </c>
      <c r="R39" s="92">
        <f>SUMIF('Debt _USD'!$G$48:$G$88,Aggregated_USD!$D39,'Debt _USD'!AI$48:AI$88)/10^6</f>
        <v>0</v>
      </c>
      <c r="S39" s="92">
        <f>SUMIF('Debt _USD'!$G$48:$G$88,Aggregated_USD!$D39,'Debt _USD'!AJ$48:AJ$88)/10^6</f>
        <v>0</v>
      </c>
      <c r="T39" s="92">
        <f>SUMIF('Debt _USD'!$G$48:$G$88,Aggregated_USD!$D39,'Debt _USD'!AK$48:AK$88)/10^6</f>
        <v>0</v>
      </c>
      <c r="U39" s="92">
        <f>SUMIF('Debt _USD'!$G$48:$G$88,Aggregated_USD!$D39,'Debt _USD'!AL$48:AL$88)/10^6</f>
        <v>0</v>
      </c>
      <c r="V39" s="92">
        <f>SUMIF('Debt _USD'!$G$48:$G$88,Aggregated_USD!$D39,'Debt _USD'!AM$48:AM$88)/10^6</f>
        <v>0</v>
      </c>
      <c r="W39" s="92">
        <f>SUMIF('Debt _USD'!$G$48:$G$88,Aggregated_USD!$D39,'Debt _USD'!AN$48:AN$88)/10^6</f>
        <v>0</v>
      </c>
      <c r="X39" s="92">
        <f>SUMIF('Debt _USD'!$G$48:$G$88,Aggregated_USD!$D39,'Debt _USD'!AO$48:AO$88)/10^6</f>
        <v>0</v>
      </c>
      <c r="Y39" s="92">
        <f>SUMIF('Debt _USD'!$G$48:$G$88,Aggregated_USD!$D39,'Debt _USD'!AP$48:AP$88)/10^6</f>
        <v>0</v>
      </c>
      <c r="Z39" s="92">
        <f>SUMIF('Debt _USD'!$G$48:$G$88,Aggregated_USD!$D39,'Debt _USD'!AQ$48:AQ$88)/10^6</f>
        <v>0</v>
      </c>
      <c r="AA39" s="92">
        <f>SUMIF('Debt _USD'!$G$48:$G$88,Aggregated_USD!$D39,'Debt _USD'!AR$48:AR$88)/10^6</f>
        <v>0</v>
      </c>
      <c r="AB39" s="92">
        <f>SUMIF('Debt _USD'!$G$48:$G$88,Aggregated_USD!$D39,'Debt _USD'!AS$48:AS$88)/10^6</f>
        <v>0</v>
      </c>
      <c r="AC39" s="92">
        <f>SUMIF('Debt _USD'!$G$48:$G$88,Aggregated_USD!$D39,'Debt _USD'!AT$48:AT$88)/10^6</f>
        <v>0</v>
      </c>
      <c r="AD39" s="92">
        <f>SUMIF('Debt _USD'!$G$48:$G$88,Aggregated_USD!$D39,'Debt _USD'!AU$48:AU$88)/10^6</f>
        <v>0</v>
      </c>
      <c r="AE39" s="92">
        <f>SUMIF('Debt _USD'!$G$48:$G$88,Aggregated_USD!$D39,'Debt _USD'!AV$48:AV$88)/10^6</f>
        <v>0</v>
      </c>
      <c r="AF39" s="92">
        <f>SUMIF('Debt _USD'!$G$48:$G$88,Aggregated_USD!$D39,'Debt _USD'!AW$48:AW$88)/10^6</f>
        <v>0</v>
      </c>
      <c r="AG39" s="92">
        <f>SUMIF('Debt _USD'!$G$48:$G$88,Aggregated_USD!$D39,'Debt _USD'!AX$48:AX$88)/10^6</f>
        <v>0</v>
      </c>
      <c r="AH39" s="92">
        <f>SUMIF('Debt _USD'!$G$48:$G$88,Aggregated_USD!$D39,'Debt _USD'!AY$48:AY$88)/10^6</f>
        <v>0</v>
      </c>
      <c r="AI39" s="92">
        <f>SUMIF('Debt _USD'!$G$48:$G$88,Aggregated_USD!$D39,'Debt _USD'!AZ$48:AZ$88)/10^6</f>
        <v>0</v>
      </c>
      <c r="AJ39" s="92">
        <f>SUMIF('Debt _USD'!$G$48:$G$88,Aggregated_USD!$D39,'Debt _USD'!BA$48:BA$88)/10^6</f>
        <v>0</v>
      </c>
      <c r="AK39" s="92">
        <f>SUMIF('Debt _USD'!$G$48:$G$88,Aggregated_USD!$D39,'Debt _USD'!BB$48:BB$88)/10^6</f>
        <v>0</v>
      </c>
      <c r="AL39" s="92">
        <f>SUMIF('Debt _USD'!$G$48:$G$88,Aggregated_USD!$D39,'Debt _USD'!BC$48:BC$88)/10^6</f>
        <v>0</v>
      </c>
      <c r="AM39" s="92">
        <f>SUMIF('Debt _USD'!$G$48:$G$88,Aggregated_USD!$D39,'Debt _USD'!BD$48:BD$88)/10^6</f>
        <v>0</v>
      </c>
      <c r="AN39" s="92">
        <f>SUMIF('Debt _USD'!$G$48:$G$88,Aggregated_USD!$D39,'Debt _USD'!BE$48:BE$88)/10^6</f>
        <v>0</v>
      </c>
      <c r="AO39" s="92">
        <f>SUMIF('Debt _USD'!$G$48:$G$88,Aggregated_USD!$D39,'Debt _USD'!BF$48:BF$88)/10^6</f>
        <v>0</v>
      </c>
      <c r="AP39" s="92">
        <f>SUMIF('Debt _USD'!$G$48:$G$88,Aggregated_USD!$D39,'Debt _USD'!BG$48:BG$88)/10^6</f>
        <v>0</v>
      </c>
      <c r="AQ39" s="92">
        <f>SUMIF('Debt _USD'!$G$48:$G$88,Aggregated_USD!$D39,'Debt _USD'!BH$48:BH$88)/10^6</f>
        <v>0</v>
      </c>
      <c r="AR39" s="92">
        <f>SUMIF('Debt _USD'!$G$48:$G$88,Aggregated_USD!$D39,'Debt _USD'!BI$48:BI$88)/10^6</f>
        <v>0</v>
      </c>
      <c r="AS39" s="92">
        <f>SUMIF('Debt _USD'!$G$48:$G$88,Aggregated_USD!$D39,'Debt _USD'!BJ$48:BJ$88)/10^6</f>
        <v>0</v>
      </c>
      <c r="AT39" s="92">
        <f>SUMIF('Debt _USD'!$G$48:$G$88,Aggregated_USD!$D39,'Debt _USD'!BK$48:BK$88)/10^6</f>
        <v>0</v>
      </c>
      <c r="AU39" s="92">
        <f>SUMIF('Debt _USD'!$G$48:$G$88,Aggregated_USD!$D39,'Debt _USD'!BL$48:BL$88)/10^6</f>
        <v>0</v>
      </c>
      <c r="AV39" s="92">
        <f>SUMIF('Debt _USD'!$G$48:$G$88,Aggregated_USD!$D39,'Debt _USD'!BM$48:BM$88)/10^6</f>
        <v>0</v>
      </c>
      <c r="AW39" s="92">
        <f>SUMIF('Debt _USD'!$G$48:$G$88,Aggregated_USD!$D39,'Debt _USD'!BN$48:BN$88)/10^6</f>
        <v>0</v>
      </c>
      <c r="AX39" s="92">
        <f>SUMIF('Debt _USD'!$G$48:$G$88,Aggregated_USD!$D39,'Debt _USD'!BO$48:BO$88)/10^6</f>
        <v>0</v>
      </c>
      <c r="AY39" s="92">
        <f>SUMIF('Debt _USD'!$G$48:$G$88,Aggregated_USD!$D39,'Debt _USD'!BP$48:BP$88)/10^6</f>
        <v>0</v>
      </c>
      <c r="AZ39" s="92">
        <f>SUMIF('Debt _USD'!$G$48:$G$88,Aggregated_USD!$D39,'Debt _USD'!BQ$48:BQ$88)/10^6</f>
        <v>0</v>
      </c>
      <c r="BA39" s="92">
        <f>SUMIF('Debt _USD'!$G$48:$G$88,Aggregated_USD!$D39,'Debt _USD'!BR$48:BR$88)/10^6</f>
        <v>0</v>
      </c>
      <c r="BB39" s="92">
        <f>SUMIF('Debt _USD'!$G$48:$G$88,Aggregated_USD!$D39,'Debt _USD'!BS$48:BS$88)/10^6</f>
        <v>0</v>
      </c>
      <c r="BC39" s="92">
        <f>SUMIF('Debt _USD'!$G$48:$G$88,Aggregated_USD!$D39,'Debt _USD'!BT$48:BT$88)/10^6</f>
        <v>0</v>
      </c>
      <c r="BD39" s="92">
        <f>SUMIF('Debt _USD'!$G$48:$G$88,Aggregated_USD!$D39,'Debt _USD'!BU$48:BU$88)/10^6</f>
        <v>0</v>
      </c>
      <c r="BE39" s="92">
        <f>SUMIF('Debt _USD'!$G$48:$G$88,Aggregated_USD!$D39,'Debt _USD'!BV$48:BV$88)/10^6</f>
        <v>0</v>
      </c>
      <c r="BF39" s="92">
        <f>SUMIF('Debt _USD'!$G$48:$G$88,Aggregated_USD!$D39,'Debt _USD'!BW$48:BW$88)/10^6</f>
        <v>0</v>
      </c>
    </row>
    <row r="40" spans="1:58" s="78" customFormat="1" ht="15" customHeight="1" x14ac:dyDescent="0.3">
      <c r="C40" s="84"/>
      <c r="D40" s="84">
        <v>11</v>
      </c>
      <c r="E40" s="84" t="str">
        <f>$E$15</f>
        <v>UTP_11</v>
      </c>
      <c r="F40" s="84"/>
      <c r="G40" s="84"/>
      <c r="H40" s="92">
        <f t="shared" si="6"/>
        <v>255.42031179999998</v>
      </c>
      <c r="I40" s="92">
        <f>SUMIF('Debt _USD'!$G$48:$G$88,Aggregated_USD!$D40,'Debt _USD'!Z$48:Z$88)/10^6</f>
        <v>0</v>
      </c>
      <c r="J40" s="92">
        <f>SUMIF('Debt _USD'!$G$48:$G$88,Aggregated_USD!$D40,'Debt _USD'!AA$48:AA$88)/10^6</f>
        <v>0</v>
      </c>
      <c r="K40" s="92">
        <f>SUMIF('Debt _USD'!$G$48:$G$88,Aggregated_USD!$D40,'Debt _USD'!AB$48:AB$88)/10^6</f>
        <v>0</v>
      </c>
      <c r="L40" s="92">
        <f>SUMIF('Debt _USD'!$G$48:$G$88,Aggregated_USD!$D40,'Debt _USD'!AC$48:AC$88)/10^6</f>
        <v>0</v>
      </c>
      <c r="M40" s="92">
        <f>SUMIF('Debt _USD'!$G$48:$G$88,Aggregated_USD!$D40,'Debt _USD'!AD$48:AD$88)/10^6</f>
        <v>0</v>
      </c>
      <c r="N40" s="92">
        <f>SUMIF('Debt _USD'!$G$48:$G$88,Aggregated_USD!$D40,'Debt _USD'!AE$48:AE$88)/10^6</f>
        <v>0</v>
      </c>
      <c r="O40" s="92">
        <f>SUMIF('Debt _USD'!$G$48:$G$88,Aggregated_USD!$D40,'Debt _USD'!AF$48:AF$88)/10^6</f>
        <v>0</v>
      </c>
      <c r="P40" s="92">
        <f>SUMIF('Debt _USD'!$G$48:$G$88,Aggregated_USD!$D40,'Debt _USD'!AG$48:AG$88)/10^6</f>
        <v>0</v>
      </c>
      <c r="Q40" s="92">
        <f>SUMIF('Debt _USD'!$G$48:$G$88,Aggregated_USD!$D40,'Debt _USD'!AH$48:AH$88)/10^6</f>
        <v>0</v>
      </c>
      <c r="R40" s="92">
        <f>SUMIF('Debt _USD'!$G$48:$G$88,Aggregated_USD!$D40,'Debt _USD'!AI$48:AI$88)/10^6</f>
        <v>0</v>
      </c>
      <c r="S40" s="92">
        <f>SUMIF('Debt _USD'!$G$48:$G$88,Aggregated_USD!$D40,'Debt _USD'!AJ$48:AJ$88)/10^6</f>
        <v>0</v>
      </c>
      <c r="T40" s="92">
        <f>SUMIF('Debt _USD'!$G$48:$G$88,Aggregated_USD!$D40,'Debt _USD'!AK$48:AK$88)/10^6</f>
        <v>0</v>
      </c>
      <c r="U40" s="92">
        <f>SUMIF('Debt _USD'!$G$48:$G$88,Aggregated_USD!$D40,'Debt _USD'!AL$48:AL$88)/10^6</f>
        <v>0</v>
      </c>
      <c r="V40" s="92">
        <f>SUMIF('Debt _USD'!$G$48:$G$88,Aggregated_USD!$D40,'Debt _USD'!AM$48:AM$88)/10^6</f>
        <v>0</v>
      </c>
      <c r="W40" s="92">
        <f>SUMIF('Debt _USD'!$G$48:$G$88,Aggregated_USD!$D40,'Debt _USD'!AN$48:AN$88)/10^6</f>
        <v>0</v>
      </c>
      <c r="X40" s="92">
        <f>SUMIF('Debt _USD'!$G$48:$G$88,Aggregated_USD!$D40,'Debt _USD'!AO$48:AO$88)/10^6</f>
        <v>0</v>
      </c>
      <c r="Y40" s="92">
        <f>SUMIF('Debt _USD'!$G$48:$G$88,Aggregated_USD!$D40,'Debt _USD'!AP$48:AP$88)/10^6</f>
        <v>0</v>
      </c>
      <c r="Z40" s="92">
        <f>SUMIF('Debt _USD'!$G$48:$G$88,Aggregated_USD!$D40,'Debt _USD'!AQ$48:AQ$88)/10^6</f>
        <v>0</v>
      </c>
      <c r="AA40" s="92">
        <f>SUMIF('Debt _USD'!$G$48:$G$88,Aggregated_USD!$D40,'Debt _USD'!AR$48:AR$88)/10^6</f>
        <v>0</v>
      </c>
      <c r="AB40" s="92">
        <f>SUMIF('Debt _USD'!$G$48:$G$88,Aggregated_USD!$D40,'Debt _USD'!AS$48:AS$88)/10^6</f>
        <v>0</v>
      </c>
      <c r="AC40" s="92">
        <f>SUMIF('Debt _USD'!$G$48:$G$88,Aggregated_USD!$D40,'Debt _USD'!AT$48:AT$88)/10^6</f>
        <v>0</v>
      </c>
      <c r="AD40" s="92">
        <f>SUMIF('Debt _USD'!$G$48:$G$88,Aggregated_USD!$D40,'Debt _USD'!AU$48:AU$88)/10^6</f>
        <v>0</v>
      </c>
      <c r="AE40" s="92">
        <f>SUMIF('Debt _USD'!$G$48:$G$88,Aggregated_USD!$D40,'Debt _USD'!AV$48:AV$88)/10^6</f>
        <v>0</v>
      </c>
      <c r="AF40" s="92">
        <f>SUMIF('Debt _USD'!$G$48:$G$88,Aggregated_USD!$D40,'Debt _USD'!AW$48:AW$88)/10^6</f>
        <v>0</v>
      </c>
      <c r="AG40" s="92">
        <f>SUMIF('Debt _USD'!$G$48:$G$88,Aggregated_USD!$D40,'Debt _USD'!AX$48:AX$88)/10^6</f>
        <v>0</v>
      </c>
      <c r="AH40" s="92">
        <f>SUMIF('Debt _USD'!$G$48:$G$88,Aggregated_USD!$D40,'Debt _USD'!AY$48:AY$88)/10^6</f>
        <v>0</v>
      </c>
      <c r="AI40" s="92">
        <f>SUMIF('Debt _USD'!$G$48:$G$88,Aggregated_USD!$D40,'Debt _USD'!AZ$48:AZ$88)/10^6</f>
        <v>0</v>
      </c>
      <c r="AJ40" s="92">
        <f>SUMIF('Debt _USD'!$G$48:$G$88,Aggregated_USD!$D40,'Debt _USD'!BA$48:BA$88)/10^6</f>
        <v>0</v>
      </c>
      <c r="AK40" s="92">
        <f>SUMIF('Debt _USD'!$G$48:$G$88,Aggregated_USD!$D40,'Debt _USD'!BB$48:BB$88)/10^6</f>
        <v>0</v>
      </c>
      <c r="AL40" s="92">
        <f>SUMIF('Debt _USD'!$G$48:$G$88,Aggregated_USD!$D40,'Debt _USD'!BC$48:BC$88)/10^6</f>
        <v>0</v>
      </c>
      <c r="AM40" s="92">
        <f>SUMIF('Debt _USD'!$G$48:$G$88,Aggregated_USD!$D40,'Debt _USD'!BD$48:BD$88)/10^6</f>
        <v>0</v>
      </c>
      <c r="AN40" s="92">
        <f>SUMIF('Debt _USD'!$G$48:$G$88,Aggregated_USD!$D40,'Debt _USD'!BE$48:BE$88)/10^6</f>
        <v>0</v>
      </c>
      <c r="AO40" s="92">
        <f>SUMIF('Debt _USD'!$G$48:$G$88,Aggregated_USD!$D40,'Debt _USD'!BF$48:BF$88)/10^6</f>
        <v>0</v>
      </c>
      <c r="AP40" s="92">
        <f>SUMIF('Debt _USD'!$G$48:$G$88,Aggregated_USD!$D40,'Debt _USD'!BG$48:BG$88)/10^6</f>
        <v>0</v>
      </c>
      <c r="AQ40" s="92">
        <f>SUMIF('Debt _USD'!$G$48:$G$88,Aggregated_USD!$D40,'Debt _USD'!BH$48:BH$88)/10^6</f>
        <v>0</v>
      </c>
      <c r="AR40" s="92">
        <f>SUMIF('Debt _USD'!$G$48:$G$88,Aggregated_USD!$D40,'Debt _USD'!BI$48:BI$88)/10^6</f>
        <v>0</v>
      </c>
      <c r="AS40" s="92">
        <f>SUMIF('Debt _USD'!$G$48:$G$88,Aggregated_USD!$D40,'Debt _USD'!BJ$48:BJ$88)/10^6</f>
        <v>0</v>
      </c>
      <c r="AT40" s="92">
        <f>SUMIF('Debt _USD'!$G$48:$G$88,Aggregated_USD!$D40,'Debt _USD'!BK$48:BK$88)/10^6</f>
        <v>0</v>
      </c>
      <c r="AU40" s="92">
        <f>SUMIF('Debt _USD'!$G$48:$G$88,Aggregated_USD!$D40,'Debt _USD'!BL$48:BL$88)/10^6</f>
        <v>0</v>
      </c>
      <c r="AV40" s="92">
        <f>SUMIF('Debt _USD'!$G$48:$G$88,Aggregated_USD!$D40,'Debt _USD'!BM$48:BM$88)/10^6</f>
        <v>0</v>
      </c>
      <c r="AW40" s="92">
        <f>SUMIF('Debt _USD'!$G$48:$G$88,Aggregated_USD!$D40,'Debt _USD'!BN$48:BN$88)/10^6</f>
        <v>0</v>
      </c>
      <c r="AX40" s="92">
        <f>SUMIF('Debt _USD'!$G$48:$G$88,Aggregated_USD!$D40,'Debt _USD'!BO$48:BO$88)/10^6</f>
        <v>0</v>
      </c>
      <c r="AY40" s="92">
        <f>SUMIF('Debt _USD'!$G$48:$G$88,Aggregated_USD!$D40,'Debt _USD'!BP$48:BP$88)/10^6</f>
        <v>0</v>
      </c>
      <c r="AZ40" s="92">
        <f>SUMIF('Debt _USD'!$G$48:$G$88,Aggregated_USD!$D40,'Debt _USD'!BQ$48:BQ$88)/10^6</f>
        <v>0</v>
      </c>
      <c r="BA40" s="92">
        <f>SUMIF('Debt _USD'!$G$48:$G$88,Aggregated_USD!$D40,'Debt _USD'!BR$48:BR$88)/10^6</f>
        <v>0</v>
      </c>
      <c r="BB40" s="92">
        <f>SUMIF('Debt _USD'!$G$48:$G$88,Aggregated_USD!$D40,'Debt _USD'!BS$48:BS$88)/10^6</f>
        <v>0</v>
      </c>
      <c r="BC40" s="92">
        <f>SUMIF('Debt _USD'!$G$48:$G$88,Aggregated_USD!$D40,'Debt _USD'!BT$48:BT$88)/10^6</f>
        <v>0</v>
      </c>
      <c r="BD40" s="92">
        <f>SUMIF('Debt _USD'!$G$48:$G$88,Aggregated_USD!$D40,'Debt _USD'!BU$48:BU$88)/10^6</f>
        <v>0</v>
      </c>
      <c r="BE40" s="92">
        <f>SUMIF('Debt _USD'!$G$48:$G$88,Aggregated_USD!$D40,'Debt _USD'!BV$48:BV$88)/10^6</f>
        <v>0</v>
      </c>
      <c r="BF40" s="92">
        <f>SUMIF('Debt _USD'!$G$48:$G$88,Aggregated_USD!$D40,'Debt _USD'!BW$48:BW$88)/10^6</f>
        <v>0</v>
      </c>
    </row>
    <row r="41" spans="1:58" s="78" customFormat="1" ht="15" customHeight="1" x14ac:dyDescent="0.3">
      <c r="C41" s="84"/>
      <c r="D41" s="84">
        <v>12</v>
      </c>
      <c r="E41" s="84" t="str">
        <f>$E$16</f>
        <v>UTP_12</v>
      </c>
      <c r="F41" s="84"/>
      <c r="G41" s="84"/>
      <c r="H41" s="92">
        <f t="shared" si="6"/>
        <v>15.045885333333334</v>
      </c>
      <c r="I41" s="92">
        <f>SUMIF('Debt _USD'!$G$48:$G$88,Aggregated_USD!$D41,'Debt _USD'!Z$48:Z$88)/10^6</f>
        <v>15.045885333333334</v>
      </c>
      <c r="J41" s="92">
        <f>SUMIF('Debt _USD'!$G$48:$G$88,Aggregated_USD!$D41,'Debt _USD'!AA$48:AA$88)/10^6</f>
        <v>8.3545086666666677</v>
      </c>
      <c r="K41" s="92">
        <f>SUMIF('Debt _USD'!$G$48:$G$88,Aggregated_USD!$D41,'Debt _USD'!AB$48:AB$88)/10^6</f>
        <v>0</v>
      </c>
      <c r="L41" s="92">
        <f>SUMIF('Debt _USD'!$G$48:$G$88,Aggregated_USD!$D41,'Debt _USD'!AC$48:AC$88)/10^6</f>
        <v>0</v>
      </c>
      <c r="M41" s="92">
        <f>SUMIF('Debt _USD'!$G$48:$G$88,Aggregated_USD!$D41,'Debt _USD'!AD$48:AD$88)/10^6</f>
        <v>0</v>
      </c>
      <c r="N41" s="92">
        <f>SUMIF('Debt _USD'!$G$48:$G$88,Aggregated_USD!$D41,'Debt _USD'!AE$48:AE$88)/10^6</f>
        <v>0</v>
      </c>
      <c r="O41" s="92">
        <f>SUMIF('Debt _USD'!$G$48:$G$88,Aggregated_USD!$D41,'Debt _USD'!AF$48:AF$88)/10^6</f>
        <v>0</v>
      </c>
      <c r="P41" s="92">
        <f>SUMIF('Debt _USD'!$G$48:$G$88,Aggregated_USD!$D41,'Debt _USD'!AG$48:AG$88)/10^6</f>
        <v>0</v>
      </c>
      <c r="Q41" s="92">
        <f>SUMIF('Debt _USD'!$G$48:$G$88,Aggregated_USD!$D41,'Debt _USD'!AH$48:AH$88)/10^6</f>
        <v>0</v>
      </c>
      <c r="R41" s="92">
        <f>SUMIF('Debt _USD'!$G$48:$G$88,Aggregated_USD!$D41,'Debt _USD'!AI$48:AI$88)/10^6</f>
        <v>0</v>
      </c>
      <c r="S41" s="92">
        <f>SUMIF('Debt _USD'!$G$48:$G$88,Aggregated_USD!$D41,'Debt _USD'!AJ$48:AJ$88)/10^6</f>
        <v>0</v>
      </c>
      <c r="T41" s="92">
        <f>SUMIF('Debt _USD'!$G$48:$G$88,Aggregated_USD!$D41,'Debt _USD'!AK$48:AK$88)/10^6</f>
        <v>0</v>
      </c>
      <c r="U41" s="92">
        <f>SUMIF('Debt _USD'!$G$48:$G$88,Aggregated_USD!$D41,'Debt _USD'!AL$48:AL$88)/10^6</f>
        <v>0</v>
      </c>
      <c r="V41" s="92">
        <f>SUMIF('Debt _USD'!$G$48:$G$88,Aggregated_USD!$D41,'Debt _USD'!AM$48:AM$88)/10^6</f>
        <v>0</v>
      </c>
      <c r="W41" s="92">
        <f>SUMIF('Debt _USD'!$G$48:$G$88,Aggregated_USD!$D41,'Debt _USD'!AN$48:AN$88)/10^6</f>
        <v>0</v>
      </c>
      <c r="X41" s="92">
        <f>SUMIF('Debt _USD'!$G$48:$G$88,Aggregated_USD!$D41,'Debt _USD'!AO$48:AO$88)/10^6</f>
        <v>0</v>
      </c>
      <c r="Y41" s="92">
        <f>SUMIF('Debt _USD'!$G$48:$G$88,Aggregated_USD!$D41,'Debt _USD'!AP$48:AP$88)/10^6</f>
        <v>0</v>
      </c>
      <c r="Z41" s="92">
        <f>SUMIF('Debt _USD'!$G$48:$G$88,Aggregated_USD!$D41,'Debt _USD'!AQ$48:AQ$88)/10^6</f>
        <v>0</v>
      </c>
      <c r="AA41" s="92">
        <f>SUMIF('Debt _USD'!$G$48:$G$88,Aggregated_USD!$D41,'Debt _USD'!AR$48:AR$88)/10^6</f>
        <v>0</v>
      </c>
      <c r="AB41" s="92">
        <f>SUMIF('Debt _USD'!$G$48:$G$88,Aggregated_USD!$D41,'Debt _USD'!AS$48:AS$88)/10^6</f>
        <v>0</v>
      </c>
      <c r="AC41" s="92">
        <f>SUMIF('Debt _USD'!$G$48:$G$88,Aggregated_USD!$D41,'Debt _USD'!AT$48:AT$88)/10^6</f>
        <v>0</v>
      </c>
      <c r="AD41" s="92">
        <f>SUMIF('Debt _USD'!$G$48:$G$88,Aggregated_USD!$D41,'Debt _USD'!AU$48:AU$88)/10^6</f>
        <v>0</v>
      </c>
      <c r="AE41" s="92">
        <f>SUMIF('Debt _USD'!$G$48:$G$88,Aggregated_USD!$D41,'Debt _USD'!AV$48:AV$88)/10^6</f>
        <v>0</v>
      </c>
      <c r="AF41" s="92">
        <f>SUMIF('Debt _USD'!$G$48:$G$88,Aggregated_USD!$D41,'Debt _USD'!AW$48:AW$88)/10^6</f>
        <v>0</v>
      </c>
      <c r="AG41" s="92">
        <f>SUMIF('Debt _USD'!$G$48:$G$88,Aggregated_USD!$D41,'Debt _USD'!AX$48:AX$88)/10^6</f>
        <v>0</v>
      </c>
      <c r="AH41" s="92">
        <f>SUMIF('Debt _USD'!$G$48:$G$88,Aggregated_USD!$D41,'Debt _USD'!AY$48:AY$88)/10^6</f>
        <v>0</v>
      </c>
      <c r="AI41" s="92">
        <f>SUMIF('Debt _USD'!$G$48:$G$88,Aggregated_USD!$D41,'Debt _USD'!AZ$48:AZ$88)/10^6</f>
        <v>0</v>
      </c>
      <c r="AJ41" s="92">
        <f>SUMIF('Debt _USD'!$G$48:$G$88,Aggregated_USD!$D41,'Debt _USD'!BA$48:BA$88)/10^6</f>
        <v>0</v>
      </c>
      <c r="AK41" s="92">
        <f>SUMIF('Debt _USD'!$G$48:$G$88,Aggregated_USD!$D41,'Debt _USD'!BB$48:BB$88)/10^6</f>
        <v>0</v>
      </c>
      <c r="AL41" s="92">
        <f>SUMIF('Debt _USD'!$G$48:$G$88,Aggregated_USD!$D41,'Debt _USD'!BC$48:BC$88)/10^6</f>
        <v>0</v>
      </c>
      <c r="AM41" s="92">
        <f>SUMIF('Debt _USD'!$G$48:$G$88,Aggregated_USD!$D41,'Debt _USD'!BD$48:BD$88)/10^6</f>
        <v>0</v>
      </c>
      <c r="AN41" s="92">
        <f>SUMIF('Debt _USD'!$G$48:$G$88,Aggregated_USD!$D41,'Debt _USD'!BE$48:BE$88)/10^6</f>
        <v>0</v>
      </c>
      <c r="AO41" s="92">
        <f>SUMIF('Debt _USD'!$G$48:$G$88,Aggregated_USD!$D41,'Debt _USD'!BF$48:BF$88)/10^6</f>
        <v>0</v>
      </c>
      <c r="AP41" s="92">
        <f>SUMIF('Debt _USD'!$G$48:$G$88,Aggregated_USD!$D41,'Debt _USD'!BG$48:BG$88)/10^6</f>
        <v>0</v>
      </c>
      <c r="AQ41" s="92">
        <f>SUMIF('Debt _USD'!$G$48:$G$88,Aggregated_USD!$D41,'Debt _USD'!BH$48:BH$88)/10^6</f>
        <v>0</v>
      </c>
      <c r="AR41" s="92">
        <f>SUMIF('Debt _USD'!$G$48:$G$88,Aggregated_USD!$D41,'Debt _USD'!BI$48:BI$88)/10^6</f>
        <v>0</v>
      </c>
      <c r="AS41" s="92">
        <f>SUMIF('Debt _USD'!$G$48:$G$88,Aggregated_USD!$D41,'Debt _USD'!BJ$48:BJ$88)/10^6</f>
        <v>0</v>
      </c>
      <c r="AT41" s="92">
        <f>SUMIF('Debt _USD'!$G$48:$G$88,Aggregated_USD!$D41,'Debt _USD'!BK$48:BK$88)/10^6</f>
        <v>0</v>
      </c>
      <c r="AU41" s="92">
        <f>SUMIF('Debt _USD'!$G$48:$G$88,Aggregated_USD!$D41,'Debt _USD'!BL$48:BL$88)/10^6</f>
        <v>0</v>
      </c>
      <c r="AV41" s="92">
        <f>SUMIF('Debt _USD'!$G$48:$G$88,Aggregated_USD!$D41,'Debt _USD'!BM$48:BM$88)/10^6</f>
        <v>0</v>
      </c>
      <c r="AW41" s="92">
        <f>SUMIF('Debt _USD'!$G$48:$G$88,Aggregated_USD!$D41,'Debt _USD'!BN$48:BN$88)/10^6</f>
        <v>0</v>
      </c>
      <c r="AX41" s="92">
        <f>SUMIF('Debt _USD'!$G$48:$G$88,Aggregated_USD!$D41,'Debt _USD'!BO$48:BO$88)/10^6</f>
        <v>0</v>
      </c>
      <c r="AY41" s="92">
        <f>SUMIF('Debt _USD'!$G$48:$G$88,Aggregated_USD!$D41,'Debt _USD'!BP$48:BP$88)/10^6</f>
        <v>0</v>
      </c>
      <c r="AZ41" s="92">
        <f>SUMIF('Debt _USD'!$G$48:$G$88,Aggregated_USD!$D41,'Debt _USD'!BQ$48:BQ$88)/10^6</f>
        <v>0</v>
      </c>
      <c r="BA41" s="92">
        <f>SUMIF('Debt _USD'!$G$48:$G$88,Aggregated_USD!$D41,'Debt _USD'!BR$48:BR$88)/10^6</f>
        <v>0</v>
      </c>
      <c r="BB41" s="92">
        <f>SUMIF('Debt _USD'!$G$48:$G$88,Aggregated_USD!$D41,'Debt _USD'!BS$48:BS$88)/10^6</f>
        <v>0</v>
      </c>
      <c r="BC41" s="92">
        <f>SUMIF('Debt _USD'!$G$48:$G$88,Aggregated_USD!$D41,'Debt _USD'!BT$48:BT$88)/10^6</f>
        <v>0</v>
      </c>
      <c r="BD41" s="92">
        <f>SUMIF('Debt _USD'!$G$48:$G$88,Aggregated_USD!$D41,'Debt _USD'!BU$48:BU$88)/10^6</f>
        <v>0</v>
      </c>
      <c r="BE41" s="92">
        <f>SUMIF('Debt _USD'!$G$48:$G$88,Aggregated_USD!$D41,'Debt _USD'!BV$48:BV$88)/10^6</f>
        <v>0</v>
      </c>
      <c r="BF41" s="92">
        <f>SUMIF('Debt _USD'!$G$48:$G$88,Aggregated_USD!$D41,'Debt _USD'!BW$48:BW$88)/10^6</f>
        <v>0</v>
      </c>
    </row>
    <row r="42" spans="1:58" s="78" customFormat="1" ht="15" customHeight="1" x14ac:dyDescent="0.3">
      <c r="C42" s="84"/>
      <c r="D42" s="84">
        <v>13</v>
      </c>
      <c r="E42" s="84" t="str">
        <f>$E$17</f>
        <v>UTP_13</v>
      </c>
      <c r="F42" s="84"/>
      <c r="G42" s="84"/>
      <c r="H42" s="92">
        <f t="shared" si="6"/>
        <v>339.34377840000002</v>
      </c>
      <c r="I42" s="92">
        <f>SUMIF('Debt _USD'!$G$48:$G$88,Aggregated_USD!$D42,'Debt _USD'!Z$48:Z$88)/10^6</f>
        <v>339.34377839999996</v>
      </c>
      <c r="J42" s="92">
        <f>SUMIF('Debt _USD'!$G$48:$G$88,Aggregated_USD!$D42,'Debt _USD'!AA$48:AA$88)/10^6</f>
        <v>339.34377839999996</v>
      </c>
      <c r="K42" s="92">
        <f>SUMIF('Debt _USD'!$G$48:$G$88,Aggregated_USD!$D42,'Debt _USD'!AB$48:AB$88)/10^6</f>
        <v>339.34377839999996</v>
      </c>
      <c r="L42" s="92">
        <f>SUMIF('Debt _USD'!$G$48:$G$88,Aggregated_USD!$D42,'Debt _USD'!AC$48:AC$88)/10^6</f>
        <v>339.34377839999996</v>
      </c>
      <c r="M42" s="92">
        <f>SUMIF('Debt _USD'!$G$48:$G$88,Aggregated_USD!$D42,'Debt _USD'!AD$48:AD$88)/10^6</f>
        <v>169.90865826666666</v>
      </c>
      <c r="N42" s="92">
        <f>SUMIF('Debt _USD'!$G$48:$G$88,Aggregated_USD!$D42,'Debt _USD'!AE$48:AE$88)/10^6</f>
        <v>169.90865826666666</v>
      </c>
      <c r="O42" s="92">
        <f>SUMIF('Debt _USD'!$G$48:$G$88,Aggregated_USD!$D42,'Debt _USD'!AF$48:AF$88)/10^6</f>
        <v>0</v>
      </c>
      <c r="P42" s="92">
        <f>SUMIF('Debt _USD'!$G$48:$G$88,Aggregated_USD!$D42,'Debt _USD'!AG$48:AG$88)/10^6</f>
        <v>0</v>
      </c>
      <c r="Q42" s="92">
        <f>SUMIF('Debt _USD'!$G$48:$G$88,Aggregated_USD!$D42,'Debt _USD'!AH$48:AH$88)/10^6</f>
        <v>0</v>
      </c>
      <c r="R42" s="92">
        <f>SUMIF('Debt _USD'!$G$48:$G$88,Aggregated_USD!$D42,'Debt _USD'!AI$48:AI$88)/10^6</f>
        <v>0</v>
      </c>
      <c r="S42" s="92">
        <f>SUMIF('Debt _USD'!$G$48:$G$88,Aggregated_USD!$D42,'Debt _USD'!AJ$48:AJ$88)/10^6</f>
        <v>0</v>
      </c>
      <c r="T42" s="92">
        <f>SUMIF('Debt _USD'!$G$48:$G$88,Aggregated_USD!$D42,'Debt _USD'!AK$48:AK$88)/10^6</f>
        <v>0</v>
      </c>
      <c r="U42" s="92">
        <f>SUMIF('Debt _USD'!$G$48:$G$88,Aggregated_USD!$D42,'Debt _USD'!AL$48:AL$88)/10^6</f>
        <v>0</v>
      </c>
      <c r="V42" s="92">
        <f>SUMIF('Debt _USD'!$G$48:$G$88,Aggregated_USD!$D42,'Debt _USD'!AM$48:AM$88)/10^6</f>
        <v>0</v>
      </c>
      <c r="W42" s="92">
        <f>SUMIF('Debt _USD'!$G$48:$G$88,Aggregated_USD!$D42,'Debt _USD'!AN$48:AN$88)/10^6</f>
        <v>0</v>
      </c>
      <c r="X42" s="92">
        <f>SUMIF('Debt _USD'!$G$48:$G$88,Aggregated_USD!$D42,'Debt _USD'!AO$48:AO$88)/10^6</f>
        <v>0</v>
      </c>
      <c r="Y42" s="92">
        <f>SUMIF('Debt _USD'!$G$48:$G$88,Aggregated_USD!$D42,'Debt _USD'!AP$48:AP$88)/10^6</f>
        <v>0</v>
      </c>
      <c r="Z42" s="92">
        <f>SUMIF('Debt _USD'!$G$48:$G$88,Aggregated_USD!$D42,'Debt _USD'!AQ$48:AQ$88)/10^6</f>
        <v>0</v>
      </c>
      <c r="AA42" s="92">
        <f>SUMIF('Debt _USD'!$G$48:$G$88,Aggregated_USD!$D42,'Debt _USD'!AR$48:AR$88)/10^6</f>
        <v>0</v>
      </c>
      <c r="AB42" s="92">
        <f>SUMIF('Debt _USD'!$G$48:$G$88,Aggregated_USD!$D42,'Debt _USD'!AS$48:AS$88)/10^6</f>
        <v>0</v>
      </c>
      <c r="AC42" s="92">
        <f>SUMIF('Debt _USD'!$G$48:$G$88,Aggregated_USD!$D42,'Debt _USD'!AT$48:AT$88)/10^6</f>
        <v>0</v>
      </c>
      <c r="AD42" s="92">
        <f>SUMIF('Debt _USD'!$G$48:$G$88,Aggregated_USD!$D42,'Debt _USD'!AU$48:AU$88)/10^6</f>
        <v>0</v>
      </c>
      <c r="AE42" s="92">
        <f>SUMIF('Debt _USD'!$G$48:$G$88,Aggregated_USD!$D42,'Debt _USD'!AV$48:AV$88)/10^6</f>
        <v>0</v>
      </c>
      <c r="AF42" s="92">
        <f>SUMIF('Debt _USD'!$G$48:$G$88,Aggregated_USD!$D42,'Debt _USD'!AW$48:AW$88)/10^6</f>
        <v>0</v>
      </c>
      <c r="AG42" s="92">
        <f>SUMIF('Debt _USD'!$G$48:$G$88,Aggregated_USD!$D42,'Debt _USD'!AX$48:AX$88)/10^6</f>
        <v>0</v>
      </c>
      <c r="AH42" s="92">
        <f>SUMIF('Debt _USD'!$G$48:$G$88,Aggregated_USD!$D42,'Debt _USD'!AY$48:AY$88)/10^6</f>
        <v>0</v>
      </c>
      <c r="AI42" s="92">
        <f>SUMIF('Debt _USD'!$G$48:$G$88,Aggregated_USD!$D42,'Debt _USD'!AZ$48:AZ$88)/10^6</f>
        <v>0</v>
      </c>
      <c r="AJ42" s="92">
        <f>SUMIF('Debt _USD'!$G$48:$G$88,Aggregated_USD!$D42,'Debt _USD'!BA$48:BA$88)/10^6</f>
        <v>0</v>
      </c>
      <c r="AK42" s="92">
        <f>SUMIF('Debt _USD'!$G$48:$G$88,Aggregated_USD!$D42,'Debt _USD'!BB$48:BB$88)/10^6</f>
        <v>0</v>
      </c>
      <c r="AL42" s="92">
        <f>SUMIF('Debt _USD'!$G$48:$G$88,Aggregated_USD!$D42,'Debt _USD'!BC$48:BC$88)/10^6</f>
        <v>0</v>
      </c>
      <c r="AM42" s="92">
        <f>SUMIF('Debt _USD'!$G$48:$G$88,Aggregated_USD!$D42,'Debt _USD'!BD$48:BD$88)/10^6</f>
        <v>0</v>
      </c>
      <c r="AN42" s="92">
        <f>SUMIF('Debt _USD'!$G$48:$G$88,Aggregated_USD!$D42,'Debt _USD'!BE$48:BE$88)/10^6</f>
        <v>0</v>
      </c>
      <c r="AO42" s="92">
        <f>SUMIF('Debt _USD'!$G$48:$G$88,Aggregated_USD!$D42,'Debt _USD'!BF$48:BF$88)/10^6</f>
        <v>0</v>
      </c>
      <c r="AP42" s="92">
        <f>SUMIF('Debt _USD'!$G$48:$G$88,Aggregated_USD!$D42,'Debt _USD'!BG$48:BG$88)/10^6</f>
        <v>0</v>
      </c>
      <c r="AQ42" s="92">
        <f>SUMIF('Debt _USD'!$G$48:$G$88,Aggregated_USD!$D42,'Debt _USD'!BH$48:BH$88)/10^6</f>
        <v>0</v>
      </c>
      <c r="AR42" s="92">
        <f>SUMIF('Debt _USD'!$G$48:$G$88,Aggregated_USD!$D42,'Debt _USD'!BI$48:BI$88)/10^6</f>
        <v>0</v>
      </c>
      <c r="AS42" s="92">
        <f>SUMIF('Debt _USD'!$G$48:$G$88,Aggregated_USD!$D42,'Debt _USD'!BJ$48:BJ$88)/10^6</f>
        <v>0</v>
      </c>
      <c r="AT42" s="92">
        <f>SUMIF('Debt _USD'!$G$48:$G$88,Aggregated_USD!$D42,'Debt _USD'!BK$48:BK$88)/10^6</f>
        <v>0</v>
      </c>
      <c r="AU42" s="92">
        <f>SUMIF('Debt _USD'!$G$48:$G$88,Aggregated_USD!$D42,'Debt _USD'!BL$48:BL$88)/10^6</f>
        <v>0</v>
      </c>
      <c r="AV42" s="92">
        <f>SUMIF('Debt _USD'!$G$48:$G$88,Aggregated_USD!$D42,'Debt _USD'!BM$48:BM$88)/10^6</f>
        <v>0</v>
      </c>
      <c r="AW42" s="92">
        <f>SUMIF('Debt _USD'!$G$48:$G$88,Aggregated_USD!$D42,'Debt _USD'!BN$48:BN$88)/10^6</f>
        <v>0</v>
      </c>
      <c r="AX42" s="92">
        <f>SUMIF('Debt _USD'!$G$48:$G$88,Aggregated_USD!$D42,'Debt _USD'!BO$48:BO$88)/10^6</f>
        <v>0</v>
      </c>
      <c r="AY42" s="92">
        <f>SUMIF('Debt _USD'!$G$48:$G$88,Aggregated_USD!$D42,'Debt _USD'!BP$48:BP$88)/10^6</f>
        <v>0</v>
      </c>
      <c r="AZ42" s="92">
        <f>SUMIF('Debt _USD'!$G$48:$G$88,Aggregated_USD!$D42,'Debt _USD'!BQ$48:BQ$88)/10^6</f>
        <v>0</v>
      </c>
      <c r="BA42" s="92">
        <f>SUMIF('Debt _USD'!$G$48:$G$88,Aggregated_USD!$D42,'Debt _USD'!BR$48:BR$88)/10^6</f>
        <v>0</v>
      </c>
      <c r="BB42" s="92">
        <f>SUMIF('Debt _USD'!$G$48:$G$88,Aggregated_USD!$D42,'Debt _USD'!BS$48:BS$88)/10^6</f>
        <v>0</v>
      </c>
      <c r="BC42" s="92">
        <f>SUMIF('Debt _USD'!$G$48:$G$88,Aggregated_USD!$D42,'Debt _USD'!BT$48:BT$88)/10^6</f>
        <v>0</v>
      </c>
      <c r="BD42" s="92">
        <f>SUMIF('Debt _USD'!$G$48:$G$88,Aggregated_USD!$D42,'Debt _USD'!BU$48:BU$88)/10^6</f>
        <v>0</v>
      </c>
      <c r="BE42" s="92">
        <f>SUMIF('Debt _USD'!$G$48:$G$88,Aggregated_USD!$D42,'Debt _USD'!BV$48:BV$88)/10^6</f>
        <v>0</v>
      </c>
      <c r="BF42" s="92">
        <f>SUMIF('Debt _USD'!$G$48:$G$88,Aggregated_USD!$D42,'Debt _USD'!BW$48:BW$88)/10^6</f>
        <v>0</v>
      </c>
    </row>
    <row r="43" spans="1:58" s="78" customFormat="1" ht="15" customHeight="1" x14ac:dyDescent="0.3">
      <c r="C43" s="84"/>
      <c r="D43" s="84">
        <v>14</v>
      </c>
      <c r="E43" s="84" t="str">
        <f>$E$18</f>
        <v>UTP_14</v>
      </c>
      <c r="F43" s="84"/>
      <c r="G43" s="84"/>
      <c r="H43" s="92">
        <f t="shared" si="6"/>
        <v>39.446666666666665</v>
      </c>
      <c r="I43" s="92">
        <f>SUMIF('Debt _USD'!$G$48:$G$88,Aggregated_USD!$D43,'Debt _USD'!Z$48:Z$88)/10^6</f>
        <v>39.446666666666665</v>
      </c>
      <c r="J43" s="92">
        <f>SUMIF('Debt _USD'!$G$48:$G$88,Aggregated_USD!$D43,'Debt _USD'!AA$48:AA$88)/10^6</f>
        <v>39.446666666666665</v>
      </c>
      <c r="K43" s="92">
        <f>SUMIF('Debt _USD'!$G$48:$G$88,Aggregated_USD!$D43,'Debt _USD'!AB$48:AB$88)/10^6</f>
        <v>39.446666666666665</v>
      </c>
      <c r="L43" s="92">
        <f>SUMIF('Debt _USD'!$G$48:$G$88,Aggregated_USD!$D43,'Debt _USD'!AC$48:AC$88)/10^6</f>
        <v>39.446666666666665</v>
      </c>
      <c r="M43" s="92">
        <f>SUMIF('Debt _USD'!$G$48:$G$88,Aggregated_USD!$D43,'Debt _USD'!AD$48:AD$88)/10^6</f>
        <v>39.446666666666665</v>
      </c>
      <c r="N43" s="92">
        <f>SUMIF('Debt _USD'!$G$48:$G$88,Aggregated_USD!$D43,'Debt _USD'!AE$48:AE$88)/10^6</f>
        <v>39.446666666666665</v>
      </c>
      <c r="O43" s="92">
        <f>SUMIF('Debt _USD'!$G$48:$G$88,Aggregated_USD!$D43,'Debt _USD'!AF$48:AF$88)/10^6</f>
        <v>39.446666666666665</v>
      </c>
      <c r="P43" s="92">
        <f>SUMIF('Debt _USD'!$G$48:$G$88,Aggregated_USD!$D43,'Debt _USD'!AG$48:AG$88)/10^6</f>
        <v>39.446666666666665</v>
      </c>
      <c r="Q43" s="92">
        <f>SUMIF('Debt _USD'!$G$48:$G$88,Aggregated_USD!$D43,'Debt _USD'!AH$48:AH$88)/10^6</f>
        <v>39.446666666666665</v>
      </c>
      <c r="R43" s="92">
        <f>SUMIF('Debt _USD'!$G$48:$G$88,Aggregated_USD!$D43,'Debt _USD'!AI$48:AI$88)/10^6</f>
        <v>0</v>
      </c>
      <c r="S43" s="92">
        <f>SUMIF('Debt _USD'!$G$48:$G$88,Aggregated_USD!$D43,'Debt _USD'!AJ$48:AJ$88)/10^6</f>
        <v>0</v>
      </c>
      <c r="T43" s="92">
        <f>SUMIF('Debt _USD'!$G$48:$G$88,Aggregated_USD!$D43,'Debt _USD'!AK$48:AK$88)/10^6</f>
        <v>0</v>
      </c>
      <c r="U43" s="92">
        <f>SUMIF('Debt _USD'!$G$48:$G$88,Aggregated_USD!$D43,'Debt _USD'!AL$48:AL$88)/10^6</f>
        <v>0</v>
      </c>
      <c r="V43" s="92">
        <f>SUMIF('Debt _USD'!$G$48:$G$88,Aggregated_USD!$D43,'Debt _USD'!AM$48:AM$88)/10^6</f>
        <v>0</v>
      </c>
      <c r="W43" s="92">
        <f>SUMIF('Debt _USD'!$G$48:$G$88,Aggregated_USD!$D43,'Debt _USD'!AN$48:AN$88)/10^6</f>
        <v>0</v>
      </c>
      <c r="X43" s="92">
        <f>SUMIF('Debt _USD'!$G$48:$G$88,Aggregated_USD!$D43,'Debt _USD'!AO$48:AO$88)/10^6</f>
        <v>0</v>
      </c>
      <c r="Y43" s="92">
        <f>SUMIF('Debt _USD'!$G$48:$G$88,Aggregated_USD!$D43,'Debt _USD'!AP$48:AP$88)/10^6</f>
        <v>0</v>
      </c>
      <c r="Z43" s="92">
        <f>SUMIF('Debt _USD'!$G$48:$G$88,Aggregated_USD!$D43,'Debt _USD'!AQ$48:AQ$88)/10^6</f>
        <v>0</v>
      </c>
      <c r="AA43" s="92">
        <f>SUMIF('Debt _USD'!$G$48:$G$88,Aggregated_USD!$D43,'Debt _USD'!AR$48:AR$88)/10^6</f>
        <v>0</v>
      </c>
      <c r="AB43" s="92">
        <f>SUMIF('Debt _USD'!$G$48:$G$88,Aggregated_USD!$D43,'Debt _USD'!AS$48:AS$88)/10^6</f>
        <v>0</v>
      </c>
      <c r="AC43" s="92">
        <f>SUMIF('Debt _USD'!$G$48:$G$88,Aggregated_USD!$D43,'Debt _USD'!AT$48:AT$88)/10^6</f>
        <v>0</v>
      </c>
      <c r="AD43" s="92">
        <f>SUMIF('Debt _USD'!$G$48:$G$88,Aggregated_USD!$D43,'Debt _USD'!AU$48:AU$88)/10^6</f>
        <v>0</v>
      </c>
      <c r="AE43" s="92">
        <f>SUMIF('Debt _USD'!$G$48:$G$88,Aggregated_USD!$D43,'Debt _USD'!AV$48:AV$88)/10^6</f>
        <v>0</v>
      </c>
      <c r="AF43" s="92">
        <f>SUMIF('Debt _USD'!$G$48:$G$88,Aggregated_USD!$D43,'Debt _USD'!AW$48:AW$88)/10^6</f>
        <v>0</v>
      </c>
      <c r="AG43" s="92">
        <f>SUMIF('Debt _USD'!$G$48:$G$88,Aggregated_USD!$D43,'Debt _USD'!AX$48:AX$88)/10^6</f>
        <v>0</v>
      </c>
      <c r="AH43" s="92">
        <f>SUMIF('Debt _USD'!$G$48:$G$88,Aggregated_USD!$D43,'Debt _USD'!AY$48:AY$88)/10^6</f>
        <v>0</v>
      </c>
      <c r="AI43" s="92">
        <f>SUMIF('Debt _USD'!$G$48:$G$88,Aggregated_USD!$D43,'Debt _USD'!AZ$48:AZ$88)/10^6</f>
        <v>0</v>
      </c>
      <c r="AJ43" s="92">
        <f>SUMIF('Debt _USD'!$G$48:$G$88,Aggregated_USD!$D43,'Debt _USD'!BA$48:BA$88)/10^6</f>
        <v>0</v>
      </c>
      <c r="AK43" s="92">
        <f>SUMIF('Debt _USD'!$G$48:$G$88,Aggregated_USD!$D43,'Debt _USD'!BB$48:BB$88)/10^6</f>
        <v>0</v>
      </c>
      <c r="AL43" s="92">
        <f>SUMIF('Debt _USD'!$G$48:$G$88,Aggregated_USD!$D43,'Debt _USD'!BC$48:BC$88)/10^6</f>
        <v>0</v>
      </c>
      <c r="AM43" s="92">
        <f>SUMIF('Debt _USD'!$G$48:$G$88,Aggregated_USD!$D43,'Debt _USD'!BD$48:BD$88)/10^6</f>
        <v>0</v>
      </c>
      <c r="AN43" s="92">
        <f>SUMIF('Debt _USD'!$G$48:$G$88,Aggregated_USD!$D43,'Debt _USD'!BE$48:BE$88)/10^6</f>
        <v>0</v>
      </c>
      <c r="AO43" s="92">
        <f>SUMIF('Debt _USD'!$G$48:$G$88,Aggregated_USD!$D43,'Debt _USD'!BF$48:BF$88)/10^6</f>
        <v>0</v>
      </c>
      <c r="AP43" s="92">
        <f>SUMIF('Debt _USD'!$G$48:$G$88,Aggregated_USD!$D43,'Debt _USD'!BG$48:BG$88)/10^6</f>
        <v>0</v>
      </c>
      <c r="AQ43" s="92">
        <f>SUMIF('Debt _USD'!$G$48:$G$88,Aggregated_USD!$D43,'Debt _USD'!BH$48:BH$88)/10^6</f>
        <v>0</v>
      </c>
      <c r="AR43" s="92">
        <f>SUMIF('Debt _USD'!$G$48:$G$88,Aggregated_USD!$D43,'Debt _USD'!BI$48:BI$88)/10^6</f>
        <v>0</v>
      </c>
      <c r="AS43" s="92">
        <f>SUMIF('Debt _USD'!$G$48:$G$88,Aggregated_USD!$D43,'Debt _USD'!BJ$48:BJ$88)/10^6</f>
        <v>0</v>
      </c>
      <c r="AT43" s="92">
        <f>SUMIF('Debt _USD'!$G$48:$G$88,Aggregated_USD!$D43,'Debt _USD'!BK$48:BK$88)/10^6</f>
        <v>0</v>
      </c>
      <c r="AU43" s="92">
        <f>SUMIF('Debt _USD'!$G$48:$G$88,Aggregated_USD!$D43,'Debt _USD'!BL$48:BL$88)/10^6</f>
        <v>0</v>
      </c>
      <c r="AV43" s="92">
        <f>SUMIF('Debt _USD'!$G$48:$G$88,Aggregated_USD!$D43,'Debt _USD'!BM$48:BM$88)/10^6</f>
        <v>0</v>
      </c>
      <c r="AW43" s="92">
        <f>SUMIF('Debt _USD'!$G$48:$G$88,Aggregated_USD!$D43,'Debt _USD'!BN$48:BN$88)/10^6</f>
        <v>0</v>
      </c>
      <c r="AX43" s="92">
        <f>SUMIF('Debt _USD'!$G$48:$G$88,Aggregated_USD!$D43,'Debt _USD'!BO$48:BO$88)/10^6</f>
        <v>0</v>
      </c>
      <c r="AY43" s="92">
        <f>SUMIF('Debt _USD'!$G$48:$G$88,Aggregated_USD!$D43,'Debt _USD'!BP$48:BP$88)/10^6</f>
        <v>0</v>
      </c>
      <c r="AZ43" s="92">
        <f>SUMIF('Debt _USD'!$G$48:$G$88,Aggregated_USD!$D43,'Debt _USD'!BQ$48:BQ$88)/10^6</f>
        <v>0</v>
      </c>
      <c r="BA43" s="92">
        <f>SUMIF('Debt _USD'!$G$48:$G$88,Aggregated_USD!$D43,'Debt _USD'!BR$48:BR$88)/10^6</f>
        <v>0</v>
      </c>
      <c r="BB43" s="92">
        <f>SUMIF('Debt _USD'!$G$48:$G$88,Aggregated_USD!$D43,'Debt _USD'!BS$48:BS$88)/10^6</f>
        <v>0</v>
      </c>
      <c r="BC43" s="92">
        <f>SUMIF('Debt _USD'!$G$48:$G$88,Aggregated_USD!$D43,'Debt _USD'!BT$48:BT$88)/10^6</f>
        <v>0</v>
      </c>
      <c r="BD43" s="92">
        <f>SUMIF('Debt _USD'!$G$48:$G$88,Aggregated_USD!$D43,'Debt _USD'!BU$48:BU$88)/10^6</f>
        <v>0</v>
      </c>
      <c r="BE43" s="92">
        <f>SUMIF('Debt _USD'!$G$48:$G$88,Aggregated_USD!$D43,'Debt _USD'!BV$48:BV$88)/10^6</f>
        <v>0</v>
      </c>
      <c r="BF43" s="92">
        <f>SUMIF('Debt _USD'!$G$48:$G$88,Aggregated_USD!$D43,'Debt _USD'!BW$48:BW$88)/10^6</f>
        <v>0</v>
      </c>
    </row>
    <row r="44" spans="1:58" s="78" customFormat="1" ht="15" customHeight="1" x14ac:dyDescent="0.3">
      <c r="C44" s="84"/>
      <c r="D44" s="84">
        <v>15</v>
      </c>
      <c r="E44" s="84" t="str">
        <f>E19</f>
        <v>UTP_15</v>
      </c>
      <c r="F44" s="84"/>
      <c r="G44" s="84"/>
      <c r="H44" s="109">
        <f t="shared" si="6"/>
        <v>0</v>
      </c>
      <c r="I44" s="109">
        <f>SUMIF('Debt _USD'!$G$48:$G$88,Aggregated_USD!$D44,'Debt _USD'!Z$48:Z$88)/10^6</f>
        <v>0</v>
      </c>
      <c r="J44" s="109">
        <f>SUMIF('Debt _USD'!$G$48:$G$88,Aggregated_USD!$D44,'Debt _USD'!AA$48:AA$88)/10^6</f>
        <v>0</v>
      </c>
      <c r="K44" s="109">
        <f>SUMIF('Debt _USD'!$G$48:$G$88,Aggregated_USD!$D44,'Debt _USD'!AB$48:AB$88)/10^6</f>
        <v>0</v>
      </c>
      <c r="L44" s="109">
        <f>SUMIF('Debt _USD'!$G$48:$G$88,Aggregated_USD!$D44,'Debt _USD'!AC$48:AC$88)/10^6</f>
        <v>0</v>
      </c>
      <c r="M44" s="109">
        <f>SUMIF('Debt _USD'!$G$48:$G$88,Aggregated_USD!$D44,'Debt _USD'!AD$48:AD$88)/10^6</f>
        <v>0</v>
      </c>
      <c r="N44" s="109">
        <f>SUMIF('Debt _USD'!$G$48:$G$88,Aggregated_USD!$D44,'Debt _USD'!AE$48:AE$88)/10^6</f>
        <v>0</v>
      </c>
      <c r="O44" s="109">
        <f>SUMIF('Debt _USD'!$G$48:$G$88,Aggregated_USD!$D44,'Debt _USD'!AF$48:AF$88)/10^6</f>
        <v>0</v>
      </c>
      <c r="P44" s="109">
        <f>SUMIF('Debt _USD'!$G$48:$G$88,Aggregated_USD!$D44,'Debt _USD'!AG$48:AG$88)/10^6</f>
        <v>0</v>
      </c>
      <c r="Q44" s="109">
        <f>SUMIF('Debt _USD'!$G$48:$G$88,Aggregated_USD!$D44,'Debt _USD'!AH$48:AH$88)/10^6</f>
        <v>0</v>
      </c>
      <c r="R44" s="109">
        <f>SUMIF('Debt _USD'!$G$48:$G$88,Aggregated_USD!$D44,'Debt _USD'!AI$48:AI$88)/10^6</f>
        <v>0</v>
      </c>
      <c r="S44" s="109">
        <f>SUMIF('Debt _USD'!$G$48:$G$88,Aggregated_USD!$D44,'Debt _USD'!AJ$48:AJ$88)/10^6</f>
        <v>0</v>
      </c>
      <c r="T44" s="109">
        <f>SUMIF('Debt _USD'!$G$48:$G$88,Aggregated_USD!$D44,'Debt _USD'!AK$48:AK$88)/10^6</f>
        <v>0</v>
      </c>
      <c r="U44" s="109">
        <f>SUMIF('Debt _USD'!$G$48:$G$88,Aggregated_USD!$D44,'Debt _USD'!AL$48:AL$88)/10^6</f>
        <v>0</v>
      </c>
      <c r="V44" s="109">
        <f>SUMIF('Debt _USD'!$G$48:$G$88,Aggregated_USD!$D44,'Debt _USD'!AM$48:AM$88)/10^6</f>
        <v>0</v>
      </c>
      <c r="W44" s="109">
        <f>SUMIF('Debt _USD'!$G$48:$G$88,Aggregated_USD!$D44,'Debt _USD'!AN$48:AN$88)/10^6</f>
        <v>0</v>
      </c>
      <c r="X44" s="109">
        <f>SUMIF('Debt _USD'!$G$48:$G$88,Aggregated_USD!$D44,'Debt _USD'!AO$48:AO$88)/10^6</f>
        <v>0</v>
      </c>
      <c r="Y44" s="109">
        <f>SUMIF('Debt _USD'!$G$48:$G$88,Aggregated_USD!$D44,'Debt _USD'!AP$48:AP$88)/10^6</f>
        <v>0</v>
      </c>
      <c r="Z44" s="109">
        <f>SUMIF('Debt _USD'!$G$48:$G$88,Aggregated_USD!$D44,'Debt _USD'!AQ$48:AQ$88)/10^6</f>
        <v>0</v>
      </c>
      <c r="AA44" s="109">
        <f>SUMIF('Debt _USD'!$G$48:$G$88,Aggregated_USD!$D44,'Debt _USD'!AR$48:AR$88)/10^6</f>
        <v>0</v>
      </c>
      <c r="AB44" s="109">
        <f>SUMIF('Debt _USD'!$G$48:$G$88,Aggregated_USD!$D44,'Debt _USD'!AS$48:AS$88)/10^6</f>
        <v>0</v>
      </c>
      <c r="AC44" s="109">
        <f>SUMIF('Debt _USD'!$G$48:$G$88,Aggregated_USD!$D44,'Debt _USD'!AT$48:AT$88)/10^6</f>
        <v>0</v>
      </c>
      <c r="AD44" s="109">
        <f>SUMIF('Debt _USD'!$G$48:$G$88,Aggregated_USD!$D44,'Debt _USD'!AU$48:AU$88)/10^6</f>
        <v>0</v>
      </c>
      <c r="AE44" s="109">
        <f>SUMIF('Debt _USD'!$G$48:$G$88,Aggregated_USD!$D44,'Debt _USD'!AV$48:AV$88)/10^6</f>
        <v>0</v>
      </c>
      <c r="AF44" s="109">
        <f>SUMIF('Debt _USD'!$G$48:$G$88,Aggregated_USD!$D44,'Debt _USD'!AW$48:AW$88)/10^6</f>
        <v>0</v>
      </c>
      <c r="AG44" s="109">
        <f>SUMIF('Debt _USD'!$G$48:$G$88,Aggregated_USD!$D44,'Debt _USD'!AX$48:AX$88)/10^6</f>
        <v>0</v>
      </c>
      <c r="AH44" s="109">
        <f>SUMIF('Debt _USD'!$G$48:$G$88,Aggregated_USD!$D44,'Debt _USD'!AY$48:AY$88)/10^6</f>
        <v>0</v>
      </c>
      <c r="AI44" s="109">
        <f>SUMIF('Debt _USD'!$G$48:$G$88,Aggregated_USD!$D44,'Debt _USD'!AZ$48:AZ$88)/10^6</f>
        <v>0</v>
      </c>
      <c r="AJ44" s="109">
        <f>SUMIF('Debt _USD'!$G$48:$G$88,Aggregated_USD!$D44,'Debt _USD'!BA$48:BA$88)/10^6</f>
        <v>0</v>
      </c>
      <c r="AK44" s="109">
        <f>SUMIF('Debt _USD'!$G$48:$G$88,Aggregated_USD!$D44,'Debt _USD'!BB$48:BB$88)/10^6</f>
        <v>0</v>
      </c>
      <c r="AL44" s="109">
        <f>SUMIF('Debt _USD'!$G$48:$G$88,Aggregated_USD!$D44,'Debt _USD'!BC$48:BC$88)/10^6</f>
        <v>0</v>
      </c>
      <c r="AM44" s="109">
        <f>SUMIF('Debt _USD'!$G$48:$G$88,Aggregated_USD!$D44,'Debt _USD'!BD$48:BD$88)/10^6</f>
        <v>0</v>
      </c>
      <c r="AN44" s="109">
        <f>SUMIF('Debt _USD'!$G$48:$G$88,Aggregated_USD!$D44,'Debt _USD'!BE$48:BE$88)/10^6</f>
        <v>0</v>
      </c>
      <c r="AO44" s="109">
        <f>SUMIF('Debt _USD'!$G$48:$G$88,Aggregated_USD!$D44,'Debt _USD'!BF$48:BF$88)/10^6</f>
        <v>0</v>
      </c>
      <c r="AP44" s="109">
        <f>SUMIF('Debt _USD'!$G$48:$G$88,Aggregated_USD!$D44,'Debt _USD'!BG$48:BG$88)/10^6</f>
        <v>0</v>
      </c>
      <c r="AQ44" s="109">
        <f>SUMIF('Debt _USD'!$G$48:$G$88,Aggregated_USD!$D44,'Debt _USD'!BH$48:BH$88)/10^6</f>
        <v>0</v>
      </c>
      <c r="AR44" s="109">
        <f>SUMIF('Debt _USD'!$G$48:$G$88,Aggregated_USD!$D44,'Debt _USD'!BI$48:BI$88)/10^6</f>
        <v>0</v>
      </c>
      <c r="AS44" s="109">
        <f>SUMIF('Debt _USD'!$G$48:$G$88,Aggregated_USD!$D44,'Debt _USD'!BJ$48:BJ$88)/10^6</f>
        <v>0</v>
      </c>
      <c r="AT44" s="109">
        <f>SUMIF('Debt _USD'!$G$48:$G$88,Aggregated_USD!$D44,'Debt _USD'!BK$48:BK$88)/10^6</f>
        <v>0</v>
      </c>
      <c r="AU44" s="109">
        <f>SUMIF('Debt _USD'!$G$48:$G$88,Aggregated_USD!$D44,'Debt _USD'!BL$48:BL$88)/10^6</f>
        <v>0</v>
      </c>
      <c r="AV44" s="109">
        <f>SUMIF('Debt _USD'!$G$48:$G$88,Aggregated_USD!$D44,'Debt _USD'!BM$48:BM$88)/10^6</f>
        <v>0</v>
      </c>
      <c r="AW44" s="109">
        <f>SUMIF('Debt _USD'!$G$48:$G$88,Aggregated_USD!$D44,'Debt _USD'!BN$48:BN$88)/10^6</f>
        <v>0</v>
      </c>
      <c r="AX44" s="109">
        <f>SUMIF('Debt _USD'!$G$48:$G$88,Aggregated_USD!$D44,'Debt _USD'!BO$48:BO$88)/10^6</f>
        <v>0</v>
      </c>
      <c r="AY44" s="109">
        <f>SUMIF('Debt _USD'!$G$48:$G$88,Aggregated_USD!$D44,'Debt _USD'!BP$48:BP$88)/10^6</f>
        <v>0</v>
      </c>
      <c r="AZ44" s="109">
        <f>SUMIF('Debt _USD'!$G$48:$G$88,Aggregated_USD!$D44,'Debt _USD'!BQ$48:BQ$88)/10^6</f>
        <v>0</v>
      </c>
      <c r="BA44" s="109">
        <f>SUMIF('Debt _USD'!$G$48:$G$88,Aggregated_USD!$D44,'Debt _USD'!BR$48:BR$88)/10^6</f>
        <v>0</v>
      </c>
      <c r="BB44" s="109">
        <f>SUMIF('Debt _USD'!$G$48:$G$88,Aggregated_USD!$D44,'Debt _USD'!BS$48:BS$88)/10^6</f>
        <v>0</v>
      </c>
      <c r="BC44" s="109">
        <f>SUMIF('Debt _USD'!$G$48:$G$88,Aggregated_USD!$D44,'Debt _USD'!BT$48:BT$88)/10^6</f>
        <v>0</v>
      </c>
      <c r="BD44" s="109">
        <f>SUMIF('Debt _USD'!$G$48:$G$88,Aggregated_USD!$D44,'Debt _USD'!BU$48:BU$88)/10^6</f>
        <v>0</v>
      </c>
      <c r="BE44" s="109">
        <f>SUMIF('Debt _USD'!$G$48:$G$88,Aggregated_USD!$D44,'Debt _USD'!BV$48:BV$88)/10^6</f>
        <v>0</v>
      </c>
      <c r="BF44" s="109">
        <f>SUMIF('Debt _USD'!$G$48:$G$88,Aggregated_USD!$D44,'Debt _USD'!BW$48:BW$88)/10^6</f>
        <v>0</v>
      </c>
    </row>
    <row r="45" spans="1:58" s="78" customFormat="1" ht="15" customHeight="1" x14ac:dyDescent="0.3">
      <c r="C45" s="84"/>
      <c r="D45" s="84">
        <v>16</v>
      </c>
      <c r="E45" s="84" t="str">
        <f>E20</f>
        <v>UTP_16</v>
      </c>
      <c r="F45" s="84"/>
      <c r="G45" s="84"/>
      <c r="H45" s="109">
        <f t="shared" si="6"/>
        <v>0</v>
      </c>
      <c r="I45" s="109">
        <f>SUMIF('Debt _USD'!$G$48:$G$88,Aggregated_USD!$D45,'Debt _USD'!Z$48:Z$88)/10^6</f>
        <v>0</v>
      </c>
      <c r="J45" s="109">
        <f>SUMIF('Debt _USD'!$G$48:$G$88,Aggregated_USD!$D45,'Debt _USD'!AA$48:AA$88)/10^6</f>
        <v>0</v>
      </c>
      <c r="K45" s="109">
        <f>SUMIF('Debt _USD'!$G$48:$G$88,Aggregated_USD!$D45,'Debt _USD'!AB$48:AB$88)/10^6</f>
        <v>0</v>
      </c>
      <c r="L45" s="109">
        <f>SUMIF('Debt _USD'!$G$48:$G$88,Aggregated_USD!$D45,'Debt _USD'!AC$48:AC$88)/10^6</f>
        <v>0</v>
      </c>
      <c r="M45" s="109">
        <f>SUMIF('Debt _USD'!$G$48:$G$88,Aggregated_USD!$D45,'Debt _USD'!AD$48:AD$88)/10^6</f>
        <v>0</v>
      </c>
      <c r="N45" s="109">
        <f>SUMIF('Debt _USD'!$G$48:$G$88,Aggregated_USD!$D45,'Debt _USD'!AE$48:AE$88)/10^6</f>
        <v>0</v>
      </c>
      <c r="O45" s="109">
        <f>SUMIF('Debt _USD'!$G$48:$G$88,Aggregated_USD!$D45,'Debt _USD'!AF$48:AF$88)/10^6</f>
        <v>0</v>
      </c>
      <c r="P45" s="109">
        <f>SUMIF('Debt _USD'!$G$48:$G$88,Aggregated_USD!$D45,'Debt _USD'!AG$48:AG$88)/10^6</f>
        <v>0</v>
      </c>
      <c r="Q45" s="109">
        <f>SUMIF('Debt _USD'!$G$48:$G$88,Aggregated_USD!$D45,'Debt _USD'!AH$48:AH$88)/10^6</f>
        <v>0</v>
      </c>
      <c r="R45" s="109">
        <f>SUMIF('Debt _USD'!$G$48:$G$88,Aggregated_USD!$D45,'Debt _USD'!AI$48:AI$88)/10^6</f>
        <v>0</v>
      </c>
      <c r="S45" s="109">
        <f>SUMIF('Debt _USD'!$G$48:$G$88,Aggregated_USD!$D45,'Debt _USD'!AJ$48:AJ$88)/10^6</f>
        <v>0</v>
      </c>
      <c r="T45" s="109">
        <f>SUMIF('Debt _USD'!$G$48:$G$88,Aggregated_USD!$D45,'Debt _USD'!AK$48:AK$88)/10^6</f>
        <v>0</v>
      </c>
      <c r="U45" s="109">
        <f>SUMIF('Debt _USD'!$G$48:$G$88,Aggregated_USD!$D45,'Debt _USD'!AL$48:AL$88)/10^6</f>
        <v>0</v>
      </c>
      <c r="V45" s="109">
        <f>SUMIF('Debt _USD'!$G$48:$G$88,Aggregated_USD!$D45,'Debt _USD'!AM$48:AM$88)/10^6</f>
        <v>0</v>
      </c>
      <c r="W45" s="109">
        <f>SUMIF('Debt _USD'!$G$48:$G$88,Aggregated_USD!$D45,'Debt _USD'!AN$48:AN$88)/10^6</f>
        <v>0</v>
      </c>
      <c r="X45" s="109">
        <f>SUMIF('Debt _USD'!$G$48:$G$88,Aggregated_USD!$D45,'Debt _USD'!AO$48:AO$88)/10^6</f>
        <v>0</v>
      </c>
      <c r="Y45" s="109">
        <f>SUMIF('Debt _USD'!$G$48:$G$88,Aggregated_USD!$D45,'Debt _USD'!AP$48:AP$88)/10^6</f>
        <v>0</v>
      </c>
      <c r="Z45" s="109">
        <f>SUMIF('Debt _USD'!$G$48:$G$88,Aggregated_USD!$D45,'Debt _USD'!AQ$48:AQ$88)/10^6</f>
        <v>0</v>
      </c>
      <c r="AA45" s="109">
        <f>SUMIF('Debt _USD'!$G$48:$G$88,Aggregated_USD!$D45,'Debt _USD'!AR$48:AR$88)/10^6</f>
        <v>0</v>
      </c>
      <c r="AB45" s="109">
        <f>SUMIF('Debt _USD'!$G$48:$G$88,Aggregated_USD!$D45,'Debt _USD'!AS$48:AS$88)/10^6</f>
        <v>0</v>
      </c>
      <c r="AC45" s="109">
        <f>SUMIF('Debt _USD'!$G$48:$G$88,Aggregated_USD!$D45,'Debt _USD'!AT$48:AT$88)/10^6</f>
        <v>0</v>
      </c>
      <c r="AD45" s="109">
        <f>SUMIF('Debt _USD'!$G$48:$G$88,Aggregated_USD!$D45,'Debt _USD'!AU$48:AU$88)/10^6</f>
        <v>0</v>
      </c>
      <c r="AE45" s="109">
        <f>SUMIF('Debt _USD'!$G$48:$G$88,Aggregated_USD!$D45,'Debt _USD'!AV$48:AV$88)/10^6</f>
        <v>0</v>
      </c>
      <c r="AF45" s="109">
        <f>SUMIF('Debt _USD'!$G$48:$G$88,Aggregated_USD!$D45,'Debt _USD'!AW$48:AW$88)/10^6</f>
        <v>0</v>
      </c>
      <c r="AG45" s="109">
        <f>SUMIF('Debt _USD'!$G$48:$G$88,Aggregated_USD!$D45,'Debt _USD'!AX$48:AX$88)/10^6</f>
        <v>0</v>
      </c>
      <c r="AH45" s="109">
        <f>SUMIF('Debt _USD'!$G$48:$G$88,Aggregated_USD!$D45,'Debt _USD'!AY$48:AY$88)/10^6</f>
        <v>0</v>
      </c>
      <c r="AI45" s="109">
        <f>SUMIF('Debt _USD'!$G$48:$G$88,Aggregated_USD!$D45,'Debt _USD'!AZ$48:AZ$88)/10^6</f>
        <v>0</v>
      </c>
      <c r="AJ45" s="109">
        <f>SUMIF('Debt _USD'!$G$48:$G$88,Aggregated_USD!$D45,'Debt _USD'!BA$48:BA$88)/10^6</f>
        <v>0</v>
      </c>
      <c r="AK45" s="109">
        <f>SUMIF('Debt _USD'!$G$48:$G$88,Aggregated_USD!$D45,'Debt _USD'!BB$48:BB$88)/10^6</f>
        <v>0</v>
      </c>
      <c r="AL45" s="109">
        <f>SUMIF('Debt _USD'!$G$48:$G$88,Aggregated_USD!$D45,'Debt _USD'!BC$48:BC$88)/10^6</f>
        <v>0</v>
      </c>
      <c r="AM45" s="109">
        <f>SUMIF('Debt _USD'!$G$48:$G$88,Aggregated_USD!$D45,'Debt _USD'!BD$48:BD$88)/10^6</f>
        <v>0</v>
      </c>
      <c r="AN45" s="109">
        <f>SUMIF('Debt _USD'!$G$48:$G$88,Aggregated_USD!$D45,'Debt _USD'!BE$48:BE$88)/10^6</f>
        <v>0</v>
      </c>
      <c r="AO45" s="109">
        <f>SUMIF('Debt _USD'!$G$48:$G$88,Aggregated_USD!$D45,'Debt _USD'!BF$48:BF$88)/10^6</f>
        <v>0</v>
      </c>
      <c r="AP45" s="109">
        <f>SUMIF('Debt _USD'!$G$48:$G$88,Aggregated_USD!$D45,'Debt _USD'!BG$48:BG$88)/10^6</f>
        <v>0</v>
      </c>
      <c r="AQ45" s="109">
        <f>SUMIF('Debt _USD'!$G$48:$G$88,Aggregated_USD!$D45,'Debt _USD'!BH$48:BH$88)/10^6</f>
        <v>0</v>
      </c>
      <c r="AR45" s="109">
        <f>SUMIF('Debt _USD'!$G$48:$G$88,Aggregated_USD!$D45,'Debt _USD'!BI$48:BI$88)/10^6</f>
        <v>0</v>
      </c>
      <c r="AS45" s="109">
        <f>SUMIF('Debt _USD'!$G$48:$G$88,Aggregated_USD!$D45,'Debt _USD'!BJ$48:BJ$88)/10^6</f>
        <v>0</v>
      </c>
      <c r="AT45" s="109">
        <f>SUMIF('Debt _USD'!$G$48:$G$88,Aggregated_USD!$D45,'Debt _USD'!BK$48:BK$88)/10^6</f>
        <v>0</v>
      </c>
      <c r="AU45" s="109">
        <f>SUMIF('Debt _USD'!$G$48:$G$88,Aggregated_USD!$D45,'Debt _USD'!BL$48:BL$88)/10^6</f>
        <v>0</v>
      </c>
      <c r="AV45" s="109">
        <f>SUMIF('Debt _USD'!$G$48:$G$88,Aggregated_USD!$D45,'Debt _USD'!BM$48:BM$88)/10^6</f>
        <v>0</v>
      </c>
      <c r="AW45" s="109">
        <f>SUMIF('Debt _USD'!$G$48:$G$88,Aggregated_USD!$D45,'Debt _USD'!BN$48:BN$88)/10^6</f>
        <v>0</v>
      </c>
      <c r="AX45" s="109">
        <f>SUMIF('Debt _USD'!$G$48:$G$88,Aggregated_USD!$D45,'Debt _USD'!BO$48:BO$88)/10^6</f>
        <v>0</v>
      </c>
      <c r="AY45" s="109">
        <f>SUMIF('Debt _USD'!$G$48:$G$88,Aggregated_USD!$D45,'Debt _USD'!BP$48:BP$88)/10^6</f>
        <v>0</v>
      </c>
      <c r="AZ45" s="109">
        <f>SUMIF('Debt _USD'!$G$48:$G$88,Aggregated_USD!$D45,'Debt _USD'!BQ$48:BQ$88)/10^6</f>
        <v>0</v>
      </c>
      <c r="BA45" s="109">
        <f>SUMIF('Debt _USD'!$G$48:$G$88,Aggregated_USD!$D45,'Debt _USD'!BR$48:BR$88)/10^6</f>
        <v>0</v>
      </c>
      <c r="BB45" s="109">
        <f>SUMIF('Debt _USD'!$G$48:$G$88,Aggregated_USD!$D45,'Debt _USD'!BS$48:BS$88)/10^6</f>
        <v>0</v>
      </c>
      <c r="BC45" s="109">
        <f>SUMIF('Debt _USD'!$G$48:$G$88,Aggregated_USD!$D45,'Debt _USD'!BT$48:BT$88)/10^6</f>
        <v>0</v>
      </c>
      <c r="BD45" s="109">
        <f>SUMIF('Debt _USD'!$G$48:$G$88,Aggregated_USD!$D45,'Debt _USD'!BU$48:BU$88)/10^6</f>
        <v>0</v>
      </c>
      <c r="BE45" s="109">
        <f>SUMIF('Debt _USD'!$G$48:$G$88,Aggregated_USD!$D45,'Debt _USD'!BV$48:BV$88)/10^6</f>
        <v>0</v>
      </c>
      <c r="BF45" s="109">
        <f>SUMIF('Debt _USD'!$G$48:$G$88,Aggregated_USD!$D45,'Debt _USD'!BW$48:BW$88)/10^6</f>
        <v>0</v>
      </c>
    </row>
    <row r="46" spans="1:58" s="78" customFormat="1" ht="15" customHeight="1" x14ac:dyDescent="0.3">
      <c r="C46" s="84"/>
      <c r="D46" s="84">
        <v>17</v>
      </c>
      <c r="E46" s="84" t="str">
        <f>E21</f>
        <v>UTP_17</v>
      </c>
      <c r="F46" s="84"/>
      <c r="G46" s="84"/>
      <c r="H46" s="109">
        <f t="shared" si="6"/>
        <v>0</v>
      </c>
      <c r="I46" s="109">
        <f>SUMIF('Debt _USD'!$G$48:$G$88,Aggregated_USD!$D46,'Debt _USD'!Z$48:Z$88)/10^6</f>
        <v>0</v>
      </c>
      <c r="J46" s="109">
        <f>SUMIF('Debt _USD'!$G$48:$G$88,Aggregated_USD!$D46,'Debt _USD'!AA$48:AA$88)/10^6</f>
        <v>0</v>
      </c>
      <c r="K46" s="109">
        <f>SUMIF('Debt _USD'!$G$48:$G$88,Aggregated_USD!$D46,'Debt _USD'!AB$48:AB$88)/10^6</f>
        <v>0</v>
      </c>
      <c r="L46" s="109">
        <f>SUMIF('Debt _USD'!$G$48:$G$88,Aggregated_USD!$D46,'Debt _USD'!AC$48:AC$88)/10^6</f>
        <v>0</v>
      </c>
      <c r="M46" s="109">
        <f>SUMIF('Debt _USD'!$G$48:$G$88,Aggregated_USD!$D46,'Debt _USD'!AD$48:AD$88)/10^6</f>
        <v>0</v>
      </c>
      <c r="N46" s="109">
        <f>SUMIF('Debt _USD'!$G$48:$G$88,Aggregated_USD!$D46,'Debt _USD'!AE$48:AE$88)/10^6</f>
        <v>0</v>
      </c>
      <c r="O46" s="109">
        <f>SUMIF('Debt _USD'!$G$48:$G$88,Aggregated_USD!$D46,'Debt _USD'!AF$48:AF$88)/10^6</f>
        <v>0</v>
      </c>
      <c r="P46" s="109">
        <f>SUMIF('Debt _USD'!$G$48:$G$88,Aggregated_USD!$D46,'Debt _USD'!AG$48:AG$88)/10^6</f>
        <v>0</v>
      </c>
      <c r="Q46" s="109">
        <f>SUMIF('Debt _USD'!$G$48:$G$88,Aggregated_USD!$D46,'Debt _USD'!AH$48:AH$88)/10^6</f>
        <v>0</v>
      </c>
      <c r="R46" s="109">
        <f>SUMIF('Debt _USD'!$G$48:$G$88,Aggregated_USD!$D46,'Debt _USD'!AI$48:AI$88)/10^6</f>
        <v>0</v>
      </c>
      <c r="S46" s="109">
        <f>SUMIF('Debt _USD'!$G$48:$G$88,Aggregated_USD!$D46,'Debt _USD'!AJ$48:AJ$88)/10^6</f>
        <v>0</v>
      </c>
      <c r="T46" s="109">
        <f>SUMIF('Debt _USD'!$G$48:$G$88,Aggregated_USD!$D46,'Debt _USD'!AK$48:AK$88)/10^6</f>
        <v>0</v>
      </c>
      <c r="U46" s="109">
        <f>SUMIF('Debt _USD'!$G$48:$G$88,Aggregated_USD!$D46,'Debt _USD'!AL$48:AL$88)/10^6</f>
        <v>0</v>
      </c>
      <c r="V46" s="109">
        <f>SUMIF('Debt _USD'!$G$48:$G$88,Aggregated_USD!$D46,'Debt _USD'!AM$48:AM$88)/10^6</f>
        <v>0</v>
      </c>
      <c r="W46" s="109">
        <f>SUMIF('Debt _USD'!$G$48:$G$88,Aggregated_USD!$D46,'Debt _USD'!AN$48:AN$88)/10^6</f>
        <v>0</v>
      </c>
      <c r="X46" s="109">
        <f>SUMIF('Debt _USD'!$G$48:$G$88,Aggregated_USD!$D46,'Debt _USD'!AO$48:AO$88)/10^6</f>
        <v>0</v>
      </c>
      <c r="Y46" s="109">
        <f>SUMIF('Debt _USD'!$G$48:$G$88,Aggregated_USD!$D46,'Debt _USD'!AP$48:AP$88)/10^6</f>
        <v>0</v>
      </c>
      <c r="Z46" s="109">
        <f>SUMIF('Debt _USD'!$G$48:$G$88,Aggregated_USD!$D46,'Debt _USD'!AQ$48:AQ$88)/10^6</f>
        <v>0</v>
      </c>
      <c r="AA46" s="109">
        <f>SUMIF('Debt _USD'!$G$48:$G$88,Aggregated_USD!$D46,'Debt _USD'!AR$48:AR$88)/10^6</f>
        <v>0</v>
      </c>
      <c r="AB46" s="109">
        <f>SUMIF('Debt _USD'!$G$48:$G$88,Aggregated_USD!$D46,'Debt _USD'!AS$48:AS$88)/10^6</f>
        <v>0</v>
      </c>
      <c r="AC46" s="109">
        <f>SUMIF('Debt _USD'!$G$48:$G$88,Aggregated_USD!$D46,'Debt _USD'!AT$48:AT$88)/10^6</f>
        <v>0</v>
      </c>
      <c r="AD46" s="109">
        <f>SUMIF('Debt _USD'!$G$48:$G$88,Aggregated_USD!$D46,'Debt _USD'!AU$48:AU$88)/10^6</f>
        <v>0</v>
      </c>
      <c r="AE46" s="109">
        <f>SUMIF('Debt _USD'!$G$48:$G$88,Aggregated_USD!$D46,'Debt _USD'!AV$48:AV$88)/10^6</f>
        <v>0</v>
      </c>
      <c r="AF46" s="109">
        <f>SUMIF('Debt _USD'!$G$48:$G$88,Aggregated_USD!$D46,'Debt _USD'!AW$48:AW$88)/10^6</f>
        <v>0</v>
      </c>
      <c r="AG46" s="109">
        <f>SUMIF('Debt _USD'!$G$48:$G$88,Aggregated_USD!$D46,'Debt _USD'!AX$48:AX$88)/10^6</f>
        <v>0</v>
      </c>
      <c r="AH46" s="109">
        <f>SUMIF('Debt _USD'!$G$48:$G$88,Aggregated_USD!$D46,'Debt _USD'!AY$48:AY$88)/10^6</f>
        <v>0</v>
      </c>
      <c r="AI46" s="109">
        <f>SUMIF('Debt _USD'!$G$48:$G$88,Aggregated_USD!$D46,'Debt _USD'!AZ$48:AZ$88)/10^6</f>
        <v>0</v>
      </c>
      <c r="AJ46" s="109">
        <f>SUMIF('Debt _USD'!$G$48:$G$88,Aggregated_USD!$D46,'Debt _USD'!BA$48:BA$88)/10^6</f>
        <v>0</v>
      </c>
      <c r="AK46" s="109">
        <f>SUMIF('Debt _USD'!$G$48:$G$88,Aggregated_USD!$D46,'Debt _USD'!BB$48:BB$88)/10^6</f>
        <v>0</v>
      </c>
      <c r="AL46" s="109">
        <f>SUMIF('Debt _USD'!$G$48:$G$88,Aggregated_USD!$D46,'Debt _USD'!BC$48:BC$88)/10^6</f>
        <v>0</v>
      </c>
      <c r="AM46" s="109">
        <f>SUMIF('Debt _USD'!$G$48:$G$88,Aggregated_USD!$D46,'Debt _USD'!BD$48:BD$88)/10^6</f>
        <v>0</v>
      </c>
      <c r="AN46" s="109">
        <f>SUMIF('Debt _USD'!$G$48:$G$88,Aggregated_USD!$D46,'Debt _USD'!BE$48:BE$88)/10^6</f>
        <v>0</v>
      </c>
      <c r="AO46" s="109">
        <f>SUMIF('Debt _USD'!$G$48:$G$88,Aggregated_USD!$D46,'Debt _USD'!BF$48:BF$88)/10^6</f>
        <v>0</v>
      </c>
      <c r="AP46" s="109">
        <f>SUMIF('Debt _USD'!$G$48:$G$88,Aggregated_USD!$D46,'Debt _USD'!BG$48:BG$88)/10^6</f>
        <v>0</v>
      </c>
      <c r="AQ46" s="109">
        <f>SUMIF('Debt _USD'!$G$48:$G$88,Aggregated_USD!$D46,'Debt _USD'!BH$48:BH$88)/10^6</f>
        <v>0</v>
      </c>
      <c r="AR46" s="109">
        <f>SUMIF('Debt _USD'!$G$48:$G$88,Aggregated_USD!$D46,'Debt _USD'!BI$48:BI$88)/10^6</f>
        <v>0</v>
      </c>
      <c r="AS46" s="109">
        <f>SUMIF('Debt _USD'!$G$48:$G$88,Aggregated_USD!$D46,'Debt _USD'!BJ$48:BJ$88)/10^6</f>
        <v>0</v>
      </c>
      <c r="AT46" s="109">
        <f>SUMIF('Debt _USD'!$G$48:$G$88,Aggregated_USD!$D46,'Debt _USD'!BK$48:BK$88)/10^6</f>
        <v>0</v>
      </c>
      <c r="AU46" s="109">
        <f>SUMIF('Debt _USD'!$G$48:$G$88,Aggregated_USD!$D46,'Debt _USD'!BL$48:BL$88)/10^6</f>
        <v>0</v>
      </c>
      <c r="AV46" s="109">
        <f>SUMIF('Debt _USD'!$G$48:$G$88,Aggregated_USD!$D46,'Debt _USD'!BM$48:BM$88)/10^6</f>
        <v>0</v>
      </c>
      <c r="AW46" s="109">
        <f>SUMIF('Debt _USD'!$G$48:$G$88,Aggregated_USD!$D46,'Debt _USD'!BN$48:BN$88)/10^6</f>
        <v>0</v>
      </c>
      <c r="AX46" s="109">
        <f>SUMIF('Debt _USD'!$G$48:$G$88,Aggregated_USD!$D46,'Debt _USD'!BO$48:BO$88)/10^6</f>
        <v>0</v>
      </c>
      <c r="AY46" s="109">
        <f>SUMIF('Debt _USD'!$G$48:$G$88,Aggregated_USD!$D46,'Debt _USD'!BP$48:BP$88)/10^6</f>
        <v>0</v>
      </c>
      <c r="AZ46" s="109">
        <f>SUMIF('Debt _USD'!$G$48:$G$88,Aggregated_USD!$D46,'Debt _USD'!BQ$48:BQ$88)/10^6</f>
        <v>0</v>
      </c>
      <c r="BA46" s="109">
        <f>SUMIF('Debt _USD'!$G$48:$G$88,Aggregated_USD!$D46,'Debt _USD'!BR$48:BR$88)/10^6</f>
        <v>0</v>
      </c>
      <c r="BB46" s="109">
        <f>SUMIF('Debt _USD'!$G$48:$G$88,Aggregated_USD!$D46,'Debt _USD'!BS$48:BS$88)/10^6</f>
        <v>0</v>
      </c>
      <c r="BC46" s="109">
        <f>SUMIF('Debt _USD'!$G$48:$G$88,Aggregated_USD!$D46,'Debt _USD'!BT$48:BT$88)/10^6</f>
        <v>0</v>
      </c>
      <c r="BD46" s="109">
        <f>SUMIF('Debt _USD'!$G$48:$G$88,Aggregated_USD!$D46,'Debt _USD'!BU$48:BU$88)/10^6</f>
        <v>0</v>
      </c>
      <c r="BE46" s="109">
        <f>SUMIF('Debt _USD'!$G$48:$G$88,Aggregated_USD!$D46,'Debt _USD'!BV$48:BV$88)/10^6</f>
        <v>0</v>
      </c>
      <c r="BF46" s="109">
        <f>SUMIF('Debt _USD'!$G$48:$G$88,Aggregated_USD!$D46,'Debt _USD'!BW$48:BW$88)/10^6</f>
        <v>0</v>
      </c>
    </row>
    <row r="47" spans="1:58" s="78" customFormat="1" ht="15" customHeight="1" x14ac:dyDescent="0.3">
      <c r="C47" s="84"/>
      <c r="D47" s="84">
        <v>18</v>
      </c>
      <c r="E47" s="84" t="str">
        <f>E22</f>
        <v>UTP_18</v>
      </c>
      <c r="F47" s="84"/>
      <c r="G47" s="84"/>
      <c r="H47" s="109">
        <f t="shared" si="6"/>
        <v>0</v>
      </c>
      <c r="I47" s="109">
        <f>SUMIF('Debt _USD'!$G$48:$G$88,Aggregated_USD!$D47,'Debt _USD'!Z$48:Z$88)/10^6</f>
        <v>0</v>
      </c>
      <c r="J47" s="109">
        <f>SUMIF('Debt _USD'!$G$48:$G$88,Aggregated_USD!$D47,'Debt _USD'!AA$48:AA$88)/10^6</f>
        <v>0</v>
      </c>
      <c r="K47" s="109">
        <f>SUMIF('Debt _USD'!$G$48:$G$88,Aggregated_USD!$D47,'Debt _USD'!AB$48:AB$88)/10^6</f>
        <v>0</v>
      </c>
      <c r="L47" s="109">
        <f>SUMIF('Debt _USD'!$G$48:$G$88,Aggregated_USD!$D47,'Debt _USD'!AC$48:AC$88)/10^6</f>
        <v>0</v>
      </c>
      <c r="M47" s="109">
        <f>SUMIF('Debt _USD'!$G$48:$G$88,Aggregated_USD!$D47,'Debt _USD'!AD$48:AD$88)/10^6</f>
        <v>0</v>
      </c>
      <c r="N47" s="109">
        <f>SUMIF('Debt _USD'!$G$48:$G$88,Aggregated_USD!$D47,'Debt _USD'!AE$48:AE$88)/10^6</f>
        <v>0</v>
      </c>
      <c r="O47" s="109">
        <f>SUMIF('Debt _USD'!$G$48:$G$88,Aggregated_USD!$D47,'Debt _USD'!AF$48:AF$88)/10^6</f>
        <v>0</v>
      </c>
      <c r="P47" s="109">
        <f>SUMIF('Debt _USD'!$G$48:$G$88,Aggregated_USD!$D47,'Debt _USD'!AG$48:AG$88)/10^6</f>
        <v>0</v>
      </c>
      <c r="Q47" s="109">
        <f>SUMIF('Debt _USD'!$G$48:$G$88,Aggregated_USD!$D47,'Debt _USD'!AH$48:AH$88)/10^6</f>
        <v>0</v>
      </c>
      <c r="R47" s="109">
        <f>SUMIF('Debt _USD'!$G$48:$G$88,Aggregated_USD!$D47,'Debt _USD'!AI$48:AI$88)/10^6</f>
        <v>0</v>
      </c>
      <c r="S47" s="109">
        <f>SUMIF('Debt _USD'!$G$48:$G$88,Aggregated_USD!$D47,'Debt _USD'!AJ$48:AJ$88)/10^6</f>
        <v>0</v>
      </c>
      <c r="T47" s="109">
        <f>SUMIF('Debt _USD'!$G$48:$G$88,Aggregated_USD!$D47,'Debt _USD'!AK$48:AK$88)/10^6</f>
        <v>0</v>
      </c>
      <c r="U47" s="109">
        <f>SUMIF('Debt _USD'!$G$48:$G$88,Aggregated_USD!$D47,'Debt _USD'!AL$48:AL$88)/10^6</f>
        <v>0</v>
      </c>
      <c r="V47" s="109">
        <f>SUMIF('Debt _USD'!$G$48:$G$88,Aggregated_USD!$D47,'Debt _USD'!AM$48:AM$88)/10^6</f>
        <v>0</v>
      </c>
      <c r="W47" s="109">
        <f>SUMIF('Debt _USD'!$G$48:$G$88,Aggregated_USD!$D47,'Debt _USD'!AN$48:AN$88)/10^6</f>
        <v>0</v>
      </c>
      <c r="X47" s="109">
        <f>SUMIF('Debt _USD'!$G$48:$G$88,Aggregated_USD!$D47,'Debt _USD'!AO$48:AO$88)/10^6</f>
        <v>0</v>
      </c>
      <c r="Y47" s="109">
        <f>SUMIF('Debt _USD'!$G$48:$G$88,Aggregated_USD!$D47,'Debt _USD'!AP$48:AP$88)/10^6</f>
        <v>0</v>
      </c>
      <c r="Z47" s="109">
        <f>SUMIF('Debt _USD'!$G$48:$G$88,Aggregated_USD!$D47,'Debt _USD'!AQ$48:AQ$88)/10^6</f>
        <v>0</v>
      </c>
      <c r="AA47" s="109">
        <f>SUMIF('Debt _USD'!$G$48:$G$88,Aggregated_USD!$D47,'Debt _USD'!AR$48:AR$88)/10^6</f>
        <v>0</v>
      </c>
      <c r="AB47" s="109">
        <f>SUMIF('Debt _USD'!$G$48:$G$88,Aggregated_USD!$D47,'Debt _USD'!AS$48:AS$88)/10^6</f>
        <v>0</v>
      </c>
      <c r="AC47" s="109">
        <f>SUMIF('Debt _USD'!$G$48:$G$88,Aggregated_USD!$D47,'Debt _USD'!AT$48:AT$88)/10^6</f>
        <v>0</v>
      </c>
      <c r="AD47" s="109">
        <f>SUMIF('Debt _USD'!$G$48:$G$88,Aggregated_USD!$D47,'Debt _USD'!AU$48:AU$88)/10^6</f>
        <v>0</v>
      </c>
      <c r="AE47" s="109">
        <f>SUMIF('Debt _USD'!$G$48:$G$88,Aggregated_USD!$D47,'Debt _USD'!AV$48:AV$88)/10^6</f>
        <v>0</v>
      </c>
      <c r="AF47" s="109">
        <f>SUMIF('Debt _USD'!$G$48:$G$88,Aggregated_USD!$D47,'Debt _USD'!AW$48:AW$88)/10^6</f>
        <v>0</v>
      </c>
      <c r="AG47" s="109">
        <f>SUMIF('Debt _USD'!$G$48:$G$88,Aggregated_USD!$D47,'Debt _USD'!AX$48:AX$88)/10^6</f>
        <v>0</v>
      </c>
      <c r="AH47" s="109">
        <f>SUMIF('Debt _USD'!$G$48:$G$88,Aggregated_USD!$D47,'Debt _USD'!AY$48:AY$88)/10^6</f>
        <v>0</v>
      </c>
      <c r="AI47" s="109">
        <f>SUMIF('Debt _USD'!$G$48:$G$88,Aggregated_USD!$D47,'Debt _USD'!AZ$48:AZ$88)/10^6</f>
        <v>0</v>
      </c>
      <c r="AJ47" s="109">
        <f>SUMIF('Debt _USD'!$G$48:$G$88,Aggregated_USD!$D47,'Debt _USD'!BA$48:BA$88)/10^6</f>
        <v>0</v>
      </c>
      <c r="AK47" s="109">
        <f>SUMIF('Debt _USD'!$G$48:$G$88,Aggregated_USD!$D47,'Debt _USD'!BB$48:BB$88)/10^6</f>
        <v>0</v>
      </c>
      <c r="AL47" s="109">
        <f>SUMIF('Debt _USD'!$G$48:$G$88,Aggregated_USD!$D47,'Debt _USD'!BC$48:BC$88)/10^6</f>
        <v>0</v>
      </c>
      <c r="AM47" s="109">
        <f>SUMIF('Debt _USD'!$G$48:$G$88,Aggregated_USD!$D47,'Debt _USD'!BD$48:BD$88)/10^6</f>
        <v>0</v>
      </c>
      <c r="AN47" s="109">
        <f>SUMIF('Debt _USD'!$G$48:$G$88,Aggregated_USD!$D47,'Debt _USD'!BE$48:BE$88)/10^6</f>
        <v>0</v>
      </c>
      <c r="AO47" s="109">
        <f>SUMIF('Debt _USD'!$G$48:$G$88,Aggregated_USD!$D47,'Debt _USD'!BF$48:BF$88)/10^6</f>
        <v>0</v>
      </c>
      <c r="AP47" s="109">
        <f>SUMIF('Debt _USD'!$G$48:$G$88,Aggregated_USD!$D47,'Debt _USD'!BG$48:BG$88)/10^6</f>
        <v>0</v>
      </c>
      <c r="AQ47" s="109">
        <f>SUMIF('Debt _USD'!$G$48:$G$88,Aggregated_USD!$D47,'Debt _USD'!BH$48:BH$88)/10^6</f>
        <v>0</v>
      </c>
      <c r="AR47" s="109">
        <f>SUMIF('Debt _USD'!$G$48:$G$88,Aggregated_USD!$D47,'Debt _USD'!BI$48:BI$88)/10^6</f>
        <v>0</v>
      </c>
      <c r="AS47" s="109">
        <f>SUMIF('Debt _USD'!$G$48:$G$88,Aggregated_USD!$D47,'Debt _USD'!BJ$48:BJ$88)/10^6</f>
        <v>0</v>
      </c>
      <c r="AT47" s="109">
        <f>SUMIF('Debt _USD'!$G$48:$G$88,Aggregated_USD!$D47,'Debt _USD'!BK$48:BK$88)/10^6</f>
        <v>0</v>
      </c>
      <c r="AU47" s="109">
        <f>SUMIF('Debt _USD'!$G$48:$G$88,Aggregated_USD!$D47,'Debt _USD'!BL$48:BL$88)/10^6</f>
        <v>0</v>
      </c>
      <c r="AV47" s="109">
        <f>SUMIF('Debt _USD'!$G$48:$G$88,Aggregated_USD!$D47,'Debt _USD'!BM$48:BM$88)/10^6</f>
        <v>0</v>
      </c>
      <c r="AW47" s="109">
        <f>SUMIF('Debt _USD'!$G$48:$G$88,Aggregated_USD!$D47,'Debt _USD'!BN$48:BN$88)/10^6</f>
        <v>0</v>
      </c>
      <c r="AX47" s="109">
        <f>SUMIF('Debt _USD'!$G$48:$G$88,Aggregated_USD!$D47,'Debt _USD'!BO$48:BO$88)/10^6</f>
        <v>0</v>
      </c>
      <c r="AY47" s="109">
        <f>SUMIF('Debt _USD'!$G$48:$G$88,Aggregated_USD!$D47,'Debt _USD'!BP$48:BP$88)/10^6</f>
        <v>0</v>
      </c>
      <c r="AZ47" s="109">
        <f>SUMIF('Debt _USD'!$G$48:$G$88,Aggregated_USD!$D47,'Debt _USD'!BQ$48:BQ$88)/10^6</f>
        <v>0</v>
      </c>
      <c r="BA47" s="109">
        <f>SUMIF('Debt _USD'!$G$48:$G$88,Aggregated_USD!$D47,'Debt _USD'!BR$48:BR$88)/10^6</f>
        <v>0</v>
      </c>
      <c r="BB47" s="109">
        <f>SUMIF('Debt _USD'!$G$48:$G$88,Aggregated_USD!$D47,'Debt _USD'!BS$48:BS$88)/10^6</f>
        <v>0</v>
      </c>
      <c r="BC47" s="109">
        <f>SUMIF('Debt _USD'!$G$48:$G$88,Aggregated_USD!$D47,'Debt _USD'!BT$48:BT$88)/10^6</f>
        <v>0</v>
      </c>
      <c r="BD47" s="109">
        <f>SUMIF('Debt _USD'!$G$48:$G$88,Aggregated_USD!$D47,'Debt _USD'!BU$48:BU$88)/10^6</f>
        <v>0</v>
      </c>
      <c r="BE47" s="109">
        <f>SUMIF('Debt _USD'!$G$48:$G$88,Aggregated_USD!$D47,'Debt _USD'!BV$48:BV$88)/10^6</f>
        <v>0</v>
      </c>
      <c r="BF47" s="109">
        <f>SUMIF('Debt _USD'!$G$48:$G$88,Aggregated_USD!$D47,'Debt _USD'!BW$48:BW$88)/10^6</f>
        <v>0</v>
      </c>
    </row>
    <row r="48" spans="1:58" s="78" customFormat="1" ht="15" customHeight="1" x14ac:dyDescent="0.3">
      <c r="C48" s="84"/>
      <c r="D48" s="84">
        <v>19</v>
      </c>
      <c r="E48" s="84" t="str">
        <f>E23</f>
        <v>UTP_19</v>
      </c>
      <c r="F48" s="84"/>
      <c r="G48" s="84"/>
      <c r="H48" s="109">
        <f t="shared" si="6"/>
        <v>0</v>
      </c>
      <c r="I48" s="109">
        <f>SUMIF('Debt _USD'!$G$48:$G$88,Aggregated_USD!$D48,'Debt _USD'!Z$48:Z$88)/10^6</f>
        <v>0</v>
      </c>
      <c r="J48" s="109">
        <f>SUMIF('Debt _USD'!$G$48:$G$88,Aggregated_USD!$D48,'Debt _USD'!AA$48:AA$88)/10^6</f>
        <v>0</v>
      </c>
      <c r="K48" s="109">
        <f>SUMIF('Debt _USD'!$G$48:$G$88,Aggregated_USD!$D48,'Debt _USD'!AB$48:AB$88)/10^6</f>
        <v>0</v>
      </c>
      <c r="L48" s="109">
        <f>SUMIF('Debt _USD'!$G$48:$G$88,Aggregated_USD!$D48,'Debt _USD'!AC$48:AC$88)/10^6</f>
        <v>0</v>
      </c>
      <c r="M48" s="109">
        <f>SUMIF('Debt _USD'!$G$48:$G$88,Aggregated_USD!$D48,'Debt _USD'!AD$48:AD$88)/10^6</f>
        <v>0</v>
      </c>
      <c r="N48" s="109">
        <f>SUMIF('Debt _USD'!$G$48:$G$88,Aggregated_USD!$D48,'Debt _USD'!AE$48:AE$88)/10^6</f>
        <v>0</v>
      </c>
      <c r="O48" s="109">
        <f>SUMIF('Debt _USD'!$G$48:$G$88,Aggregated_USD!$D48,'Debt _USD'!AF$48:AF$88)/10^6</f>
        <v>0</v>
      </c>
      <c r="P48" s="109">
        <f>SUMIF('Debt _USD'!$G$48:$G$88,Aggregated_USD!$D48,'Debt _USD'!AG$48:AG$88)/10^6</f>
        <v>0</v>
      </c>
      <c r="Q48" s="109">
        <f>SUMIF('Debt _USD'!$G$48:$G$88,Aggregated_USD!$D48,'Debt _USD'!AH$48:AH$88)/10^6</f>
        <v>0</v>
      </c>
      <c r="R48" s="109">
        <f>SUMIF('Debt _USD'!$G$48:$G$88,Aggregated_USD!$D48,'Debt _USD'!AI$48:AI$88)/10^6</f>
        <v>0</v>
      </c>
      <c r="S48" s="109">
        <f>SUMIF('Debt _USD'!$G$48:$G$88,Aggregated_USD!$D48,'Debt _USD'!AJ$48:AJ$88)/10^6</f>
        <v>0</v>
      </c>
      <c r="T48" s="109">
        <f>SUMIF('Debt _USD'!$G$48:$G$88,Aggregated_USD!$D48,'Debt _USD'!AK$48:AK$88)/10^6</f>
        <v>0</v>
      </c>
      <c r="U48" s="109">
        <f>SUMIF('Debt _USD'!$G$48:$G$88,Aggregated_USD!$D48,'Debt _USD'!AL$48:AL$88)/10^6</f>
        <v>0</v>
      </c>
      <c r="V48" s="109">
        <f>SUMIF('Debt _USD'!$G$48:$G$88,Aggregated_USD!$D48,'Debt _USD'!AM$48:AM$88)/10^6</f>
        <v>0</v>
      </c>
      <c r="W48" s="109">
        <f>SUMIF('Debt _USD'!$G$48:$G$88,Aggregated_USD!$D48,'Debt _USD'!AN$48:AN$88)/10^6</f>
        <v>0</v>
      </c>
      <c r="X48" s="109">
        <f>SUMIF('Debt _USD'!$G$48:$G$88,Aggregated_USD!$D48,'Debt _USD'!AO$48:AO$88)/10^6</f>
        <v>0</v>
      </c>
      <c r="Y48" s="109">
        <f>SUMIF('Debt _USD'!$G$48:$G$88,Aggregated_USD!$D48,'Debt _USD'!AP$48:AP$88)/10^6</f>
        <v>0</v>
      </c>
      <c r="Z48" s="109">
        <f>SUMIF('Debt _USD'!$G$48:$G$88,Aggregated_USD!$D48,'Debt _USD'!AQ$48:AQ$88)/10^6</f>
        <v>0</v>
      </c>
      <c r="AA48" s="109">
        <f>SUMIF('Debt _USD'!$G$48:$G$88,Aggregated_USD!$D48,'Debt _USD'!AR$48:AR$88)/10^6</f>
        <v>0</v>
      </c>
      <c r="AB48" s="109">
        <f>SUMIF('Debt _USD'!$G$48:$G$88,Aggregated_USD!$D48,'Debt _USD'!AS$48:AS$88)/10^6</f>
        <v>0</v>
      </c>
      <c r="AC48" s="109">
        <f>SUMIF('Debt _USD'!$G$48:$G$88,Aggregated_USD!$D48,'Debt _USD'!AT$48:AT$88)/10^6</f>
        <v>0</v>
      </c>
      <c r="AD48" s="109">
        <f>SUMIF('Debt _USD'!$G$48:$G$88,Aggregated_USD!$D48,'Debt _USD'!AU$48:AU$88)/10^6</f>
        <v>0</v>
      </c>
      <c r="AE48" s="109">
        <f>SUMIF('Debt _USD'!$G$48:$G$88,Aggregated_USD!$D48,'Debt _USD'!AV$48:AV$88)/10^6</f>
        <v>0</v>
      </c>
      <c r="AF48" s="109">
        <f>SUMIF('Debt _USD'!$G$48:$G$88,Aggregated_USD!$D48,'Debt _USD'!AW$48:AW$88)/10^6</f>
        <v>0</v>
      </c>
      <c r="AG48" s="109">
        <f>SUMIF('Debt _USD'!$G$48:$G$88,Aggregated_USD!$D48,'Debt _USD'!AX$48:AX$88)/10^6</f>
        <v>0</v>
      </c>
      <c r="AH48" s="109">
        <f>SUMIF('Debt _USD'!$G$48:$G$88,Aggregated_USD!$D48,'Debt _USD'!AY$48:AY$88)/10^6</f>
        <v>0</v>
      </c>
      <c r="AI48" s="109">
        <f>SUMIF('Debt _USD'!$G$48:$G$88,Aggregated_USD!$D48,'Debt _USD'!AZ$48:AZ$88)/10^6</f>
        <v>0</v>
      </c>
      <c r="AJ48" s="109">
        <f>SUMIF('Debt _USD'!$G$48:$G$88,Aggregated_USD!$D48,'Debt _USD'!BA$48:BA$88)/10^6</f>
        <v>0</v>
      </c>
      <c r="AK48" s="109">
        <f>SUMIF('Debt _USD'!$G$48:$G$88,Aggregated_USD!$D48,'Debt _USD'!BB$48:BB$88)/10^6</f>
        <v>0</v>
      </c>
      <c r="AL48" s="109">
        <f>SUMIF('Debt _USD'!$G$48:$G$88,Aggregated_USD!$D48,'Debt _USD'!BC$48:BC$88)/10^6</f>
        <v>0</v>
      </c>
      <c r="AM48" s="109">
        <f>SUMIF('Debt _USD'!$G$48:$G$88,Aggregated_USD!$D48,'Debt _USD'!BD$48:BD$88)/10^6</f>
        <v>0</v>
      </c>
      <c r="AN48" s="109">
        <f>SUMIF('Debt _USD'!$G$48:$G$88,Aggregated_USD!$D48,'Debt _USD'!BE$48:BE$88)/10^6</f>
        <v>0</v>
      </c>
      <c r="AO48" s="109">
        <f>SUMIF('Debt _USD'!$G$48:$G$88,Aggregated_USD!$D48,'Debt _USD'!BF$48:BF$88)/10^6</f>
        <v>0</v>
      </c>
      <c r="AP48" s="109">
        <f>SUMIF('Debt _USD'!$G$48:$G$88,Aggregated_USD!$D48,'Debt _USD'!BG$48:BG$88)/10^6</f>
        <v>0</v>
      </c>
      <c r="AQ48" s="109">
        <f>SUMIF('Debt _USD'!$G$48:$G$88,Aggregated_USD!$D48,'Debt _USD'!BH$48:BH$88)/10^6</f>
        <v>0</v>
      </c>
      <c r="AR48" s="109">
        <f>SUMIF('Debt _USD'!$G$48:$G$88,Aggregated_USD!$D48,'Debt _USD'!BI$48:BI$88)/10^6</f>
        <v>0</v>
      </c>
      <c r="AS48" s="109">
        <f>SUMIF('Debt _USD'!$G$48:$G$88,Aggregated_USD!$D48,'Debt _USD'!BJ$48:BJ$88)/10^6</f>
        <v>0</v>
      </c>
      <c r="AT48" s="109">
        <f>SUMIF('Debt _USD'!$G$48:$G$88,Aggregated_USD!$D48,'Debt _USD'!BK$48:BK$88)/10^6</f>
        <v>0</v>
      </c>
      <c r="AU48" s="109">
        <f>SUMIF('Debt _USD'!$G$48:$G$88,Aggregated_USD!$D48,'Debt _USD'!BL$48:BL$88)/10^6</f>
        <v>0</v>
      </c>
      <c r="AV48" s="109">
        <f>SUMIF('Debt _USD'!$G$48:$G$88,Aggregated_USD!$D48,'Debt _USD'!BM$48:BM$88)/10^6</f>
        <v>0</v>
      </c>
      <c r="AW48" s="109">
        <f>SUMIF('Debt _USD'!$G$48:$G$88,Aggregated_USD!$D48,'Debt _USD'!BN$48:BN$88)/10^6</f>
        <v>0</v>
      </c>
      <c r="AX48" s="109">
        <f>SUMIF('Debt _USD'!$G$48:$G$88,Aggregated_USD!$D48,'Debt _USD'!BO$48:BO$88)/10^6</f>
        <v>0</v>
      </c>
      <c r="AY48" s="109">
        <f>SUMIF('Debt _USD'!$G$48:$G$88,Aggregated_USD!$D48,'Debt _USD'!BP$48:BP$88)/10^6</f>
        <v>0</v>
      </c>
      <c r="AZ48" s="109">
        <f>SUMIF('Debt _USD'!$G$48:$G$88,Aggregated_USD!$D48,'Debt _USD'!BQ$48:BQ$88)/10^6</f>
        <v>0</v>
      </c>
      <c r="BA48" s="109">
        <f>SUMIF('Debt _USD'!$G$48:$G$88,Aggregated_USD!$D48,'Debt _USD'!BR$48:BR$88)/10^6</f>
        <v>0</v>
      </c>
      <c r="BB48" s="109">
        <f>SUMIF('Debt _USD'!$G$48:$G$88,Aggregated_USD!$D48,'Debt _USD'!BS$48:BS$88)/10^6</f>
        <v>0</v>
      </c>
      <c r="BC48" s="109">
        <f>SUMIF('Debt _USD'!$G$48:$G$88,Aggregated_USD!$D48,'Debt _USD'!BT$48:BT$88)/10^6</f>
        <v>0</v>
      </c>
      <c r="BD48" s="109">
        <f>SUMIF('Debt _USD'!$G$48:$G$88,Aggregated_USD!$D48,'Debt _USD'!BU$48:BU$88)/10^6</f>
        <v>0</v>
      </c>
      <c r="BE48" s="109">
        <f>SUMIF('Debt _USD'!$G$48:$G$88,Aggregated_USD!$D48,'Debt _USD'!BV$48:BV$88)/10^6</f>
        <v>0</v>
      </c>
      <c r="BF48" s="109">
        <f>SUMIF('Debt _USD'!$G$48:$G$88,Aggregated_USD!$D48,'Debt _USD'!BW$48:BW$88)/10^6</f>
        <v>0</v>
      </c>
    </row>
    <row r="49" spans="1:58" s="78" customFormat="1" ht="15" customHeight="1" thickBot="1" x14ac:dyDescent="0.35">
      <c r="C49" s="84"/>
      <c r="D49" s="84">
        <v>20</v>
      </c>
      <c r="E49" s="84" t="str">
        <f>$E$24</f>
        <v>IDX_20</v>
      </c>
      <c r="F49" s="84"/>
      <c r="G49" s="84"/>
      <c r="H49" s="93">
        <f t="shared" si="6"/>
        <v>0</v>
      </c>
      <c r="I49" s="93">
        <f>SUMIF('Debt _USD'!$G$48:$G$88,Aggregated_USD!$D49,'Debt _USD'!Z$48:Z$88)/10^6</f>
        <v>0</v>
      </c>
      <c r="J49" s="93">
        <f>SUMIF('Debt _USD'!$G$48:$G$88,Aggregated_USD!$D49,'Debt _USD'!AA$48:AA$88)/10^6</f>
        <v>0</v>
      </c>
      <c r="K49" s="93">
        <f>SUMIF('Debt _USD'!$G$48:$G$88,Aggregated_USD!$D49,'Debt _USD'!AB$48:AB$88)/10^6</f>
        <v>0</v>
      </c>
      <c r="L49" s="93">
        <f>SUMIF('Debt _USD'!$G$48:$G$88,Aggregated_USD!$D49,'Debt _USD'!AC$48:AC$88)/10^6</f>
        <v>0</v>
      </c>
      <c r="M49" s="93">
        <f>SUMIF('Debt _USD'!$G$48:$G$88,Aggregated_USD!$D49,'Debt _USD'!AD$48:AD$88)/10^6</f>
        <v>0</v>
      </c>
      <c r="N49" s="93">
        <f>SUMIF('Debt _USD'!$G$48:$G$88,Aggregated_USD!$D49,'Debt _USD'!AE$48:AE$88)/10^6</f>
        <v>0</v>
      </c>
      <c r="O49" s="93">
        <f>SUMIF('Debt _USD'!$G$48:$G$88,Aggregated_USD!$D49,'Debt _USD'!AF$48:AF$88)/10^6</f>
        <v>0</v>
      </c>
      <c r="P49" s="93">
        <f>SUMIF('Debt _USD'!$G$48:$G$88,Aggregated_USD!$D49,'Debt _USD'!AG$48:AG$88)/10^6</f>
        <v>0</v>
      </c>
      <c r="Q49" s="93">
        <f>SUMIF('Debt _USD'!$G$48:$G$88,Aggregated_USD!$D49,'Debt _USD'!AH$48:AH$88)/10^6</f>
        <v>0</v>
      </c>
      <c r="R49" s="93">
        <f>SUMIF('Debt _USD'!$G$48:$G$88,Aggregated_USD!$D49,'Debt _USD'!AI$48:AI$88)/10^6</f>
        <v>0</v>
      </c>
      <c r="S49" s="93">
        <f>SUMIF('Debt _USD'!$G$48:$G$88,Aggregated_USD!$D49,'Debt _USD'!AJ$48:AJ$88)/10^6</f>
        <v>0</v>
      </c>
      <c r="T49" s="93">
        <f>SUMIF('Debt _USD'!$G$48:$G$88,Aggregated_USD!$D49,'Debt _USD'!AK$48:AK$88)/10^6</f>
        <v>0</v>
      </c>
      <c r="U49" s="93">
        <f>SUMIF('Debt _USD'!$G$48:$G$88,Aggregated_USD!$D49,'Debt _USD'!AL$48:AL$88)/10^6</f>
        <v>0</v>
      </c>
      <c r="V49" s="93">
        <f>SUMIF('Debt _USD'!$G$48:$G$88,Aggregated_USD!$D49,'Debt _USD'!AM$48:AM$88)/10^6</f>
        <v>0</v>
      </c>
      <c r="W49" s="93">
        <f>SUMIF('Debt _USD'!$G$48:$G$88,Aggregated_USD!$D49,'Debt _USD'!AN$48:AN$88)/10^6</f>
        <v>0</v>
      </c>
      <c r="X49" s="93">
        <f>SUMIF('Debt _USD'!$G$48:$G$88,Aggregated_USD!$D49,'Debt _USD'!AO$48:AO$88)/10^6</f>
        <v>0</v>
      </c>
      <c r="Y49" s="93">
        <f>SUMIF('Debt _USD'!$G$48:$G$88,Aggregated_USD!$D49,'Debt _USD'!AP$48:AP$88)/10^6</f>
        <v>0</v>
      </c>
      <c r="Z49" s="93">
        <f>SUMIF('Debt _USD'!$G$48:$G$88,Aggregated_USD!$D49,'Debt _USD'!AQ$48:AQ$88)/10^6</f>
        <v>0</v>
      </c>
      <c r="AA49" s="93">
        <f>SUMIF('Debt _USD'!$G$48:$G$88,Aggregated_USD!$D49,'Debt _USD'!AR$48:AR$88)/10^6</f>
        <v>0</v>
      </c>
      <c r="AB49" s="93">
        <f>SUMIF('Debt _USD'!$G$48:$G$88,Aggregated_USD!$D49,'Debt _USD'!AS$48:AS$88)/10^6</f>
        <v>0</v>
      </c>
      <c r="AC49" s="93">
        <f>SUMIF('Debt _USD'!$G$48:$G$88,Aggregated_USD!$D49,'Debt _USD'!AT$48:AT$88)/10^6</f>
        <v>0</v>
      </c>
      <c r="AD49" s="93">
        <f>SUMIF('Debt _USD'!$G$48:$G$88,Aggregated_USD!$D49,'Debt _USD'!AU$48:AU$88)/10^6</f>
        <v>0</v>
      </c>
      <c r="AE49" s="93">
        <f>SUMIF('Debt _USD'!$G$48:$G$88,Aggregated_USD!$D49,'Debt _USD'!AV$48:AV$88)/10^6</f>
        <v>0</v>
      </c>
      <c r="AF49" s="93">
        <f>SUMIF('Debt _USD'!$G$48:$G$88,Aggregated_USD!$D49,'Debt _USD'!AW$48:AW$88)/10^6</f>
        <v>0</v>
      </c>
      <c r="AG49" s="93">
        <f>SUMIF('Debt _USD'!$G$48:$G$88,Aggregated_USD!$D49,'Debt _USD'!AX$48:AX$88)/10^6</f>
        <v>0</v>
      </c>
      <c r="AH49" s="93">
        <f>SUMIF('Debt _USD'!$G$48:$G$88,Aggregated_USD!$D49,'Debt _USD'!AY$48:AY$88)/10^6</f>
        <v>0</v>
      </c>
      <c r="AI49" s="93">
        <f>SUMIF('Debt _USD'!$G$48:$G$88,Aggregated_USD!$D49,'Debt _USD'!AZ$48:AZ$88)/10^6</f>
        <v>0</v>
      </c>
      <c r="AJ49" s="93">
        <f>SUMIF('Debt _USD'!$G$48:$G$88,Aggregated_USD!$D49,'Debt _USD'!BA$48:BA$88)/10^6</f>
        <v>0</v>
      </c>
      <c r="AK49" s="93">
        <f>SUMIF('Debt _USD'!$G$48:$G$88,Aggregated_USD!$D49,'Debt _USD'!BB$48:BB$88)/10^6</f>
        <v>0</v>
      </c>
      <c r="AL49" s="93">
        <f>SUMIF('Debt _USD'!$G$48:$G$88,Aggregated_USD!$D49,'Debt _USD'!BC$48:BC$88)/10^6</f>
        <v>0</v>
      </c>
      <c r="AM49" s="93">
        <f>SUMIF('Debt _USD'!$G$48:$G$88,Aggregated_USD!$D49,'Debt _USD'!BD$48:BD$88)/10^6</f>
        <v>0</v>
      </c>
      <c r="AN49" s="93">
        <f>SUMIF('Debt _USD'!$G$48:$G$88,Aggregated_USD!$D49,'Debt _USD'!BE$48:BE$88)/10^6</f>
        <v>0</v>
      </c>
      <c r="AO49" s="93">
        <f>SUMIF('Debt _USD'!$G$48:$G$88,Aggregated_USD!$D49,'Debt _USD'!BF$48:BF$88)/10^6</f>
        <v>0</v>
      </c>
      <c r="AP49" s="93">
        <f>SUMIF('Debt _USD'!$G$48:$G$88,Aggregated_USD!$D49,'Debt _USD'!BG$48:BG$88)/10^6</f>
        <v>0</v>
      </c>
      <c r="AQ49" s="93">
        <f>SUMIF('Debt _USD'!$G$48:$G$88,Aggregated_USD!$D49,'Debt _USD'!BH$48:BH$88)/10^6</f>
        <v>0</v>
      </c>
      <c r="AR49" s="93">
        <f>SUMIF('Debt _USD'!$G$48:$G$88,Aggregated_USD!$D49,'Debt _USD'!BI$48:BI$88)/10^6</f>
        <v>0</v>
      </c>
      <c r="AS49" s="93">
        <f>SUMIF('Debt _USD'!$G$48:$G$88,Aggregated_USD!$D49,'Debt _USD'!BJ$48:BJ$88)/10^6</f>
        <v>0</v>
      </c>
      <c r="AT49" s="93">
        <f>SUMIF('Debt _USD'!$G$48:$G$88,Aggregated_USD!$D49,'Debt _USD'!BK$48:BK$88)/10^6</f>
        <v>0</v>
      </c>
      <c r="AU49" s="93">
        <f>SUMIF('Debt _USD'!$G$48:$G$88,Aggregated_USD!$D49,'Debt _USD'!BL$48:BL$88)/10^6</f>
        <v>0</v>
      </c>
      <c r="AV49" s="93">
        <f>SUMIF('Debt _USD'!$G$48:$G$88,Aggregated_USD!$D49,'Debt _USD'!BM$48:BM$88)/10^6</f>
        <v>0</v>
      </c>
      <c r="AW49" s="93">
        <f>SUMIF('Debt _USD'!$G$48:$G$88,Aggregated_USD!$D49,'Debt _USD'!BN$48:BN$88)/10^6</f>
        <v>0</v>
      </c>
      <c r="AX49" s="93">
        <f>SUMIF('Debt _USD'!$G$48:$G$88,Aggregated_USD!$D49,'Debt _USD'!BO$48:BO$88)/10^6</f>
        <v>0</v>
      </c>
      <c r="AY49" s="93">
        <f>SUMIF('Debt _USD'!$G$48:$G$88,Aggregated_USD!$D49,'Debt _USD'!BP$48:BP$88)/10^6</f>
        <v>0</v>
      </c>
      <c r="AZ49" s="93">
        <f>SUMIF('Debt _USD'!$G$48:$G$88,Aggregated_USD!$D49,'Debt _USD'!BQ$48:BQ$88)/10^6</f>
        <v>0</v>
      </c>
      <c r="BA49" s="93">
        <f>SUMIF('Debt _USD'!$G$48:$G$88,Aggregated_USD!$D49,'Debt _USD'!BR$48:BR$88)/10^6</f>
        <v>0</v>
      </c>
      <c r="BB49" s="93">
        <f>SUMIF('Debt _USD'!$G$48:$G$88,Aggregated_USD!$D49,'Debt _USD'!BS$48:BS$88)/10^6</f>
        <v>0</v>
      </c>
      <c r="BC49" s="93">
        <f>SUMIF('Debt _USD'!$G$48:$G$88,Aggregated_USD!$D49,'Debt _USD'!BT$48:BT$88)/10^6</f>
        <v>0</v>
      </c>
      <c r="BD49" s="93">
        <f>SUMIF('Debt _USD'!$G$48:$G$88,Aggregated_USD!$D49,'Debt _USD'!BU$48:BU$88)/10^6</f>
        <v>0</v>
      </c>
      <c r="BE49" s="93">
        <f>SUMIF('Debt _USD'!$G$48:$G$88,Aggregated_USD!$D49,'Debt _USD'!BV$48:BV$88)/10^6</f>
        <v>0</v>
      </c>
      <c r="BF49" s="93">
        <f>SUMIF('Debt _USD'!$G$48:$G$88,Aggregated_USD!$D49,'Debt _USD'!BW$48:BW$88)/10^6</f>
        <v>0</v>
      </c>
    </row>
    <row r="50" spans="1:58" s="78" customFormat="1" ht="15" customHeight="1" thickTop="1" x14ac:dyDescent="0.3">
      <c r="A50" s="84"/>
      <c r="B50" s="84"/>
      <c r="C50" s="84"/>
      <c r="D50" s="84"/>
      <c r="E50" s="84"/>
      <c r="F50" s="84"/>
      <c r="G50" s="84"/>
      <c r="H50" s="162">
        <f>SUM(H30:H49)</f>
        <v>1823.0823309518898</v>
      </c>
      <c r="I50" s="162">
        <f>SUM(I30:I49)</f>
        <v>1407.1912444554032</v>
      </c>
      <c r="J50" s="162">
        <f>SUM(J30:J49)</f>
        <v>1261.980034992866</v>
      </c>
      <c r="K50" s="162">
        <f>SUM(K30:K49)</f>
        <v>1141.2061945760706</v>
      </c>
      <c r="L50" s="162">
        <f t="shared" ref="L50:BF50" si="7">SUM(L30:L49)</f>
        <v>1032.556163125771</v>
      </c>
      <c r="M50" s="162">
        <f t="shared" si="7"/>
        <v>794.3135373496375</v>
      </c>
      <c r="N50" s="162">
        <f t="shared" si="7"/>
        <v>744.95162077834141</v>
      </c>
      <c r="O50" s="162">
        <f t="shared" si="7"/>
        <v>526.7997497226379</v>
      </c>
      <c r="P50" s="162">
        <f t="shared" si="7"/>
        <v>496.22025001958013</v>
      </c>
      <c r="Q50" s="162">
        <f t="shared" si="7"/>
        <v>465.54065583797831</v>
      </c>
      <c r="R50" s="162">
        <f t="shared" si="7"/>
        <v>395.31018064209178</v>
      </c>
      <c r="S50" s="162">
        <f t="shared" si="7"/>
        <v>366.22960659254363</v>
      </c>
      <c r="T50" s="162">
        <f t="shared" si="7"/>
        <v>337.32851392292378</v>
      </c>
      <c r="U50" s="162">
        <f t="shared" si="7"/>
        <v>308.4212803930119</v>
      </c>
      <c r="V50" s="162">
        <f t="shared" si="7"/>
        <v>279.58463333988504</v>
      </c>
      <c r="W50" s="162">
        <f t="shared" si="7"/>
        <v>250.7350801672265</v>
      </c>
      <c r="X50" s="162">
        <f t="shared" si="7"/>
        <v>221.87733912787286</v>
      </c>
      <c r="Y50" s="162">
        <f t="shared" si="7"/>
        <v>192.75147985267253</v>
      </c>
      <c r="Z50" s="162">
        <f t="shared" si="7"/>
        <v>163.61761027016504</v>
      </c>
      <c r="AA50" s="162">
        <f t="shared" si="7"/>
        <v>134.47964670870229</v>
      </c>
      <c r="AB50" s="162">
        <f t="shared" si="7"/>
        <v>124.53711598900222</v>
      </c>
      <c r="AC50" s="162">
        <f t="shared" si="7"/>
        <v>114.98363861249032</v>
      </c>
      <c r="AD50" s="162">
        <f t="shared" si="7"/>
        <v>105.89311786136733</v>
      </c>
      <c r="AE50" s="162">
        <f t="shared" si="7"/>
        <v>96.802597110244321</v>
      </c>
      <c r="AF50" s="162">
        <f t="shared" si="7"/>
        <v>87.71207635912134</v>
      </c>
      <c r="AG50" s="162">
        <f t="shared" si="7"/>
        <v>77.692799336718338</v>
      </c>
      <c r="AH50" s="162">
        <f t="shared" si="7"/>
        <v>68.777979797225328</v>
      </c>
      <c r="AI50" s="162">
        <f t="shared" si="7"/>
        <v>60.090163076927581</v>
      </c>
      <c r="AJ50" s="162">
        <f t="shared" si="7"/>
        <v>51.736768380584685</v>
      </c>
      <c r="AK50" s="162">
        <f t="shared" si="7"/>
        <v>44.534427825796705</v>
      </c>
      <c r="AL50" s="162">
        <f t="shared" si="7"/>
        <v>39.631190207429874</v>
      </c>
      <c r="AM50" s="162">
        <f t="shared" si="7"/>
        <v>34.695473817870422</v>
      </c>
      <c r="AN50" s="162">
        <f t="shared" si="7"/>
        <v>29.795946112038703</v>
      </c>
      <c r="AO50" s="162">
        <f t="shared" si="7"/>
        <v>25.904611093773475</v>
      </c>
      <c r="AP50" s="162">
        <f t="shared" si="7"/>
        <v>21.77552449962986</v>
      </c>
      <c r="AQ50" s="162">
        <f t="shared" si="7"/>
        <v>18.1780109837396</v>
      </c>
      <c r="AR50" s="162">
        <f t="shared" si="7"/>
        <v>14.580497467849344</v>
      </c>
      <c r="AS50" s="162">
        <f t="shared" si="7"/>
        <v>10.985126026867954</v>
      </c>
      <c r="AT50" s="162">
        <f t="shared" si="7"/>
        <v>7.389754585886565</v>
      </c>
      <c r="AU50" s="162">
        <f t="shared" si="7"/>
        <v>3.7943831449051739</v>
      </c>
      <c r="AV50" s="162">
        <f t="shared" si="7"/>
        <v>2.0358299288868849</v>
      </c>
      <c r="AW50" s="162">
        <f t="shared" si="7"/>
        <v>1.1735565202465474</v>
      </c>
      <c r="AX50" s="162">
        <f t="shared" si="7"/>
        <v>0.31128311160618022</v>
      </c>
      <c r="AY50" s="162">
        <f t="shared" si="7"/>
        <v>4.8324445925425166E-7</v>
      </c>
      <c r="AZ50" s="162">
        <f t="shared" si="7"/>
        <v>4.8324445925425166E-7</v>
      </c>
      <c r="BA50" s="162">
        <f t="shared" si="7"/>
        <v>4.8324445925425166E-7</v>
      </c>
      <c r="BB50" s="162">
        <f t="shared" si="7"/>
        <v>4.8324445925425166E-7</v>
      </c>
      <c r="BC50" s="162">
        <f t="shared" si="7"/>
        <v>4.8324445925425166E-7</v>
      </c>
      <c r="BD50" s="162">
        <f t="shared" si="7"/>
        <v>4.8324445925425166E-7</v>
      </c>
      <c r="BE50" s="162">
        <f t="shared" si="7"/>
        <v>4.8324445925425166E-7</v>
      </c>
      <c r="BF50" s="162">
        <f t="shared" si="7"/>
        <v>4.8324445925425166E-7</v>
      </c>
    </row>
    <row r="51" spans="1:58" ht="15" customHeight="1" x14ac:dyDescent="0.3">
      <c r="C51" s="84"/>
      <c r="D51" s="82"/>
      <c r="E51" s="94" t="s">
        <v>90</v>
      </c>
      <c r="F51" s="94"/>
      <c r="G51" s="94"/>
      <c r="H51" s="94"/>
      <c r="I51" s="95">
        <f t="shared" ref="I51:AN51" si="8">H50-I25-I50</f>
        <v>-4.8324409362976439E-7</v>
      </c>
      <c r="J51" s="95">
        <f t="shared" si="8"/>
        <v>0</v>
      </c>
      <c r="K51" s="95">
        <f t="shared" si="8"/>
        <v>0</v>
      </c>
      <c r="L51" s="95">
        <f t="shared" si="8"/>
        <v>0</v>
      </c>
      <c r="M51" s="95">
        <f t="shared" si="8"/>
        <v>0</v>
      </c>
      <c r="N51" s="95">
        <f t="shared" si="8"/>
        <v>0</v>
      </c>
      <c r="O51" s="95">
        <f t="shared" si="8"/>
        <v>0</v>
      </c>
      <c r="P51" s="95">
        <f t="shared" si="8"/>
        <v>0</v>
      </c>
      <c r="Q51" s="95">
        <f t="shared" si="8"/>
        <v>0</v>
      </c>
      <c r="R51" s="95">
        <f t="shared" si="8"/>
        <v>0</v>
      </c>
      <c r="S51" s="95">
        <f t="shared" si="8"/>
        <v>0</v>
      </c>
      <c r="T51" s="95">
        <f t="shared" si="8"/>
        <v>0</v>
      </c>
      <c r="U51" s="95">
        <f t="shared" si="8"/>
        <v>0</v>
      </c>
      <c r="V51" s="95">
        <f t="shared" si="8"/>
        <v>0</v>
      </c>
      <c r="W51" s="95">
        <f t="shared" si="8"/>
        <v>0</v>
      </c>
      <c r="X51" s="95">
        <f t="shared" si="8"/>
        <v>0</v>
      </c>
      <c r="Y51" s="95">
        <f t="shared" si="8"/>
        <v>0</v>
      </c>
      <c r="Z51" s="95">
        <f t="shared" si="8"/>
        <v>0</v>
      </c>
      <c r="AA51" s="95">
        <f t="shared" si="8"/>
        <v>0</v>
      </c>
      <c r="AB51" s="95">
        <f t="shared" si="8"/>
        <v>0</v>
      </c>
      <c r="AC51" s="95">
        <f t="shared" si="8"/>
        <v>0</v>
      </c>
      <c r="AD51" s="95">
        <f t="shared" si="8"/>
        <v>0</v>
      </c>
      <c r="AE51" s="95">
        <f t="shared" si="8"/>
        <v>0</v>
      </c>
      <c r="AF51" s="95">
        <f t="shared" si="8"/>
        <v>0</v>
      </c>
      <c r="AG51" s="95">
        <f t="shared" si="8"/>
        <v>0</v>
      </c>
      <c r="AH51" s="95">
        <f t="shared" si="8"/>
        <v>0</v>
      </c>
      <c r="AI51" s="95">
        <f t="shared" si="8"/>
        <v>0</v>
      </c>
      <c r="AJ51" s="95">
        <f t="shared" si="8"/>
        <v>0</v>
      </c>
      <c r="AK51" s="95">
        <f t="shared" si="8"/>
        <v>0</v>
      </c>
      <c r="AL51" s="95">
        <f t="shared" si="8"/>
        <v>0</v>
      </c>
      <c r="AM51" s="95">
        <f t="shared" si="8"/>
        <v>0</v>
      </c>
      <c r="AN51" s="95">
        <f t="shared" si="8"/>
        <v>0</v>
      </c>
      <c r="AO51" s="95">
        <f t="shared" ref="AO51:BF51" si="9">AN50-AO25-AO50</f>
        <v>0</v>
      </c>
      <c r="AP51" s="95">
        <f t="shared" si="9"/>
        <v>0</v>
      </c>
      <c r="AQ51" s="95">
        <f t="shared" si="9"/>
        <v>0</v>
      </c>
      <c r="AR51" s="95">
        <f t="shared" si="9"/>
        <v>0</v>
      </c>
      <c r="AS51" s="95">
        <f t="shared" si="9"/>
        <v>0</v>
      </c>
      <c r="AT51" s="95">
        <f t="shared" si="9"/>
        <v>0</v>
      </c>
      <c r="AU51" s="95">
        <f t="shared" si="9"/>
        <v>0</v>
      </c>
      <c r="AV51" s="95">
        <f t="shared" si="9"/>
        <v>0</v>
      </c>
      <c r="AW51" s="95">
        <f t="shared" si="9"/>
        <v>0</v>
      </c>
      <c r="AX51" s="95">
        <f t="shared" si="9"/>
        <v>0</v>
      </c>
      <c r="AY51" s="95">
        <f t="shared" si="9"/>
        <v>-2.8045260883589884E-17</v>
      </c>
      <c r="AZ51" s="95">
        <f t="shared" si="9"/>
        <v>0</v>
      </c>
      <c r="BA51" s="95">
        <f t="shared" si="9"/>
        <v>0</v>
      </c>
      <c r="BB51" s="95">
        <f t="shared" si="9"/>
        <v>0</v>
      </c>
      <c r="BC51" s="95">
        <f t="shared" si="9"/>
        <v>0</v>
      </c>
      <c r="BD51" s="95">
        <f t="shared" si="9"/>
        <v>0</v>
      </c>
      <c r="BE51" s="95">
        <f t="shared" si="9"/>
        <v>0</v>
      </c>
      <c r="BF51" s="95">
        <f t="shared" si="9"/>
        <v>0</v>
      </c>
    </row>
    <row r="52" spans="1:58" ht="15" customHeight="1" x14ac:dyDescent="0.3">
      <c r="C52" s="84"/>
      <c r="D52" s="82"/>
      <c r="E52" s="94" t="s">
        <v>91</v>
      </c>
      <c r="F52" s="94"/>
      <c r="G52" s="94"/>
      <c r="H52" s="94"/>
      <c r="I52" s="95">
        <f>I50-(SUM('Debt _USD'!Z48:Z88)/10^6)</f>
        <v>0</v>
      </c>
      <c r="J52" s="95">
        <f>J50-(SUM('Debt _USD'!AA48:AA88)/10^6)</f>
        <v>0</v>
      </c>
      <c r="K52" s="95">
        <f>K50-(SUM('Debt _USD'!AB48:AB88)/10^6)</f>
        <v>0</v>
      </c>
      <c r="L52" s="95">
        <f>L50-(SUM('Debt _USD'!AC48:AC88)/10^6)</f>
        <v>0</v>
      </c>
      <c r="M52" s="95">
        <f>M50-(SUM('Debt _USD'!AD48:AD88)/10^6)</f>
        <v>0</v>
      </c>
      <c r="N52" s="95">
        <f>N50-(SUM('Debt _USD'!AE48:AE88)/10^6)</f>
        <v>0</v>
      </c>
      <c r="O52" s="95">
        <f>O50-(SUM('Debt _USD'!AF48:AF88)/10^6)</f>
        <v>0</v>
      </c>
      <c r="P52" s="95">
        <f>P50-(SUM('Debt _USD'!AG48:AG88)/10^6)</f>
        <v>0</v>
      </c>
      <c r="Q52" s="95">
        <f>Q50-(SUM('Debt _USD'!AH48:AH88)/10^6)</f>
        <v>0</v>
      </c>
      <c r="R52" s="95">
        <f>R50-(SUM('Debt _USD'!AI48:AI88)/10^6)</f>
        <v>0</v>
      </c>
      <c r="S52" s="95">
        <f>S50-(SUM('Debt _USD'!AJ48:AJ88)/10^6)</f>
        <v>0</v>
      </c>
      <c r="T52" s="95">
        <f>T50-(SUM('Debt _USD'!AK48:AK88)/10^6)</f>
        <v>0</v>
      </c>
      <c r="U52" s="95">
        <f>U50-(SUM('Debt _USD'!AL48:AL88)/10^6)</f>
        <v>0</v>
      </c>
      <c r="V52" s="95">
        <f>V50-(SUM('Debt _USD'!AM48:AM88)/10^6)</f>
        <v>0</v>
      </c>
      <c r="W52" s="95">
        <f>W50-(SUM('Debt _USD'!AN48:AN88)/10^6)</f>
        <v>0</v>
      </c>
      <c r="X52" s="95">
        <f>X50-(SUM('Debt _USD'!AO48:AO88)/10^6)</f>
        <v>0</v>
      </c>
      <c r="Y52" s="95">
        <f>Y50-(SUM('Debt _USD'!AP48:AP88)/10^6)</f>
        <v>0</v>
      </c>
      <c r="Z52" s="95">
        <f>Z50-(SUM('Debt _USD'!AQ48:AQ88)/10^6)</f>
        <v>0</v>
      </c>
      <c r="AA52" s="95">
        <f>AA50-(SUM('Debt _USD'!AR48:AR88)/10^6)</f>
        <v>0</v>
      </c>
      <c r="AB52" s="95">
        <f>AB50-(SUM('Debt _USD'!AS48:AS88)/10^6)</f>
        <v>0</v>
      </c>
      <c r="AC52" s="95">
        <f>AC50-(SUM('Debt _USD'!AT48:AT88)/10^6)</f>
        <v>0</v>
      </c>
      <c r="AD52" s="95">
        <f>AD50-(SUM('Debt _USD'!AU48:AU88)/10^6)</f>
        <v>0</v>
      </c>
      <c r="AE52" s="95">
        <f>AE50-(SUM('Debt _USD'!AV48:AV88)/10^6)</f>
        <v>0</v>
      </c>
      <c r="AF52" s="95">
        <f>AF50-(SUM('Debt _USD'!AW48:AW88)/10^6)</f>
        <v>0</v>
      </c>
      <c r="AG52" s="95">
        <f>AG50-(SUM('Debt _USD'!AX48:AX88)/10^6)</f>
        <v>0</v>
      </c>
      <c r="AH52" s="95">
        <f>AH50-(SUM('Debt _USD'!AY48:AY88)/10^6)</f>
        <v>0</v>
      </c>
      <c r="AI52" s="95">
        <f>AI50-(SUM('Debt _USD'!AZ48:AZ88)/10^6)</f>
        <v>0</v>
      </c>
      <c r="AJ52" s="95">
        <f>AJ50-(SUM('Debt _USD'!BA48:BA88)/10^6)</f>
        <v>0</v>
      </c>
      <c r="AK52" s="95">
        <f>AK50-(SUM('Debt _USD'!BB48:BB88)/10^6)</f>
        <v>0</v>
      </c>
      <c r="AL52" s="95">
        <f>AL50-(SUM('Debt _USD'!BC48:BC88)/10^6)</f>
        <v>0</v>
      </c>
      <c r="AM52" s="95">
        <f>AM50-(SUM('Debt _USD'!BD48:BD88)/10^6)</f>
        <v>0</v>
      </c>
      <c r="AN52" s="95">
        <f>AN50-(SUM('Debt _USD'!BE48:BE88)/10^6)</f>
        <v>0</v>
      </c>
      <c r="AO52" s="95">
        <f>AO50-(SUM('Debt _USD'!BF48:BF88)/10^6)</f>
        <v>0</v>
      </c>
      <c r="AP52" s="95">
        <f>AP50-(SUM('Debt _USD'!BG48:BG88)/10^6)</f>
        <v>0</v>
      </c>
      <c r="AQ52" s="95">
        <f>AQ50-(SUM('Debt _USD'!BH48:BH88)/10^6)</f>
        <v>0</v>
      </c>
      <c r="AR52" s="95">
        <f>AR50-(SUM('Debt _USD'!BI48:BI88)/10^6)</f>
        <v>0</v>
      </c>
      <c r="AS52" s="95">
        <f>AS50-(SUM('Debt _USD'!BJ48:BJ88)/10^6)</f>
        <v>0</v>
      </c>
      <c r="AT52" s="95">
        <f>AT50-(SUM('Debt _USD'!BK48:BK88)/10^6)</f>
        <v>0</v>
      </c>
      <c r="AU52" s="95">
        <f>AU50-(SUM('Debt _USD'!BL48:BL88)/10^6)</f>
        <v>0</v>
      </c>
      <c r="AV52" s="95">
        <f>AV50-(SUM('Debt _USD'!BM48:BM88)/10^6)</f>
        <v>0</v>
      </c>
      <c r="AW52" s="95">
        <f>AW50-(SUM('Debt _USD'!BN48:BN88)/10^6)</f>
        <v>0</v>
      </c>
      <c r="AX52" s="95">
        <f>AX50-(SUM('Debt _USD'!BO48:BO88)/10^6)</f>
        <v>0</v>
      </c>
      <c r="AY52" s="95">
        <f>AY50-(SUM('Debt _USD'!BP48:BP88)/10^6)</f>
        <v>0</v>
      </c>
      <c r="AZ52" s="95">
        <f>AZ50-(SUM('Debt _USD'!BQ48:BQ88)/10^6)</f>
        <v>0</v>
      </c>
      <c r="BA52" s="95">
        <f>BA50-(SUM('Debt _USD'!BR48:BR88)/10^6)</f>
        <v>0</v>
      </c>
      <c r="BB52" s="95">
        <f>BB50-(SUM('Debt _USD'!BS48:BS88)/10^6)</f>
        <v>0</v>
      </c>
      <c r="BC52" s="95">
        <f>BC50-(SUM('Debt _USD'!BT48:BT88)/10^6)</f>
        <v>0</v>
      </c>
      <c r="BD52" s="95">
        <f>BD50-(SUM('Debt _USD'!BU48:BU88)/10^6)</f>
        <v>0</v>
      </c>
      <c r="BE52" s="95">
        <f>BE50-(SUM('Debt _USD'!BV48:BV88)/10^6)</f>
        <v>0</v>
      </c>
      <c r="BF52" s="95">
        <f>BF50-(SUM('Debt _USD'!BW48:BW88)/10^6)</f>
        <v>0</v>
      </c>
    </row>
    <row r="53" spans="1:58" s="78" customFormat="1" ht="15" customHeight="1" x14ac:dyDescent="0.3">
      <c r="C53" s="84"/>
      <c r="D53" s="84"/>
      <c r="E53" s="96"/>
      <c r="F53" s="96"/>
      <c r="G53" s="96"/>
      <c r="H53" s="99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</row>
    <row r="54" spans="1:58" ht="15" customHeight="1" thickBot="1" x14ac:dyDescent="0.35">
      <c r="A54" s="82"/>
      <c r="B54" s="82"/>
      <c r="C54" s="82"/>
      <c r="D54" s="82"/>
      <c r="E54" s="82"/>
      <c r="F54" s="82"/>
      <c r="G54" s="82"/>
      <c r="H54" s="161" t="s">
        <v>92</v>
      </c>
      <c r="I54" s="161">
        <v>2018</v>
      </c>
      <c r="J54" s="161">
        <f>I54+1</f>
        <v>2019</v>
      </c>
      <c r="K54" s="161">
        <f t="shared" ref="K54:BF54" si="10">J54+1</f>
        <v>2020</v>
      </c>
      <c r="L54" s="161">
        <f t="shared" si="10"/>
        <v>2021</v>
      </c>
      <c r="M54" s="161">
        <f t="shared" si="10"/>
        <v>2022</v>
      </c>
      <c r="N54" s="161">
        <f t="shared" si="10"/>
        <v>2023</v>
      </c>
      <c r="O54" s="161">
        <f t="shared" si="10"/>
        <v>2024</v>
      </c>
      <c r="P54" s="161">
        <f t="shared" si="10"/>
        <v>2025</v>
      </c>
      <c r="Q54" s="161">
        <f t="shared" si="10"/>
        <v>2026</v>
      </c>
      <c r="R54" s="161">
        <f t="shared" si="10"/>
        <v>2027</v>
      </c>
      <c r="S54" s="161">
        <f t="shared" si="10"/>
        <v>2028</v>
      </c>
      <c r="T54" s="161">
        <f t="shared" si="10"/>
        <v>2029</v>
      </c>
      <c r="U54" s="161">
        <f t="shared" si="10"/>
        <v>2030</v>
      </c>
      <c r="V54" s="161">
        <f t="shared" si="10"/>
        <v>2031</v>
      </c>
      <c r="W54" s="161">
        <f t="shared" si="10"/>
        <v>2032</v>
      </c>
      <c r="X54" s="161">
        <f t="shared" si="10"/>
        <v>2033</v>
      </c>
      <c r="Y54" s="161">
        <f t="shared" si="10"/>
        <v>2034</v>
      </c>
      <c r="Z54" s="161">
        <f t="shared" si="10"/>
        <v>2035</v>
      </c>
      <c r="AA54" s="161">
        <f t="shared" si="10"/>
        <v>2036</v>
      </c>
      <c r="AB54" s="161">
        <f t="shared" si="10"/>
        <v>2037</v>
      </c>
      <c r="AC54" s="161">
        <f t="shared" si="10"/>
        <v>2038</v>
      </c>
      <c r="AD54" s="161">
        <f t="shared" si="10"/>
        <v>2039</v>
      </c>
      <c r="AE54" s="161">
        <f t="shared" si="10"/>
        <v>2040</v>
      </c>
      <c r="AF54" s="161">
        <f t="shared" si="10"/>
        <v>2041</v>
      </c>
      <c r="AG54" s="161">
        <f t="shared" si="10"/>
        <v>2042</v>
      </c>
      <c r="AH54" s="161">
        <f t="shared" si="10"/>
        <v>2043</v>
      </c>
      <c r="AI54" s="161">
        <f t="shared" si="10"/>
        <v>2044</v>
      </c>
      <c r="AJ54" s="161">
        <f t="shared" si="10"/>
        <v>2045</v>
      </c>
      <c r="AK54" s="161">
        <f t="shared" si="10"/>
        <v>2046</v>
      </c>
      <c r="AL54" s="161">
        <f t="shared" si="10"/>
        <v>2047</v>
      </c>
      <c r="AM54" s="161">
        <f t="shared" si="10"/>
        <v>2048</v>
      </c>
      <c r="AN54" s="161">
        <f t="shared" si="10"/>
        <v>2049</v>
      </c>
      <c r="AO54" s="161">
        <f t="shared" si="10"/>
        <v>2050</v>
      </c>
      <c r="AP54" s="161">
        <f t="shared" si="10"/>
        <v>2051</v>
      </c>
      <c r="AQ54" s="161">
        <f t="shared" si="10"/>
        <v>2052</v>
      </c>
      <c r="AR54" s="161">
        <f t="shared" si="10"/>
        <v>2053</v>
      </c>
      <c r="AS54" s="161">
        <f t="shared" si="10"/>
        <v>2054</v>
      </c>
      <c r="AT54" s="161">
        <f t="shared" si="10"/>
        <v>2055</v>
      </c>
      <c r="AU54" s="161">
        <f t="shared" si="10"/>
        <v>2056</v>
      </c>
      <c r="AV54" s="161">
        <f t="shared" si="10"/>
        <v>2057</v>
      </c>
      <c r="AW54" s="161">
        <f t="shared" si="10"/>
        <v>2058</v>
      </c>
      <c r="AX54" s="161">
        <f t="shared" si="10"/>
        <v>2059</v>
      </c>
      <c r="AY54" s="161">
        <f t="shared" si="10"/>
        <v>2060</v>
      </c>
      <c r="AZ54" s="161">
        <f t="shared" si="10"/>
        <v>2061</v>
      </c>
      <c r="BA54" s="161">
        <f t="shared" si="10"/>
        <v>2062</v>
      </c>
      <c r="BB54" s="161">
        <f t="shared" si="10"/>
        <v>2063</v>
      </c>
      <c r="BC54" s="161">
        <f t="shared" si="10"/>
        <v>2064</v>
      </c>
      <c r="BD54" s="161">
        <f t="shared" si="10"/>
        <v>2065</v>
      </c>
      <c r="BE54" s="161">
        <f t="shared" si="10"/>
        <v>2066</v>
      </c>
      <c r="BF54" s="161">
        <f t="shared" si="10"/>
        <v>2067</v>
      </c>
    </row>
    <row r="55" spans="1:58" ht="15" customHeight="1" thickTop="1" x14ac:dyDescent="0.3"/>
    <row r="56" spans="1:58" s="78" customFormat="1" ht="15" customHeight="1" x14ac:dyDescent="0.3">
      <c r="D56" s="84">
        <v>1</v>
      </c>
      <c r="E56" s="84" t="str">
        <f>$E$5</f>
        <v>USD_1</v>
      </c>
      <c r="F56" s="84"/>
      <c r="G56" s="84"/>
      <c r="H56" s="85">
        <f t="shared" ref="H56:H68" si="11">SUM(I56:BF56)</f>
        <v>30.879745367462366</v>
      </c>
      <c r="I56" s="92">
        <f>SUMIF('Debt _USD'!$G$91:$G$131,$D56,'Debt _USD'!Z$91:Z$131)/10^6</f>
        <v>1.5669620935288608</v>
      </c>
      <c r="J56" s="92">
        <f>SUMIF('Debt _USD'!$G$91:$G$131,$D56,'Debt _USD'!AA$91:AA$131)/10^6</f>
        <v>1.5439320246936605</v>
      </c>
      <c r="K56" s="92">
        <f>SUMIF('Debt _USD'!$G$91:$G$131,$D56,'Debt _USD'!AB$91:AB$131)/10^6</f>
        <v>1.5194798824711475</v>
      </c>
      <c r="L56" s="92">
        <f>SUMIF('Debt _USD'!$G$91:$G$131,$D56,'Debt _USD'!AC$91:AC$131)/10^6</f>
        <v>1.4832788091714129</v>
      </c>
      <c r="M56" s="92">
        <f>SUMIF('Debt _USD'!$G$91:$G$131,$D56,'Debt _USD'!AD$91:AD$131)/10^6</f>
        <v>1.4411795839341031</v>
      </c>
      <c r="N56" s="92">
        <f>SUMIF('Debt _USD'!$G$91:$G$131,$D56,'Debt _USD'!AE$91:AE$131)/10^6</f>
        <v>1.4017202758482328</v>
      </c>
      <c r="O56" s="92">
        <f>SUMIF('Debt _USD'!$G$91:$G$131,$D56,'Debt _USD'!AF$91:AF$131)/10^6</f>
        <v>1.3622999954746728</v>
      </c>
      <c r="P56" s="92">
        <f>SUMIF('Debt _USD'!$G$91:$G$131,$D56,'Debt _USD'!AG$91:AG$131)/10^6</f>
        <v>1.3162423248226403</v>
      </c>
      <c r="Q56" s="92">
        <f>SUMIF('Debt _USD'!$G$91:$G$131,$D56,'Debt _USD'!AH$91:AH$131)/10^6</f>
        <v>1.2753024877208483</v>
      </c>
      <c r="R56" s="92">
        <f>SUMIF('Debt _USD'!$G$91:$G$131,$D56,'Debt _USD'!AI$91:AI$131)/10^6</f>
        <v>1.2336426461715564</v>
      </c>
      <c r="S56" s="92">
        <f>SUMIF('Debt _USD'!$G$91:$G$131,$D56,'Debt _USD'!AJ$91:AJ$131)/10^6</f>
        <v>1.1912614692241759</v>
      </c>
      <c r="T56" s="92">
        <f>SUMIF('Debt _USD'!$G$91:$G$131,$D56,'Debt _USD'!AK$91:AK$131)/10^6</f>
        <v>1.1457656041395723</v>
      </c>
      <c r="U56" s="92">
        <f>SUMIF('Debt _USD'!$G$91:$G$131,$D56,'Debt _USD'!AL$91:AL$131)/10^6</f>
        <v>1.1002694619425111</v>
      </c>
      <c r="V56" s="92">
        <f>SUMIF('Debt _USD'!$G$91:$G$131,$D56,'Debt _USD'!AM$91:AM$131)/10^6</f>
        <v>1.0547733197454503</v>
      </c>
      <c r="W56" s="92">
        <f>SUMIF('Debt _USD'!$G$91:$G$131,$D56,'Debt _USD'!AN$91:AN$131)/10^6</f>
        <v>1.0098679850821763</v>
      </c>
      <c r="X56" s="92">
        <f>SUMIF('Debt _USD'!$G$91:$G$131,$D56,'Debt _USD'!AO$91:AO$131)/10^6</f>
        <v>0.9649272629617297</v>
      </c>
      <c r="Y56" s="92">
        <f>SUMIF('Debt _USD'!$G$91:$G$131,$D56,'Debt _USD'!AP$91:AP$131)/10^6</f>
        <v>0.91998654084128295</v>
      </c>
      <c r="Z56" s="92">
        <f>SUMIF('Debt _USD'!$G$91:$G$131,$D56,'Debt _USD'!AQ$91:AQ$131)/10^6</f>
        <v>0.87309634115583601</v>
      </c>
      <c r="AA56" s="92">
        <f>SUMIF('Debt _USD'!$G$91:$G$131,$D56,'Debt _USD'!AR$91:AR$131)/10^6</f>
        <v>0.82620747242097803</v>
      </c>
      <c r="AB56" s="92">
        <f>SUMIF('Debt _USD'!$G$91:$G$131,$D56,'Debt _USD'!AS$91:AS$131)/10^6</f>
        <v>0.77931860368612005</v>
      </c>
      <c r="AC56" s="92">
        <f>SUMIF('Debt _USD'!$G$91:$G$131,$D56,'Debt _USD'!AT$91:AT$131)/10^6</f>
        <v>0.73242973495126173</v>
      </c>
      <c r="AD56" s="92">
        <f>SUMIF('Debt _USD'!$G$91:$G$131,$D56,'Debt _USD'!AU$91:AU$131)/10^6</f>
        <v>0.68549578746640383</v>
      </c>
      <c r="AE56" s="92">
        <f>SUMIF('Debt _USD'!$G$91:$G$131,$D56,'Debt _USD'!AV$91:AV$131)/10^6</f>
        <v>0.64051131754654578</v>
      </c>
      <c r="AF56" s="92">
        <f>SUMIF('Debt _USD'!$G$91:$G$131,$D56,'Debt _USD'!AW$91:AW$131)/10^6</f>
        <v>0.59552684762668751</v>
      </c>
      <c r="AG56" s="92">
        <f>SUMIF('Debt _USD'!$G$91:$G$131,$D56,'Debt _USD'!AX$91:AX$131)/10^6</f>
        <v>0.55054237770682946</v>
      </c>
      <c r="AH56" s="92">
        <f>SUMIF('Debt _USD'!$G$91:$G$131,$D56,'Debt _USD'!AY$91:AY$131)/10^6</f>
        <v>0.50555790778697141</v>
      </c>
      <c r="AI56" s="92">
        <f>SUMIF('Debt _USD'!$G$91:$G$131,$D56,'Debt _USD'!AZ$91:AZ$131)/10^6</f>
        <v>0.46057343786711313</v>
      </c>
      <c r="AJ56" s="92">
        <f>SUMIF('Debt _USD'!$G$91:$G$131,$D56,'Debt _USD'!BA$91:BA$131)/10^6</f>
        <v>0.41558896794725514</v>
      </c>
      <c r="AK56" s="92">
        <f>SUMIF('Debt _USD'!$G$91:$G$131,$D56,'Debt _USD'!BB$91:BB$131)/10^6</f>
        <v>0.37311266320705838</v>
      </c>
      <c r="AL56" s="92">
        <f>SUMIF('Debt _USD'!$G$91:$G$131,$D56,'Debt _USD'!BC$91:BC$131)/10^6</f>
        <v>0.33400820869347342</v>
      </c>
      <c r="AM56" s="92">
        <f>SUMIF('Debt _USD'!$G$91:$G$131,$D56,'Debt _USD'!BD$91:BD$131)/10^6</f>
        <v>0.29723392655572234</v>
      </c>
      <c r="AN56" s="92">
        <f>SUMIF('Debt _USD'!$G$91:$G$131,$D56,'Debt _USD'!BE$91:BE$131)/10^6</f>
        <v>0.26021605363402639</v>
      </c>
      <c r="AO56" s="92">
        <f>SUMIF('Debt _USD'!$G$91:$G$131,$D56,'Debt _USD'!BF$91:BF$131)/10^6</f>
        <v>0.22346959584028855</v>
      </c>
      <c r="AP56" s="92">
        <f>SUMIF('Debt _USD'!$G$91:$G$131,$D56,'Debt _USD'!BG$91:BG$131)/10^6</f>
        <v>0.19428458320329936</v>
      </c>
      <c r="AQ56" s="92">
        <f>SUMIF('Debt _USD'!$G$91:$G$131,$D56,'Debt _USD'!BH$91:BH$131)/10^6</f>
        <v>0.16331643374722218</v>
      </c>
      <c r="AR56" s="92">
        <f>SUMIF('Debt _USD'!$G$91:$G$131,$D56,'Debt _USD'!BI$91:BI$131)/10^6</f>
        <v>0.13633508237804526</v>
      </c>
      <c r="AS56" s="92">
        <f>SUMIF('Debt _USD'!$G$91:$G$131,$D56,'Debt _USD'!BJ$91:BJ$131)/10^6</f>
        <v>0.10935373100886833</v>
      </c>
      <c r="AT56" s="92">
        <f>SUMIF('Debt _USD'!$G$91:$G$131,$D56,'Debt _USD'!BK$91:BK$131)/10^6</f>
        <v>8.2388445201507898E-2</v>
      </c>
      <c r="AU56" s="92">
        <f>SUMIF('Debt _USD'!$G$91:$G$131,$D56,'Debt _USD'!BL$91:BL$131)/10^6</f>
        <v>5.5423159394147478E-2</v>
      </c>
      <c r="AV56" s="92">
        <f>SUMIF('Debt _USD'!$G$91:$G$131,$D56,'Debt _USD'!BM$91:BM$131)/10^6</f>
        <v>2.8457873586787058E-2</v>
      </c>
      <c r="AW56" s="92">
        <f>SUMIF('Debt _USD'!$G$91:$G$131,$D56,'Debt _USD'!BN$91:BN$131)/10^6</f>
        <v>1.5268724466649885E-2</v>
      </c>
      <c r="AX56" s="92">
        <f>SUMIF('Debt _USD'!$G$91:$G$131,$D56,'Debt _USD'!BO$91:BO$131)/10^6</f>
        <v>8.8016739018473567E-3</v>
      </c>
      <c r="AY56" s="92">
        <f>SUMIF('Debt _USD'!$G$91:$G$131,$D56,'Debt _USD'!BP$91:BP$131)/10^6</f>
        <v>2.3346233370446019E-3</v>
      </c>
      <c r="AZ56" s="92">
        <f>SUMIF('Debt _USD'!$G$91:$G$131,$D56,'Debt _USD'!BQ$91:BQ$131)/10^6</f>
        <v>3.6243316949073539E-9</v>
      </c>
      <c r="BA56" s="92">
        <f>SUMIF('Debt _USD'!$G$91:$G$131,$D56,'Debt _USD'!BR$91:BR$131)/10^6</f>
        <v>3.6243316949073539E-9</v>
      </c>
      <c r="BB56" s="92">
        <f>SUMIF('Debt _USD'!$G$91:$G$131,$D56,'Debt _USD'!BS$91:BS$131)/10^6</f>
        <v>3.6243316949073539E-9</v>
      </c>
      <c r="BC56" s="92">
        <f>SUMIF('Debt _USD'!$G$91:$G$131,$D56,'Debt _USD'!BT$91:BT$131)/10^6</f>
        <v>3.6243316949073539E-9</v>
      </c>
      <c r="BD56" s="92">
        <f>SUMIF('Debt _USD'!$G$91:$G$131,$D56,'Debt _USD'!BU$91:BU$131)/10^6</f>
        <v>3.6243316949073539E-9</v>
      </c>
      <c r="BE56" s="92">
        <f>SUMIF('Debt _USD'!$G$91:$G$131,$D56,'Debt _USD'!BV$91:BV$131)/10^6</f>
        <v>3.6243316949073539E-9</v>
      </c>
      <c r="BF56" s="92">
        <f>SUMIF('Debt _USD'!$G$91:$G$131,$D56,'Debt _USD'!BW$91:BW$131)/10^6</f>
        <v>3.6243316949073539E-9</v>
      </c>
    </row>
    <row r="57" spans="1:58" s="78" customFormat="1" ht="15" customHeight="1" x14ac:dyDescent="0.3">
      <c r="D57" s="84">
        <v>2</v>
      </c>
      <c r="E57" s="84" t="str">
        <f>$E$6</f>
        <v>USD_2</v>
      </c>
      <c r="F57" s="84"/>
      <c r="G57" s="84"/>
      <c r="H57" s="85">
        <f t="shared" si="11"/>
        <v>38.1604055907885</v>
      </c>
      <c r="I57" s="92">
        <f>SUMIF('Debt _USD'!$G$91:$G$131,$D57,'Debt _USD'!Z$91:Z$131)/10^6</f>
        <v>3.5115290472979708</v>
      </c>
      <c r="J57" s="92">
        <f>SUMIF('Debt _USD'!$G$91:$G$131,$D57,'Debt _USD'!AA$91:AA$131)/10^6</f>
        <v>3.3209753272988385</v>
      </c>
      <c r="K57" s="92">
        <f>SUMIF('Debt _USD'!$G$91:$G$131,$D57,'Debt _USD'!AB$91:AB$131)/10^6</f>
        <v>3.1456189129455399</v>
      </c>
      <c r="L57" s="92">
        <f>SUMIF('Debt _USD'!$G$91:$G$131,$D57,'Debt _USD'!AC$91:AC$131)/10^6</f>
        <v>2.9745565138146151</v>
      </c>
      <c r="M57" s="92">
        <f>SUMIF('Debt _USD'!$G$91:$G$131,$D57,'Debt _USD'!AD$91:AD$131)/10^6</f>
        <v>2.8034122360209066</v>
      </c>
      <c r="N57" s="92">
        <f>SUMIF('Debt _USD'!$G$91:$G$131,$D57,'Debt _USD'!AE$91:AE$131)/10^6</f>
        <v>2.6322065492957045</v>
      </c>
      <c r="O57" s="92">
        <f>SUMIF('Debt _USD'!$G$91:$G$131,$D57,'Debt _USD'!AF$91:AF$131)/10^6</f>
        <v>2.4609394536099978</v>
      </c>
      <c r="P57" s="92">
        <f>SUMIF('Debt _USD'!$G$91:$G$131,$D57,'Debt _USD'!AG$91:AG$131)/10^6</f>
        <v>2.2892762856789064</v>
      </c>
      <c r="Q57" s="92">
        <f>SUMIF('Debt _USD'!$G$91:$G$131,$D57,'Debt _USD'!AH$91:AH$131)/10^6</f>
        <v>2.1175312389406185</v>
      </c>
      <c r="R57" s="92">
        <f>SUMIF('Debt _USD'!$G$91:$G$131,$D57,'Debt _USD'!AI$91:AI$131)/10^6</f>
        <v>1.9457452533468897</v>
      </c>
      <c r="S57" s="92">
        <f>SUMIF('Debt _USD'!$G$91:$G$131,$D57,'Debt _USD'!AJ$91:AJ$131)/10^6</f>
        <v>1.7738773890857282</v>
      </c>
      <c r="T57" s="92">
        <f>SUMIF('Debt _USD'!$G$91:$G$131,$D57,'Debt _USD'!AK$91:AK$131)/10^6</f>
        <v>1.6018185959935989</v>
      </c>
      <c r="U57" s="92">
        <f>SUMIF('Debt _USD'!$G$91:$G$131,$D57,'Debt _USD'!AL$91:AL$131)/10^6</f>
        <v>1.4302574440051266</v>
      </c>
      <c r="V57" s="92">
        <f>SUMIF('Debt _USD'!$G$91:$G$131,$D57,'Debt _USD'!AM$91:AM$131)/10^6</f>
        <v>1.2586348834137346</v>
      </c>
      <c r="W57" s="92">
        <f>SUMIF('Debt _USD'!$G$91:$G$131,$D57,'Debt _USD'!AN$91:AN$131)/10^6</f>
        <v>1.0869304442118093</v>
      </c>
      <c r="X57" s="92">
        <f>SUMIF('Debt _USD'!$G$91:$G$131,$D57,'Debt _USD'!AO$91:AO$131)/10^6</f>
        <v>0.91514412709079862</v>
      </c>
      <c r="Y57" s="92">
        <f>SUMIF('Debt _USD'!$G$91:$G$131,$D57,'Debt _USD'!AP$91:AP$131)/10^6</f>
        <v>0.74327593130283631</v>
      </c>
      <c r="Z57" s="92">
        <f>SUMIF('Debt _USD'!$G$91:$G$131,$D57,'Debt _USD'!AQ$91:AQ$131)/10^6</f>
        <v>0.57132585657640766</v>
      </c>
      <c r="AA57" s="92">
        <f>SUMIF('Debt _USD'!$G$91:$G$131,$D57,'Debt _USD'!AR$91:AR$131)/10^6</f>
        <v>0.39929390417612215</v>
      </c>
      <c r="AB57" s="92">
        <f>SUMIF('Debt _USD'!$G$91:$G$131,$D57,'Debt _USD'!AS$91:AS$131)/10^6</f>
        <v>0.22722101198628405</v>
      </c>
      <c r="AC57" s="92">
        <f>SUMIF('Debt _USD'!$G$91:$G$131,$D57,'Debt _USD'!AT$91:AT$131)/10^6</f>
        <v>0.20007593784083813</v>
      </c>
      <c r="AD57" s="92">
        <f>SUMIF('Debt _USD'!$G$91:$G$131,$D57,'Debt _USD'!AU$91:AU$131)/10^6</f>
        <v>0.17688150212727372</v>
      </c>
      <c r="AE57" s="92">
        <f>SUMIF('Debt _USD'!$G$91:$G$131,$D57,'Debt _USD'!AV$91:AV$131)/10^6</f>
        <v>0.15368706641370927</v>
      </c>
      <c r="AF57" s="92">
        <f>SUMIF('Debt _USD'!$G$91:$G$131,$D57,'Debt _USD'!AW$91:AW$131)/10^6</f>
        <v>0.13049263070014491</v>
      </c>
      <c r="AG57" s="92">
        <f>SUMIF('Debt _USD'!$G$91:$G$131,$D57,'Debt _USD'!AX$91:AX$131)/10^6</f>
        <v>0.10729819498658053</v>
      </c>
      <c r="AH57" s="92">
        <f>SUMIF('Debt _USD'!$G$91:$G$131,$D57,'Debt _USD'!AY$91:AY$131)/10^6</f>
        <v>7.7138087238416114E-2</v>
      </c>
      <c r="AI57" s="92">
        <f>SUMIF('Debt _USD'!$G$91:$G$131,$D57,'Debt _USD'!AZ$91:AZ$131)/10^6</f>
        <v>5.526141061207674E-2</v>
      </c>
      <c r="AJ57" s="92">
        <f>SUMIF('Debt _USD'!$G$91:$G$131,$D57,'Debt _USD'!BA$91:BA$131)/10^6</f>
        <v>3.508725512970174E-2</v>
      </c>
      <c r="AK57" s="92">
        <f>SUMIF('Debt _USD'!$G$91:$G$131,$D57,'Debt _USD'!BB$91:BB$131)/10^6</f>
        <v>1.4913099647326738E-2</v>
      </c>
      <c r="AL57" s="92">
        <f>SUMIF('Debt _USD'!$G$91:$G$131,$D57,'Debt _USD'!BC$91:BC$131)/10^6</f>
        <v>1.7385173123329877E-15</v>
      </c>
      <c r="AM57" s="92">
        <f>SUMIF('Debt _USD'!$G$91:$G$131,$D57,'Debt _USD'!BD$91:BD$131)/10^6</f>
        <v>1.7385173123329877E-15</v>
      </c>
      <c r="AN57" s="92">
        <f>SUMIF('Debt _USD'!$G$91:$G$131,$D57,'Debt _USD'!BE$91:BE$131)/10^6</f>
        <v>1.7385173123329877E-15</v>
      </c>
      <c r="AO57" s="92">
        <f>SUMIF('Debt _USD'!$G$91:$G$131,$D57,'Debt _USD'!BF$91:BF$131)/10^6</f>
        <v>1.7385173123329877E-15</v>
      </c>
      <c r="AP57" s="92">
        <f>SUMIF('Debt _USD'!$G$91:$G$131,$D57,'Debt _USD'!BG$91:BG$131)/10^6</f>
        <v>1.7385173123329877E-15</v>
      </c>
      <c r="AQ57" s="92">
        <f>SUMIF('Debt _USD'!$G$91:$G$131,$D57,'Debt _USD'!BH$91:BH$131)/10^6</f>
        <v>1.7385173123329877E-15</v>
      </c>
      <c r="AR57" s="92">
        <f>SUMIF('Debt _USD'!$G$91:$G$131,$D57,'Debt _USD'!BI$91:BI$131)/10^6</f>
        <v>1.7385173123329877E-15</v>
      </c>
      <c r="AS57" s="92">
        <f>SUMIF('Debt _USD'!$G$91:$G$131,$D57,'Debt _USD'!BJ$91:BJ$131)/10^6</f>
        <v>1.7385173123329877E-15</v>
      </c>
      <c r="AT57" s="92">
        <f>SUMIF('Debt _USD'!$G$91:$G$131,$D57,'Debt _USD'!BK$91:BK$131)/10^6</f>
        <v>1.7385173123329877E-15</v>
      </c>
      <c r="AU57" s="92">
        <f>SUMIF('Debt _USD'!$G$91:$G$131,$D57,'Debt _USD'!BL$91:BL$131)/10^6</f>
        <v>1.7385173123329877E-15</v>
      </c>
      <c r="AV57" s="92">
        <f>SUMIF('Debt _USD'!$G$91:$G$131,$D57,'Debt _USD'!BM$91:BM$131)/10^6</f>
        <v>1.7385173123329877E-15</v>
      </c>
      <c r="AW57" s="92">
        <f>SUMIF('Debt _USD'!$G$91:$G$131,$D57,'Debt _USD'!BN$91:BN$131)/10^6</f>
        <v>1.7385173123329877E-15</v>
      </c>
      <c r="AX57" s="92">
        <f>SUMIF('Debt _USD'!$G$91:$G$131,$D57,'Debt _USD'!BO$91:BO$131)/10^6</f>
        <v>1.7385173123329877E-15</v>
      </c>
      <c r="AY57" s="92">
        <f>SUMIF('Debt _USD'!$G$91:$G$131,$D57,'Debt _USD'!BP$91:BP$131)/10^6</f>
        <v>1.7385173123329877E-15</v>
      </c>
      <c r="AZ57" s="92">
        <f>SUMIF('Debt _USD'!$G$91:$G$131,$D57,'Debt _USD'!BQ$91:BQ$131)/10^6</f>
        <v>1.7385173123329877E-15</v>
      </c>
      <c r="BA57" s="92">
        <f>SUMIF('Debt _USD'!$G$91:$G$131,$D57,'Debt _USD'!BR$91:BR$131)/10^6</f>
        <v>1.7385173123329877E-15</v>
      </c>
      <c r="BB57" s="92">
        <f>SUMIF('Debt _USD'!$G$91:$G$131,$D57,'Debt _USD'!BS$91:BS$131)/10^6</f>
        <v>1.7385173123329877E-15</v>
      </c>
      <c r="BC57" s="92">
        <f>SUMIF('Debt _USD'!$G$91:$G$131,$D57,'Debt _USD'!BT$91:BT$131)/10^6</f>
        <v>1.7385173123329877E-15</v>
      </c>
      <c r="BD57" s="92">
        <f>SUMIF('Debt _USD'!$G$91:$G$131,$D57,'Debt _USD'!BU$91:BU$131)/10^6</f>
        <v>1.7385173123329877E-15</v>
      </c>
      <c r="BE57" s="92">
        <f>SUMIF('Debt _USD'!$G$91:$G$131,$D57,'Debt _USD'!BV$91:BV$131)/10^6</f>
        <v>1.7385173123329877E-15</v>
      </c>
      <c r="BF57" s="92">
        <f>SUMIF('Debt _USD'!$G$91:$G$131,$D57,'Debt _USD'!BW$91:BW$131)/10^6</f>
        <v>1.7385173123329877E-15</v>
      </c>
    </row>
    <row r="58" spans="1:58" s="78" customFormat="1" ht="15" customHeight="1" x14ac:dyDescent="0.3">
      <c r="D58" s="84">
        <v>3</v>
      </c>
      <c r="E58" s="84" t="str">
        <f>$E$7</f>
        <v>USD_3</v>
      </c>
      <c r="F58" s="84"/>
      <c r="G58" s="84"/>
      <c r="H58" s="85">
        <f t="shared" si="11"/>
        <v>5.3211537722870075</v>
      </c>
      <c r="I58" s="92">
        <f>SUMIF('Debt _USD'!$G$91:$G$131,$D58,'Debt _USD'!Z$91:Z$131)/10^6</f>
        <v>1.8875312435626079</v>
      </c>
      <c r="J58" s="92">
        <f>SUMIF('Debt _USD'!$G$91:$G$131,$D58,'Debt _USD'!AA$91:AA$131)/10^6</f>
        <v>0.559562158442658</v>
      </c>
      <c r="K58" s="92">
        <f>SUMIF('Debt _USD'!$G$91:$G$131,$D58,'Debt _USD'!AB$91:AB$131)/10^6</f>
        <v>0.27372003526492822</v>
      </c>
      <c r="L58" s="92">
        <f>SUMIF('Debt _USD'!$G$91:$G$131,$D58,'Debt _USD'!AC$91:AC$131)/10^6</f>
        <v>0.27372003526492822</v>
      </c>
      <c r="M58" s="92">
        <f>SUMIF('Debt _USD'!$G$91:$G$131,$D58,'Debt _USD'!AD$91:AD$131)/10^6</f>
        <v>0.25851336663909891</v>
      </c>
      <c r="N58" s="92">
        <f>SUMIF('Debt _USD'!$G$91:$G$131,$D58,'Debt _USD'!AE$91:AE$131)/10^6</f>
        <v>0.24330669801326948</v>
      </c>
      <c r="O58" s="92">
        <f>SUMIF('Debt _USD'!$G$91:$G$131,$D58,'Debt _USD'!AF$91:AF$131)/10^6</f>
        <v>0.22810002938744009</v>
      </c>
      <c r="P58" s="92">
        <f>SUMIF('Debt _USD'!$G$91:$G$131,$D58,'Debt _USD'!AG$91:AG$131)/10^6</f>
        <v>0.21289336076161069</v>
      </c>
      <c r="Q58" s="92">
        <f>SUMIF('Debt _USD'!$G$91:$G$131,$D58,'Debt _USD'!AH$91:AH$131)/10^6</f>
        <v>0.19768669213578133</v>
      </c>
      <c r="R58" s="92">
        <f>SUMIF('Debt _USD'!$G$91:$G$131,$D58,'Debt _USD'!AI$91:AI$131)/10^6</f>
        <v>0.18248002350995196</v>
      </c>
      <c r="S58" s="92">
        <f>SUMIF('Debt _USD'!$G$91:$G$131,$D58,'Debt _USD'!AJ$91:AJ$131)/10^6</f>
        <v>0.16727335488412257</v>
      </c>
      <c r="T58" s="92">
        <f>SUMIF('Debt _USD'!$G$91:$G$131,$D58,'Debt _USD'!AK$91:AK$131)/10^6</f>
        <v>0.15206668625829317</v>
      </c>
      <c r="U58" s="92">
        <f>SUMIF('Debt _USD'!$G$91:$G$131,$D58,'Debt _USD'!AL$91:AL$131)/10^6</f>
        <v>0.13686001763246378</v>
      </c>
      <c r="V58" s="92">
        <f>SUMIF('Debt _USD'!$G$91:$G$131,$D58,'Debt _USD'!AM$91:AM$131)/10^6</f>
        <v>0.1216533490066344</v>
      </c>
      <c r="W58" s="92">
        <f>SUMIF('Debt _USD'!$G$91:$G$131,$D58,'Debt _USD'!AN$91:AN$131)/10^6</f>
        <v>0.10644668038080501</v>
      </c>
      <c r="X58" s="92">
        <f>SUMIF('Debt _USD'!$G$91:$G$131,$D58,'Debt _USD'!AO$91:AO$131)/10^6</f>
        <v>9.124001175497562E-2</v>
      </c>
      <c r="Y58" s="92">
        <f>SUMIF('Debt _USD'!$G$91:$G$131,$D58,'Debt _USD'!AP$91:AP$131)/10^6</f>
        <v>7.6033343129146239E-2</v>
      </c>
      <c r="Z58" s="92">
        <f>SUMIF('Debt _USD'!$G$91:$G$131,$D58,'Debt _USD'!AQ$91:AQ$131)/10^6</f>
        <v>6.0826674503316837E-2</v>
      </c>
      <c r="AA58" s="92">
        <f>SUMIF('Debt _USD'!$G$91:$G$131,$D58,'Debt _USD'!AR$91:AR$131)/10^6</f>
        <v>4.5620005877487435E-2</v>
      </c>
      <c r="AB58" s="92">
        <f>SUMIF('Debt _USD'!$G$91:$G$131,$D58,'Debt _USD'!AS$91:AS$131)/10^6</f>
        <v>3.0413337251658044E-2</v>
      </c>
      <c r="AC58" s="92">
        <f>SUMIF('Debt _USD'!$G$91:$G$131,$D58,'Debt _USD'!AT$91:AT$131)/10^6</f>
        <v>1.5206668625828647E-2</v>
      </c>
      <c r="AD58" s="92">
        <f>SUMIF('Debt _USD'!$G$91:$G$131,$D58,'Debt _USD'!AU$91:AU$131)/10^6</f>
        <v>1.002743374556303E-16</v>
      </c>
      <c r="AE58" s="92">
        <f>SUMIF('Debt _USD'!$G$91:$G$131,$D58,'Debt _USD'!AV$91:AV$131)/10^6</f>
        <v>1.002743374556303E-16</v>
      </c>
      <c r="AF58" s="92">
        <f>SUMIF('Debt _USD'!$G$91:$G$131,$D58,'Debt _USD'!AW$91:AW$131)/10^6</f>
        <v>1.002743374556303E-16</v>
      </c>
      <c r="AG58" s="92">
        <f>SUMIF('Debt _USD'!$G$91:$G$131,$D58,'Debt _USD'!AX$91:AX$131)/10^6</f>
        <v>1.002743374556303E-16</v>
      </c>
      <c r="AH58" s="92">
        <f>SUMIF('Debt _USD'!$G$91:$G$131,$D58,'Debt _USD'!AY$91:AY$131)/10^6</f>
        <v>1.002743374556303E-16</v>
      </c>
      <c r="AI58" s="92">
        <f>SUMIF('Debt _USD'!$G$91:$G$131,$D58,'Debt _USD'!AZ$91:AZ$131)/10^6</f>
        <v>1.002743374556303E-16</v>
      </c>
      <c r="AJ58" s="92">
        <f>SUMIF('Debt _USD'!$G$91:$G$131,$D58,'Debt _USD'!BA$91:BA$131)/10^6</f>
        <v>1.002743374556303E-16</v>
      </c>
      <c r="AK58" s="92">
        <f>SUMIF('Debt _USD'!$G$91:$G$131,$D58,'Debt _USD'!BB$91:BB$131)/10^6</f>
        <v>1.002743374556303E-16</v>
      </c>
      <c r="AL58" s="92">
        <f>SUMIF('Debt _USD'!$G$91:$G$131,$D58,'Debt _USD'!BC$91:BC$131)/10^6</f>
        <v>1.002743374556303E-16</v>
      </c>
      <c r="AM58" s="92">
        <f>SUMIF('Debt _USD'!$G$91:$G$131,$D58,'Debt _USD'!BD$91:BD$131)/10^6</f>
        <v>1.002743374556303E-16</v>
      </c>
      <c r="AN58" s="92">
        <f>SUMIF('Debt _USD'!$G$91:$G$131,$D58,'Debt _USD'!BE$91:BE$131)/10^6</f>
        <v>1.002743374556303E-16</v>
      </c>
      <c r="AO58" s="92">
        <f>SUMIF('Debt _USD'!$G$91:$G$131,$D58,'Debt _USD'!BF$91:BF$131)/10^6</f>
        <v>1.002743374556303E-16</v>
      </c>
      <c r="AP58" s="92">
        <f>SUMIF('Debt _USD'!$G$91:$G$131,$D58,'Debt _USD'!BG$91:BG$131)/10^6</f>
        <v>1.002743374556303E-16</v>
      </c>
      <c r="AQ58" s="92">
        <f>SUMIF('Debt _USD'!$G$91:$G$131,$D58,'Debt _USD'!BH$91:BH$131)/10^6</f>
        <v>1.002743374556303E-16</v>
      </c>
      <c r="AR58" s="92">
        <f>SUMIF('Debt _USD'!$G$91:$G$131,$D58,'Debt _USD'!BI$91:BI$131)/10^6</f>
        <v>1.002743374556303E-16</v>
      </c>
      <c r="AS58" s="92">
        <f>SUMIF('Debt _USD'!$G$91:$G$131,$D58,'Debt _USD'!BJ$91:BJ$131)/10^6</f>
        <v>1.002743374556303E-16</v>
      </c>
      <c r="AT58" s="92">
        <f>SUMIF('Debt _USD'!$G$91:$G$131,$D58,'Debt _USD'!BK$91:BK$131)/10^6</f>
        <v>1.002743374556303E-16</v>
      </c>
      <c r="AU58" s="92">
        <f>SUMIF('Debt _USD'!$G$91:$G$131,$D58,'Debt _USD'!BL$91:BL$131)/10^6</f>
        <v>1.002743374556303E-16</v>
      </c>
      <c r="AV58" s="92">
        <f>SUMIF('Debt _USD'!$G$91:$G$131,$D58,'Debt _USD'!BM$91:BM$131)/10^6</f>
        <v>1.002743374556303E-16</v>
      </c>
      <c r="AW58" s="92">
        <f>SUMIF('Debt _USD'!$G$91:$G$131,$D58,'Debt _USD'!BN$91:BN$131)/10^6</f>
        <v>1.002743374556303E-16</v>
      </c>
      <c r="AX58" s="92">
        <f>SUMIF('Debt _USD'!$G$91:$G$131,$D58,'Debt _USD'!BO$91:BO$131)/10^6</f>
        <v>1.002743374556303E-16</v>
      </c>
      <c r="AY58" s="92">
        <f>SUMIF('Debt _USD'!$G$91:$G$131,$D58,'Debt _USD'!BP$91:BP$131)/10^6</f>
        <v>1.002743374556303E-16</v>
      </c>
      <c r="AZ58" s="92">
        <f>SUMIF('Debt _USD'!$G$91:$G$131,$D58,'Debt _USD'!BQ$91:BQ$131)/10^6</f>
        <v>1.002743374556303E-16</v>
      </c>
      <c r="BA58" s="92">
        <f>SUMIF('Debt _USD'!$G$91:$G$131,$D58,'Debt _USD'!BR$91:BR$131)/10^6</f>
        <v>1.002743374556303E-16</v>
      </c>
      <c r="BB58" s="92">
        <f>SUMIF('Debt _USD'!$G$91:$G$131,$D58,'Debt _USD'!BS$91:BS$131)/10^6</f>
        <v>1.002743374556303E-16</v>
      </c>
      <c r="BC58" s="92">
        <f>SUMIF('Debt _USD'!$G$91:$G$131,$D58,'Debt _USD'!BT$91:BT$131)/10^6</f>
        <v>1.002743374556303E-16</v>
      </c>
      <c r="BD58" s="92">
        <f>SUMIF('Debt _USD'!$G$91:$G$131,$D58,'Debt _USD'!BU$91:BU$131)/10^6</f>
        <v>1.002743374556303E-16</v>
      </c>
      <c r="BE58" s="92">
        <f>SUMIF('Debt _USD'!$G$91:$G$131,$D58,'Debt _USD'!BV$91:BV$131)/10^6</f>
        <v>1.002743374556303E-16</v>
      </c>
      <c r="BF58" s="92">
        <f>SUMIF('Debt _USD'!$G$91:$G$131,$D58,'Debt _USD'!BW$91:BW$131)/10^6</f>
        <v>1.002743374556303E-16</v>
      </c>
    </row>
    <row r="59" spans="1:58" s="78" customFormat="1" ht="15" customHeight="1" x14ac:dyDescent="0.3">
      <c r="D59" s="84">
        <v>4</v>
      </c>
      <c r="E59" s="84" t="str">
        <f>$E$8</f>
        <v>USD_4</v>
      </c>
      <c r="F59" s="84"/>
      <c r="G59" s="84"/>
      <c r="H59" s="85">
        <f t="shared" si="11"/>
        <v>1.2278100180794329</v>
      </c>
      <c r="I59" s="92">
        <f>SUMIF('Debt _USD'!$G$91:$G$131,$D59,'Debt _USD'!Z$91:Z$131)/10^6</f>
        <v>0.3831580242597401</v>
      </c>
      <c r="J59" s="92">
        <f>SUMIF('Debt _USD'!$G$91:$G$131,$D59,'Debt _USD'!AA$91:AA$131)/10^6</f>
        <v>0.26804410907427684</v>
      </c>
      <c r="K59" s="92">
        <f>SUMIF('Debt _USD'!$G$91:$G$131,$D59,'Debt _USD'!AB$91:AB$131)/10^6</f>
        <v>0.19591094405011872</v>
      </c>
      <c r="L59" s="92">
        <f>SUMIF('Debt _USD'!$G$91:$G$131,$D59,'Debt _USD'!AC$91:AC$131)/10^6</f>
        <v>0.1265809290259606</v>
      </c>
      <c r="M59" s="92">
        <f>SUMIF('Debt _USD'!$G$91:$G$131,$D59,'Debt _USD'!AD$91:AD$131)/10^6</f>
        <v>7.8585587541000909E-2</v>
      </c>
      <c r="N59" s="92">
        <f>SUMIF('Debt _USD'!$G$91:$G$131,$D59,'Debt _USD'!AE$91:AE$131)/10^6</f>
        <v>6.0133776966660904E-2</v>
      </c>
      <c r="O59" s="92">
        <f>SUMIF('Debt _USD'!$G$91:$G$131,$D59,'Debt _USD'!AF$91:AF$131)/10^6</f>
        <v>4.5603062755218901E-2</v>
      </c>
      <c r="P59" s="92">
        <f>SUMIF('Debt _USD'!$G$91:$G$131,$D59,'Debt _USD'!AG$91:AG$131)/10^6</f>
        <v>3.43411960937769E-2</v>
      </c>
      <c r="Q59" s="92">
        <f>SUMIF('Debt _USD'!$G$91:$G$131,$D59,'Debt _USD'!AH$91:AH$131)/10^6</f>
        <v>2.3079329432334903E-2</v>
      </c>
      <c r="R59" s="92">
        <f>SUMIF('Debt _USD'!$G$91:$G$131,$D59,'Debt _USD'!AI$91:AI$131)/10^6</f>
        <v>1.1817462770892902E-2</v>
      </c>
      <c r="S59" s="92">
        <f>SUMIF('Debt _USD'!$G$91:$G$131,$D59,'Debt _USD'!AJ$91:AJ$131)/10^6</f>
        <v>5.5559610945090244E-4</v>
      </c>
      <c r="T59" s="92">
        <f>SUMIF('Debt _USD'!$G$91:$G$131,$D59,'Debt _USD'!AK$91:AK$131)/10^6</f>
        <v>2.4719781777093893E-18</v>
      </c>
      <c r="U59" s="92">
        <f>SUMIF('Debt _USD'!$G$91:$G$131,$D59,'Debt _USD'!AL$91:AL$131)/10^6</f>
        <v>2.4719781777093893E-18</v>
      </c>
      <c r="V59" s="92">
        <f>SUMIF('Debt _USD'!$G$91:$G$131,$D59,'Debt _USD'!AM$91:AM$131)/10^6</f>
        <v>2.4719781777093893E-18</v>
      </c>
      <c r="W59" s="92">
        <f>SUMIF('Debt _USD'!$G$91:$G$131,$D59,'Debt _USD'!AN$91:AN$131)/10^6</f>
        <v>2.4719781777093893E-18</v>
      </c>
      <c r="X59" s="92">
        <f>SUMIF('Debt _USD'!$G$91:$G$131,$D59,'Debt _USD'!AO$91:AO$131)/10^6</f>
        <v>2.4719781777093893E-18</v>
      </c>
      <c r="Y59" s="92">
        <f>SUMIF('Debt _USD'!$G$91:$G$131,$D59,'Debt _USD'!AP$91:AP$131)/10^6</f>
        <v>2.4719781777093893E-18</v>
      </c>
      <c r="Z59" s="92">
        <f>SUMIF('Debt _USD'!$G$91:$G$131,$D59,'Debt _USD'!AQ$91:AQ$131)/10^6</f>
        <v>2.4719781777093893E-18</v>
      </c>
      <c r="AA59" s="92">
        <f>SUMIF('Debt _USD'!$G$91:$G$131,$D59,'Debt _USD'!AR$91:AR$131)/10^6</f>
        <v>2.4719781777093893E-18</v>
      </c>
      <c r="AB59" s="92">
        <f>SUMIF('Debt _USD'!$G$91:$G$131,$D59,'Debt _USD'!AS$91:AS$131)/10^6</f>
        <v>2.4719781777093893E-18</v>
      </c>
      <c r="AC59" s="92">
        <f>SUMIF('Debt _USD'!$G$91:$G$131,$D59,'Debt _USD'!AT$91:AT$131)/10^6</f>
        <v>2.4719781777093893E-18</v>
      </c>
      <c r="AD59" s="92">
        <f>SUMIF('Debt _USD'!$G$91:$G$131,$D59,'Debt _USD'!AU$91:AU$131)/10^6</f>
        <v>2.4719781777093893E-18</v>
      </c>
      <c r="AE59" s="92">
        <f>SUMIF('Debt _USD'!$G$91:$G$131,$D59,'Debt _USD'!AV$91:AV$131)/10^6</f>
        <v>2.4719781777093893E-18</v>
      </c>
      <c r="AF59" s="92">
        <f>SUMIF('Debt _USD'!$G$91:$G$131,$D59,'Debt _USD'!AW$91:AW$131)/10^6</f>
        <v>2.4719781777093893E-18</v>
      </c>
      <c r="AG59" s="92">
        <f>SUMIF('Debt _USD'!$G$91:$G$131,$D59,'Debt _USD'!AX$91:AX$131)/10^6</f>
        <v>2.4719781777093893E-18</v>
      </c>
      <c r="AH59" s="92">
        <f>SUMIF('Debt _USD'!$G$91:$G$131,$D59,'Debt _USD'!AY$91:AY$131)/10^6</f>
        <v>2.4719781777093893E-18</v>
      </c>
      <c r="AI59" s="92">
        <f>SUMIF('Debt _USD'!$G$91:$G$131,$D59,'Debt _USD'!AZ$91:AZ$131)/10^6</f>
        <v>2.4719781777093893E-18</v>
      </c>
      <c r="AJ59" s="92">
        <f>SUMIF('Debt _USD'!$G$91:$G$131,$D59,'Debt _USD'!BA$91:BA$131)/10^6</f>
        <v>2.4719781777093893E-18</v>
      </c>
      <c r="AK59" s="92">
        <f>SUMIF('Debt _USD'!$G$91:$G$131,$D59,'Debt _USD'!BB$91:BB$131)/10^6</f>
        <v>2.4719781777093893E-18</v>
      </c>
      <c r="AL59" s="92">
        <f>SUMIF('Debt _USD'!$G$91:$G$131,$D59,'Debt _USD'!BC$91:BC$131)/10^6</f>
        <v>2.4719781777093893E-18</v>
      </c>
      <c r="AM59" s="92">
        <f>SUMIF('Debt _USD'!$G$91:$G$131,$D59,'Debt _USD'!BD$91:BD$131)/10^6</f>
        <v>2.4719781777093893E-18</v>
      </c>
      <c r="AN59" s="92">
        <f>SUMIF('Debt _USD'!$G$91:$G$131,$D59,'Debt _USD'!BE$91:BE$131)/10^6</f>
        <v>2.4719781777093893E-18</v>
      </c>
      <c r="AO59" s="92">
        <f>SUMIF('Debt _USD'!$G$91:$G$131,$D59,'Debt _USD'!BF$91:BF$131)/10^6</f>
        <v>2.4719781777093893E-18</v>
      </c>
      <c r="AP59" s="92">
        <f>SUMIF('Debt _USD'!$G$91:$G$131,$D59,'Debt _USD'!BG$91:BG$131)/10^6</f>
        <v>2.4719781777093893E-18</v>
      </c>
      <c r="AQ59" s="92">
        <f>SUMIF('Debt _USD'!$G$91:$G$131,$D59,'Debt _USD'!BH$91:BH$131)/10^6</f>
        <v>2.4719781777093893E-18</v>
      </c>
      <c r="AR59" s="92">
        <f>SUMIF('Debt _USD'!$G$91:$G$131,$D59,'Debt _USD'!BI$91:BI$131)/10^6</f>
        <v>2.4719781777093893E-18</v>
      </c>
      <c r="AS59" s="92">
        <f>SUMIF('Debt _USD'!$G$91:$G$131,$D59,'Debt _USD'!BJ$91:BJ$131)/10^6</f>
        <v>2.4719781777093893E-18</v>
      </c>
      <c r="AT59" s="92">
        <f>SUMIF('Debt _USD'!$G$91:$G$131,$D59,'Debt _USD'!BK$91:BK$131)/10^6</f>
        <v>2.4719781777093893E-18</v>
      </c>
      <c r="AU59" s="92">
        <f>SUMIF('Debt _USD'!$G$91:$G$131,$D59,'Debt _USD'!BL$91:BL$131)/10^6</f>
        <v>2.4719781777093893E-18</v>
      </c>
      <c r="AV59" s="92">
        <f>SUMIF('Debt _USD'!$G$91:$G$131,$D59,'Debt _USD'!BM$91:BM$131)/10^6</f>
        <v>2.4719781777093893E-18</v>
      </c>
      <c r="AW59" s="92">
        <f>SUMIF('Debt _USD'!$G$91:$G$131,$D59,'Debt _USD'!BN$91:BN$131)/10^6</f>
        <v>2.4719781777093893E-18</v>
      </c>
      <c r="AX59" s="92">
        <f>SUMIF('Debt _USD'!$G$91:$G$131,$D59,'Debt _USD'!BO$91:BO$131)/10^6</f>
        <v>2.4719781777093893E-18</v>
      </c>
      <c r="AY59" s="92">
        <f>SUMIF('Debt _USD'!$G$91:$G$131,$D59,'Debt _USD'!BP$91:BP$131)/10^6</f>
        <v>2.4719781777093893E-18</v>
      </c>
      <c r="AZ59" s="92">
        <f>SUMIF('Debt _USD'!$G$91:$G$131,$D59,'Debt _USD'!BQ$91:BQ$131)/10^6</f>
        <v>2.4719781777093893E-18</v>
      </c>
      <c r="BA59" s="92">
        <f>SUMIF('Debt _USD'!$G$91:$G$131,$D59,'Debt _USD'!BR$91:BR$131)/10^6</f>
        <v>2.4719781777093893E-18</v>
      </c>
      <c r="BB59" s="92">
        <f>SUMIF('Debt _USD'!$G$91:$G$131,$D59,'Debt _USD'!BS$91:BS$131)/10^6</f>
        <v>2.4719781777093893E-18</v>
      </c>
      <c r="BC59" s="92">
        <f>SUMIF('Debt _USD'!$G$91:$G$131,$D59,'Debt _USD'!BT$91:BT$131)/10^6</f>
        <v>2.4719781777093893E-18</v>
      </c>
      <c r="BD59" s="92">
        <f>SUMIF('Debt _USD'!$G$91:$G$131,$D59,'Debt _USD'!BU$91:BU$131)/10^6</f>
        <v>2.4719781777093893E-18</v>
      </c>
      <c r="BE59" s="92">
        <f>SUMIF('Debt _USD'!$G$91:$G$131,$D59,'Debt _USD'!BV$91:BV$131)/10^6</f>
        <v>2.4719781777093893E-18</v>
      </c>
      <c r="BF59" s="92">
        <f>SUMIF('Debt _USD'!$G$91:$G$131,$D59,'Debt _USD'!BW$91:BW$131)/10^6</f>
        <v>2.4719781777093893E-18</v>
      </c>
    </row>
    <row r="60" spans="1:58" s="78" customFormat="1" ht="15" customHeight="1" x14ac:dyDescent="0.3">
      <c r="B60" s="84"/>
      <c r="C60" s="84"/>
      <c r="D60" s="84">
        <v>5</v>
      </c>
      <c r="E60" s="84" t="str">
        <f>$E$9</f>
        <v>USD_5</v>
      </c>
      <c r="F60" s="84"/>
      <c r="G60" s="84"/>
      <c r="H60" s="85">
        <f t="shared" si="11"/>
        <v>15.060566111720929</v>
      </c>
      <c r="I60" s="92">
        <f>SUMIF('Debt _USD'!$G$91:$G$131,$D60,'Debt _USD'!Z$91:Z$131)/10^6</f>
        <v>5.4603751307441852</v>
      </c>
      <c r="J60" s="92">
        <f>SUMIF('Debt _USD'!$G$91:$G$131,$D60,'Debt _USD'!AA$91:AA$131)/10^6</f>
        <v>4.2000424402170538</v>
      </c>
      <c r="K60" s="92">
        <f>SUMIF('Debt _USD'!$G$91:$G$131,$D60,'Debt _USD'!AB$91:AB$131)/10^6</f>
        <v>3.0000371351899222</v>
      </c>
      <c r="L60" s="92">
        <f>SUMIF('Debt _USD'!$G$91:$G$131,$D60,'Debt _USD'!AC$91:AC$131)/10^6</f>
        <v>1.8000318301627904</v>
      </c>
      <c r="M60" s="92">
        <f>SUMIF('Debt _USD'!$G$91:$G$131,$D60,'Debt _USD'!AD$91:AD$131)/10^6</f>
        <v>0.60002652513565868</v>
      </c>
      <c r="N60" s="92">
        <f>SUMIF('Debt _USD'!$G$91:$G$131,$D60,'Debt _USD'!AE$91:AE$131)/10^6</f>
        <v>2.1220108526959707E-5</v>
      </c>
      <c r="O60" s="92">
        <f>SUMIF('Debt _USD'!$G$91:$G$131,$D60,'Debt _USD'!AF$91:AF$131)/10^6</f>
        <v>1.5915081395219777E-5</v>
      </c>
      <c r="P60" s="92">
        <f>SUMIF('Debt _USD'!$G$91:$G$131,$D60,'Debt _USD'!AG$91:AG$131)/10^6</f>
        <v>1.061005426347985E-5</v>
      </c>
      <c r="Q60" s="92">
        <f>SUMIF('Debt _USD'!$G$91:$G$131,$D60,'Debt _USD'!AH$91:AH$131)/10^6</f>
        <v>5.3050271317399208E-6</v>
      </c>
      <c r="R60" s="92">
        <f>SUMIF('Debt _USD'!$G$91:$G$131,$D60,'Debt _USD'!AI$91:AI$131)/10^6</f>
        <v>-7.9580786405131226E-21</v>
      </c>
      <c r="S60" s="92">
        <f>SUMIF('Debt _USD'!$G$91:$G$131,$D60,'Debt _USD'!AJ$91:AJ$131)/10^6</f>
        <v>-7.9580786405131226E-21</v>
      </c>
      <c r="T60" s="92">
        <f>SUMIF('Debt _USD'!$G$91:$G$131,$D60,'Debt _USD'!AK$91:AK$131)/10^6</f>
        <v>-7.9580786405131226E-21</v>
      </c>
      <c r="U60" s="92">
        <f>SUMIF('Debt _USD'!$G$91:$G$131,$D60,'Debt _USD'!AL$91:AL$131)/10^6</f>
        <v>-7.9580786405131226E-21</v>
      </c>
      <c r="V60" s="92">
        <f>SUMIF('Debt _USD'!$G$91:$G$131,$D60,'Debt _USD'!AM$91:AM$131)/10^6</f>
        <v>-7.9580786405131226E-21</v>
      </c>
      <c r="W60" s="92">
        <f>SUMIF('Debt _USD'!$G$91:$G$131,$D60,'Debt _USD'!AN$91:AN$131)/10^6</f>
        <v>-7.9580786405131226E-21</v>
      </c>
      <c r="X60" s="92">
        <f>SUMIF('Debt _USD'!$G$91:$G$131,$D60,'Debt _USD'!AO$91:AO$131)/10^6</f>
        <v>-7.9580786405131226E-21</v>
      </c>
      <c r="Y60" s="92">
        <f>SUMIF('Debt _USD'!$G$91:$G$131,$D60,'Debt _USD'!AP$91:AP$131)/10^6</f>
        <v>-7.9580786405131226E-21</v>
      </c>
      <c r="Z60" s="92">
        <f>SUMIF('Debt _USD'!$G$91:$G$131,$D60,'Debt _USD'!AQ$91:AQ$131)/10^6</f>
        <v>-7.9580786405131226E-21</v>
      </c>
      <c r="AA60" s="92">
        <f>SUMIF('Debt _USD'!$G$91:$G$131,$D60,'Debt _USD'!AR$91:AR$131)/10^6</f>
        <v>-7.9580786405131226E-21</v>
      </c>
      <c r="AB60" s="92">
        <f>SUMIF('Debt _USD'!$G$91:$G$131,$D60,'Debt _USD'!AS$91:AS$131)/10^6</f>
        <v>-7.9580786405131226E-21</v>
      </c>
      <c r="AC60" s="92">
        <f>SUMIF('Debt _USD'!$G$91:$G$131,$D60,'Debt _USD'!AT$91:AT$131)/10^6</f>
        <v>-7.9580786405131226E-21</v>
      </c>
      <c r="AD60" s="92">
        <f>SUMIF('Debt _USD'!$G$91:$G$131,$D60,'Debt _USD'!AU$91:AU$131)/10^6</f>
        <v>-7.9580786405131226E-21</v>
      </c>
      <c r="AE60" s="92">
        <f>SUMIF('Debt _USD'!$G$91:$G$131,$D60,'Debt _USD'!AV$91:AV$131)/10^6</f>
        <v>-7.9580786405131226E-21</v>
      </c>
      <c r="AF60" s="92">
        <f>SUMIF('Debt _USD'!$G$91:$G$131,$D60,'Debt _USD'!AW$91:AW$131)/10^6</f>
        <v>-7.9580786405131226E-21</v>
      </c>
      <c r="AG60" s="92">
        <f>SUMIF('Debt _USD'!$G$91:$G$131,$D60,'Debt _USD'!AX$91:AX$131)/10^6</f>
        <v>-7.9580786405131226E-21</v>
      </c>
      <c r="AH60" s="92">
        <f>SUMIF('Debt _USD'!$G$91:$G$131,$D60,'Debt _USD'!AY$91:AY$131)/10^6</f>
        <v>-7.9580786405131226E-21</v>
      </c>
      <c r="AI60" s="92">
        <f>SUMIF('Debt _USD'!$G$91:$G$131,$D60,'Debt _USD'!AZ$91:AZ$131)/10^6</f>
        <v>-7.9580786405131226E-21</v>
      </c>
      <c r="AJ60" s="92">
        <f>SUMIF('Debt _USD'!$G$91:$G$131,$D60,'Debt _USD'!BA$91:BA$131)/10^6</f>
        <v>-7.9580786405131226E-21</v>
      </c>
      <c r="AK60" s="92">
        <f>SUMIF('Debt _USD'!$G$91:$G$131,$D60,'Debt _USD'!BB$91:BB$131)/10^6</f>
        <v>-7.9580786405131226E-21</v>
      </c>
      <c r="AL60" s="92">
        <f>SUMIF('Debt _USD'!$G$91:$G$131,$D60,'Debt _USD'!BC$91:BC$131)/10^6</f>
        <v>-7.9580786405131226E-21</v>
      </c>
      <c r="AM60" s="92">
        <f>SUMIF('Debt _USD'!$G$91:$G$131,$D60,'Debt _USD'!BD$91:BD$131)/10^6</f>
        <v>-7.9580786405131226E-21</v>
      </c>
      <c r="AN60" s="92">
        <f>SUMIF('Debt _USD'!$G$91:$G$131,$D60,'Debt _USD'!BE$91:BE$131)/10^6</f>
        <v>-7.9580786405131226E-21</v>
      </c>
      <c r="AO60" s="92">
        <f>SUMIF('Debt _USD'!$G$91:$G$131,$D60,'Debt _USD'!BF$91:BF$131)/10^6</f>
        <v>-7.9580786405131226E-21</v>
      </c>
      <c r="AP60" s="92">
        <f>SUMIF('Debt _USD'!$G$91:$G$131,$D60,'Debt _USD'!BG$91:BG$131)/10^6</f>
        <v>-7.9580786405131226E-21</v>
      </c>
      <c r="AQ60" s="92">
        <f>SUMIF('Debt _USD'!$G$91:$G$131,$D60,'Debt _USD'!BH$91:BH$131)/10^6</f>
        <v>-7.9580786405131226E-21</v>
      </c>
      <c r="AR60" s="92">
        <f>SUMIF('Debt _USD'!$G$91:$G$131,$D60,'Debt _USD'!BI$91:BI$131)/10^6</f>
        <v>-7.9580786405131226E-21</v>
      </c>
      <c r="AS60" s="92">
        <f>SUMIF('Debt _USD'!$G$91:$G$131,$D60,'Debt _USD'!BJ$91:BJ$131)/10^6</f>
        <v>-7.9580786405131226E-21</v>
      </c>
      <c r="AT60" s="92">
        <f>SUMIF('Debt _USD'!$G$91:$G$131,$D60,'Debt _USD'!BK$91:BK$131)/10^6</f>
        <v>-7.9580786405131226E-21</v>
      </c>
      <c r="AU60" s="92">
        <f>SUMIF('Debt _USD'!$G$91:$G$131,$D60,'Debt _USD'!BL$91:BL$131)/10^6</f>
        <v>-7.9580786405131226E-21</v>
      </c>
      <c r="AV60" s="92">
        <f>SUMIF('Debt _USD'!$G$91:$G$131,$D60,'Debt _USD'!BM$91:BM$131)/10^6</f>
        <v>-7.9580786405131226E-21</v>
      </c>
      <c r="AW60" s="92">
        <f>SUMIF('Debt _USD'!$G$91:$G$131,$D60,'Debt _USD'!BN$91:BN$131)/10^6</f>
        <v>-7.9580786405131226E-21</v>
      </c>
      <c r="AX60" s="92">
        <f>SUMIF('Debt _USD'!$G$91:$G$131,$D60,'Debt _USD'!BO$91:BO$131)/10^6</f>
        <v>-7.9580786405131226E-21</v>
      </c>
      <c r="AY60" s="92">
        <f>SUMIF('Debt _USD'!$G$91:$G$131,$D60,'Debt _USD'!BP$91:BP$131)/10^6</f>
        <v>-7.9580786405131226E-21</v>
      </c>
      <c r="AZ60" s="92">
        <f>SUMIF('Debt _USD'!$G$91:$G$131,$D60,'Debt _USD'!BQ$91:BQ$131)/10^6</f>
        <v>-7.9580786405131226E-21</v>
      </c>
      <c r="BA60" s="92">
        <f>SUMIF('Debt _USD'!$G$91:$G$131,$D60,'Debt _USD'!BR$91:BR$131)/10^6</f>
        <v>-7.9580786405131226E-21</v>
      </c>
      <c r="BB60" s="92">
        <f>SUMIF('Debt _USD'!$G$91:$G$131,$D60,'Debt _USD'!BS$91:BS$131)/10^6</f>
        <v>-7.9580786405131226E-21</v>
      </c>
      <c r="BC60" s="92">
        <f>SUMIF('Debt _USD'!$G$91:$G$131,$D60,'Debt _USD'!BT$91:BT$131)/10^6</f>
        <v>-7.9580786405131226E-21</v>
      </c>
      <c r="BD60" s="92">
        <f>SUMIF('Debt _USD'!$G$91:$G$131,$D60,'Debt _USD'!BU$91:BU$131)/10^6</f>
        <v>-7.9580786405131226E-21</v>
      </c>
      <c r="BE60" s="92">
        <f>SUMIF('Debt _USD'!$G$91:$G$131,$D60,'Debt _USD'!BV$91:BV$131)/10^6</f>
        <v>-7.9580786405131226E-21</v>
      </c>
      <c r="BF60" s="92">
        <f>SUMIF('Debt _USD'!$G$91:$G$131,$D60,'Debt _USD'!BW$91:BW$131)/10^6</f>
        <v>-7.9580786405131226E-21</v>
      </c>
    </row>
    <row r="61" spans="1:58" s="78" customFormat="1" ht="15" customHeight="1" x14ac:dyDescent="0.3">
      <c r="B61" s="84"/>
      <c r="C61" s="84"/>
      <c r="D61" s="84">
        <v>6</v>
      </c>
      <c r="E61" s="84" t="str">
        <f>$E$10</f>
        <v>USD_6</v>
      </c>
      <c r="F61" s="84"/>
      <c r="G61" s="84"/>
      <c r="H61" s="85">
        <f t="shared" si="11"/>
        <v>37.033950705089005</v>
      </c>
      <c r="I61" s="92">
        <f>SUMIF('Debt _USD'!$G$91:$G$131,$D61,'Debt _USD'!Z$91:Z$131)/10^6</f>
        <v>11.031045436095999</v>
      </c>
      <c r="J61" s="92">
        <f>SUMIF('Debt _USD'!$G$91:$G$131,$D61,'Debt _USD'!AA$91:AA$131)/10^6</f>
        <v>8.759339915667999</v>
      </c>
      <c r="K61" s="92">
        <f>SUMIF('Debt _USD'!$G$91:$G$131,$D61,'Debt _USD'!AB$91:AB$131)/10^6</f>
        <v>6.2651148675499995</v>
      </c>
      <c r="L61" s="92">
        <f>SUMIF('Debt _USD'!$G$91:$G$131,$D61,'Debt _USD'!AC$91:AC$131)/10^6</f>
        <v>4.6904837281749989</v>
      </c>
      <c r="M61" s="92">
        <f>SUMIF('Debt _USD'!$G$91:$G$131,$D61,'Debt _USD'!AD$91:AD$131)/10^6</f>
        <v>3.1458525888</v>
      </c>
      <c r="N61" s="92">
        <f>SUMIF('Debt _USD'!$G$91:$G$131,$D61,'Debt _USD'!AE$91:AE$131)/10^6</f>
        <v>2.1227427792000002</v>
      </c>
      <c r="O61" s="92">
        <f>SUMIF('Debt _USD'!$G$91:$G$131,$D61,'Debt _USD'!AF$91:AF$131)/10^6</f>
        <v>1.0193713896000005</v>
      </c>
      <c r="P61" s="92">
        <f>SUMIF('Debt _USD'!$G$91:$G$131,$D61,'Debt _USD'!AG$91:AG$131)/10^6</f>
        <v>0</v>
      </c>
      <c r="Q61" s="92">
        <f>SUMIF('Debt _USD'!$G$91:$G$131,$D61,'Debt _USD'!AH$91:AH$131)/10^6</f>
        <v>0</v>
      </c>
      <c r="R61" s="92">
        <f>SUMIF('Debt _USD'!$G$91:$G$131,$D61,'Debt _USD'!AI$91:AI$131)/10^6</f>
        <v>0</v>
      </c>
      <c r="S61" s="92">
        <f>SUMIF('Debt _USD'!$G$91:$G$131,$D61,'Debt _USD'!AJ$91:AJ$131)/10^6</f>
        <v>0</v>
      </c>
      <c r="T61" s="92">
        <f>SUMIF('Debt _USD'!$G$91:$G$131,$D61,'Debt _USD'!AK$91:AK$131)/10^6</f>
        <v>0</v>
      </c>
      <c r="U61" s="92">
        <f>SUMIF('Debt _USD'!$G$91:$G$131,$D61,'Debt _USD'!AL$91:AL$131)/10^6</f>
        <v>0</v>
      </c>
      <c r="V61" s="92">
        <f>SUMIF('Debt _USD'!$G$91:$G$131,$D61,'Debt _USD'!AM$91:AM$131)/10^6</f>
        <v>0</v>
      </c>
      <c r="W61" s="92">
        <f>SUMIF('Debt _USD'!$G$91:$G$131,$D61,'Debt _USD'!AN$91:AN$131)/10^6</f>
        <v>0</v>
      </c>
      <c r="X61" s="92">
        <f>SUMIF('Debt _USD'!$G$91:$G$131,$D61,'Debt _USD'!AO$91:AO$131)/10^6</f>
        <v>0</v>
      </c>
      <c r="Y61" s="92">
        <f>SUMIF('Debt _USD'!$G$91:$G$131,$D61,'Debt _USD'!AP$91:AP$131)/10^6</f>
        <v>0</v>
      </c>
      <c r="Z61" s="92">
        <f>SUMIF('Debt _USD'!$G$91:$G$131,$D61,'Debt _USD'!AQ$91:AQ$131)/10^6</f>
        <v>0</v>
      </c>
      <c r="AA61" s="92">
        <f>SUMIF('Debt _USD'!$G$91:$G$131,$D61,'Debt _USD'!AR$91:AR$131)/10^6</f>
        <v>0</v>
      </c>
      <c r="AB61" s="92">
        <f>SUMIF('Debt _USD'!$G$91:$G$131,$D61,'Debt _USD'!AS$91:AS$131)/10^6</f>
        <v>0</v>
      </c>
      <c r="AC61" s="92">
        <f>SUMIF('Debt _USD'!$G$91:$G$131,$D61,'Debt _USD'!AT$91:AT$131)/10^6</f>
        <v>0</v>
      </c>
      <c r="AD61" s="92">
        <f>SUMIF('Debt _USD'!$G$91:$G$131,$D61,'Debt _USD'!AU$91:AU$131)/10^6</f>
        <v>0</v>
      </c>
      <c r="AE61" s="92">
        <f>SUMIF('Debt _USD'!$G$91:$G$131,$D61,'Debt _USD'!AV$91:AV$131)/10^6</f>
        <v>0</v>
      </c>
      <c r="AF61" s="92">
        <f>SUMIF('Debt _USD'!$G$91:$G$131,$D61,'Debt _USD'!AW$91:AW$131)/10^6</f>
        <v>0</v>
      </c>
      <c r="AG61" s="92">
        <f>SUMIF('Debt _USD'!$G$91:$G$131,$D61,'Debt _USD'!AX$91:AX$131)/10^6</f>
        <v>0</v>
      </c>
      <c r="AH61" s="92">
        <f>SUMIF('Debt _USD'!$G$91:$G$131,$D61,'Debt _USD'!AY$91:AY$131)/10^6</f>
        <v>0</v>
      </c>
      <c r="AI61" s="92">
        <f>SUMIF('Debt _USD'!$G$91:$G$131,$D61,'Debt _USD'!AZ$91:AZ$131)/10^6</f>
        <v>0</v>
      </c>
      <c r="AJ61" s="92">
        <f>SUMIF('Debt _USD'!$G$91:$G$131,$D61,'Debt _USD'!BA$91:BA$131)/10^6</f>
        <v>0</v>
      </c>
      <c r="AK61" s="92">
        <f>SUMIF('Debt _USD'!$G$91:$G$131,$D61,'Debt _USD'!BB$91:BB$131)/10^6</f>
        <v>0</v>
      </c>
      <c r="AL61" s="92">
        <f>SUMIF('Debt _USD'!$G$91:$G$131,$D61,'Debt _USD'!BC$91:BC$131)/10^6</f>
        <v>0</v>
      </c>
      <c r="AM61" s="92">
        <f>SUMIF('Debt _USD'!$G$91:$G$131,$D61,'Debt _USD'!BD$91:BD$131)/10^6</f>
        <v>0</v>
      </c>
      <c r="AN61" s="92">
        <f>SUMIF('Debt _USD'!$G$91:$G$131,$D61,'Debt _USD'!BE$91:BE$131)/10^6</f>
        <v>0</v>
      </c>
      <c r="AO61" s="92">
        <f>SUMIF('Debt _USD'!$G$91:$G$131,$D61,'Debt _USD'!BF$91:BF$131)/10^6</f>
        <v>0</v>
      </c>
      <c r="AP61" s="92">
        <f>SUMIF('Debt _USD'!$G$91:$G$131,$D61,'Debt _USD'!BG$91:BG$131)/10^6</f>
        <v>0</v>
      </c>
      <c r="AQ61" s="92">
        <f>SUMIF('Debt _USD'!$G$91:$G$131,$D61,'Debt _USD'!BH$91:BH$131)/10^6</f>
        <v>0</v>
      </c>
      <c r="AR61" s="92">
        <f>SUMIF('Debt _USD'!$G$91:$G$131,$D61,'Debt _USD'!BI$91:BI$131)/10^6</f>
        <v>0</v>
      </c>
      <c r="AS61" s="92">
        <f>SUMIF('Debt _USD'!$G$91:$G$131,$D61,'Debt _USD'!BJ$91:BJ$131)/10^6</f>
        <v>0</v>
      </c>
      <c r="AT61" s="92">
        <f>SUMIF('Debt _USD'!$G$91:$G$131,$D61,'Debt _USD'!BK$91:BK$131)/10^6</f>
        <v>0</v>
      </c>
      <c r="AU61" s="92">
        <f>SUMIF('Debt _USD'!$G$91:$G$131,$D61,'Debt _USD'!BL$91:BL$131)/10^6</f>
        <v>0</v>
      </c>
      <c r="AV61" s="92">
        <f>SUMIF('Debt _USD'!$G$91:$G$131,$D61,'Debt _USD'!BM$91:BM$131)/10^6</f>
        <v>0</v>
      </c>
      <c r="AW61" s="92">
        <f>SUMIF('Debt _USD'!$G$91:$G$131,$D61,'Debt _USD'!BN$91:BN$131)/10^6</f>
        <v>0</v>
      </c>
      <c r="AX61" s="92">
        <f>SUMIF('Debt _USD'!$G$91:$G$131,$D61,'Debt _USD'!BO$91:BO$131)/10^6</f>
        <v>0</v>
      </c>
      <c r="AY61" s="92">
        <f>SUMIF('Debt _USD'!$G$91:$G$131,$D61,'Debt _USD'!BP$91:BP$131)/10^6</f>
        <v>0</v>
      </c>
      <c r="AZ61" s="92">
        <f>SUMIF('Debt _USD'!$G$91:$G$131,$D61,'Debt _USD'!BQ$91:BQ$131)/10^6</f>
        <v>0</v>
      </c>
      <c r="BA61" s="92">
        <f>SUMIF('Debt _USD'!$G$91:$G$131,$D61,'Debt _USD'!BR$91:BR$131)/10^6</f>
        <v>0</v>
      </c>
      <c r="BB61" s="92">
        <f>SUMIF('Debt _USD'!$G$91:$G$131,$D61,'Debt _USD'!BS$91:BS$131)/10^6</f>
        <v>0</v>
      </c>
      <c r="BC61" s="92">
        <f>SUMIF('Debt _USD'!$G$91:$G$131,$D61,'Debt _USD'!BT$91:BT$131)/10^6</f>
        <v>0</v>
      </c>
      <c r="BD61" s="92">
        <f>SUMIF('Debt _USD'!$G$91:$G$131,$D61,'Debt _USD'!BU$91:BU$131)/10^6</f>
        <v>0</v>
      </c>
      <c r="BE61" s="92">
        <f>SUMIF('Debt _USD'!$G$91:$G$131,$D61,'Debt _USD'!BV$91:BV$131)/10^6</f>
        <v>0</v>
      </c>
      <c r="BF61" s="92">
        <f>SUMIF('Debt _USD'!$G$91:$G$131,$D61,'Debt _USD'!BW$91:BW$131)/10^6</f>
        <v>0</v>
      </c>
    </row>
    <row r="62" spans="1:58" s="78" customFormat="1" ht="15" customHeight="1" x14ac:dyDescent="0.3">
      <c r="B62" s="84"/>
      <c r="C62" s="84"/>
      <c r="D62" s="84">
        <v>7</v>
      </c>
      <c r="E62" s="84" t="str">
        <f>$E$11</f>
        <v>USD_7</v>
      </c>
      <c r="F62" s="84"/>
      <c r="G62" s="84"/>
      <c r="H62" s="85">
        <f t="shared" si="11"/>
        <v>0</v>
      </c>
      <c r="I62" s="92">
        <f>SUMIF('Debt _USD'!$G$91:$G$131,$D62,'Debt _USD'!Z$91:Z$131)/10^6</f>
        <v>0</v>
      </c>
      <c r="J62" s="92">
        <f>SUMIF('Debt _USD'!$G$91:$G$131,$D62,'Debt _USD'!AA$91:AA$131)/10^6</f>
        <v>0</v>
      </c>
      <c r="K62" s="92">
        <f>SUMIF('Debt _USD'!$G$91:$G$131,$D62,'Debt _USD'!AB$91:AB$131)/10^6</f>
        <v>0</v>
      </c>
      <c r="L62" s="92">
        <f>SUMIF('Debt _USD'!$G$91:$G$131,$D62,'Debt _USD'!AC$91:AC$131)/10^6</f>
        <v>0</v>
      </c>
      <c r="M62" s="92">
        <f>SUMIF('Debt _USD'!$G$91:$G$131,$D62,'Debt _USD'!AD$91:AD$131)/10^6</f>
        <v>0</v>
      </c>
      <c r="N62" s="92">
        <f>SUMIF('Debt _USD'!$G$91:$G$131,$D62,'Debt _USD'!AE$91:AE$131)/10^6</f>
        <v>0</v>
      </c>
      <c r="O62" s="92">
        <f>SUMIF('Debt _USD'!$G$91:$G$131,$D62,'Debt _USD'!AF$91:AF$131)/10^6</f>
        <v>0</v>
      </c>
      <c r="P62" s="92">
        <f>SUMIF('Debt _USD'!$G$91:$G$131,$D62,'Debt _USD'!AG$91:AG$131)/10^6</f>
        <v>0</v>
      </c>
      <c r="Q62" s="92">
        <f>SUMIF('Debt _USD'!$G$91:$G$131,$D62,'Debt _USD'!AH$91:AH$131)/10^6</f>
        <v>0</v>
      </c>
      <c r="R62" s="92">
        <f>SUMIF('Debt _USD'!$G$91:$G$131,$D62,'Debt _USD'!AI$91:AI$131)/10^6</f>
        <v>0</v>
      </c>
      <c r="S62" s="92">
        <f>SUMIF('Debt _USD'!$G$91:$G$131,$D62,'Debt _USD'!AJ$91:AJ$131)/10^6</f>
        <v>0</v>
      </c>
      <c r="T62" s="92">
        <f>SUMIF('Debt _USD'!$G$91:$G$131,$D62,'Debt _USD'!AK$91:AK$131)/10^6</f>
        <v>0</v>
      </c>
      <c r="U62" s="92">
        <f>SUMIF('Debt _USD'!$G$91:$G$131,$D62,'Debt _USD'!AL$91:AL$131)/10^6</f>
        <v>0</v>
      </c>
      <c r="V62" s="92">
        <f>SUMIF('Debt _USD'!$G$91:$G$131,$D62,'Debt _USD'!AM$91:AM$131)/10^6</f>
        <v>0</v>
      </c>
      <c r="W62" s="92">
        <f>SUMIF('Debt _USD'!$G$91:$G$131,$D62,'Debt _USD'!AN$91:AN$131)/10^6</f>
        <v>0</v>
      </c>
      <c r="X62" s="92">
        <f>SUMIF('Debt _USD'!$G$91:$G$131,$D62,'Debt _USD'!AO$91:AO$131)/10^6</f>
        <v>0</v>
      </c>
      <c r="Y62" s="92">
        <f>SUMIF('Debt _USD'!$G$91:$G$131,$D62,'Debt _USD'!AP$91:AP$131)/10^6</f>
        <v>0</v>
      </c>
      <c r="Z62" s="92">
        <f>SUMIF('Debt _USD'!$G$91:$G$131,$D62,'Debt _USD'!AQ$91:AQ$131)/10^6</f>
        <v>0</v>
      </c>
      <c r="AA62" s="92">
        <f>SUMIF('Debt _USD'!$G$91:$G$131,$D62,'Debt _USD'!AR$91:AR$131)/10^6</f>
        <v>0</v>
      </c>
      <c r="AB62" s="92">
        <f>SUMIF('Debt _USD'!$G$91:$G$131,$D62,'Debt _USD'!AS$91:AS$131)/10^6</f>
        <v>0</v>
      </c>
      <c r="AC62" s="92">
        <f>SUMIF('Debt _USD'!$G$91:$G$131,$D62,'Debt _USD'!AT$91:AT$131)/10^6</f>
        <v>0</v>
      </c>
      <c r="AD62" s="92">
        <f>SUMIF('Debt _USD'!$G$91:$G$131,$D62,'Debt _USD'!AU$91:AU$131)/10^6</f>
        <v>0</v>
      </c>
      <c r="AE62" s="92">
        <f>SUMIF('Debt _USD'!$G$91:$G$131,$D62,'Debt _USD'!AV$91:AV$131)/10^6</f>
        <v>0</v>
      </c>
      <c r="AF62" s="92">
        <f>SUMIF('Debt _USD'!$G$91:$G$131,$D62,'Debt _USD'!AW$91:AW$131)/10^6</f>
        <v>0</v>
      </c>
      <c r="AG62" s="92">
        <f>SUMIF('Debt _USD'!$G$91:$G$131,$D62,'Debt _USD'!AX$91:AX$131)/10^6</f>
        <v>0</v>
      </c>
      <c r="AH62" s="92">
        <f>SUMIF('Debt _USD'!$G$91:$G$131,$D62,'Debt _USD'!AY$91:AY$131)/10^6</f>
        <v>0</v>
      </c>
      <c r="AI62" s="92">
        <f>SUMIF('Debt _USD'!$G$91:$G$131,$D62,'Debt _USD'!AZ$91:AZ$131)/10^6</f>
        <v>0</v>
      </c>
      <c r="AJ62" s="92">
        <f>SUMIF('Debt _USD'!$G$91:$G$131,$D62,'Debt _USD'!BA$91:BA$131)/10^6</f>
        <v>0</v>
      </c>
      <c r="AK62" s="92">
        <f>SUMIF('Debt _USD'!$G$91:$G$131,$D62,'Debt _USD'!BB$91:BB$131)/10^6</f>
        <v>0</v>
      </c>
      <c r="AL62" s="92">
        <f>SUMIF('Debt _USD'!$G$91:$G$131,$D62,'Debt _USD'!BC$91:BC$131)/10^6</f>
        <v>0</v>
      </c>
      <c r="AM62" s="92">
        <f>SUMIF('Debt _USD'!$G$91:$G$131,$D62,'Debt _USD'!BD$91:BD$131)/10^6</f>
        <v>0</v>
      </c>
      <c r="AN62" s="92">
        <f>SUMIF('Debt _USD'!$G$91:$G$131,$D62,'Debt _USD'!BE$91:BE$131)/10^6</f>
        <v>0</v>
      </c>
      <c r="AO62" s="92">
        <f>SUMIF('Debt _USD'!$G$91:$G$131,$D62,'Debt _USD'!BF$91:BF$131)/10^6</f>
        <v>0</v>
      </c>
      <c r="AP62" s="92">
        <f>SUMIF('Debt _USD'!$G$91:$G$131,$D62,'Debt _USD'!BG$91:BG$131)/10^6</f>
        <v>0</v>
      </c>
      <c r="AQ62" s="92">
        <f>SUMIF('Debt _USD'!$G$91:$G$131,$D62,'Debt _USD'!BH$91:BH$131)/10^6</f>
        <v>0</v>
      </c>
      <c r="AR62" s="92">
        <f>SUMIF('Debt _USD'!$G$91:$G$131,$D62,'Debt _USD'!BI$91:BI$131)/10^6</f>
        <v>0</v>
      </c>
      <c r="AS62" s="92">
        <f>SUMIF('Debt _USD'!$G$91:$G$131,$D62,'Debt _USD'!BJ$91:BJ$131)/10^6</f>
        <v>0</v>
      </c>
      <c r="AT62" s="92">
        <f>SUMIF('Debt _USD'!$G$91:$G$131,$D62,'Debt _USD'!BK$91:BK$131)/10^6</f>
        <v>0</v>
      </c>
      <c r="AU62" s="92">
        <f>SUMIF('Debt _USD'!$G$91:$G$131,$D62,'Debt _USD'!BL$91:BL$131)/10^6</f>
        <v>0</v>
      </c>
      <c r="AV62" s="92">
        <f>SUMIF('Debt _USD'!$G$91:$G$131,$D62,'Debt _USD'!BM$91:BM$131)/10^6</f>
        <v>0</v>
      </c>
      <c r="AW62" s="92">
        <f>SUMIF('Debt _USD'!$G$91:$G$131,$D62,'Debt _USD'!BN$91:BN$131)/10^6</f>
        <v>0</v>
      </c>
      <c r="AX62" s="92">
        <f>SUMIF('Debt _USD'!$G$91:$G$131,$D62,'Debt _USD'!BO$91:BO$131)/10^6</f>
        <v>0</v>
      </c>
      <c r="AY62" s="92">
        <f>SUMIF('Debt _USD'!$G$91:$G$131,$D62,'Debt _USD'!BP$91:BP$131)/10^6</f>
        <v>0</v>
      </c>
      <c r="AZ62" s="92">
        <f>SUMIF('Debt _USD'!$G$91:$G$131,$D62,'Debt _USD'!BQ$91:BQ$131)/10^6</f>
        <v>0</v>
      </c>
      <c r="BA62" s="92">
        <f>SUMIF('Debt _USD'!$G$91:$G$131,$D62,'Debt _USD'!BR$91:BR$131)/10^6</f>
        <v>0</v>
      </c>
      <c r="BB62" s="92">
        <f>SUMIF('Debt _USD'!$G$91:$G$131,$D62,'Debt _USD'!BS$91:BS$131)/10^6</f>
        <v>0</v>
      </c>
      <c r="BC62" s="92">
        <f>SUMIF('Debt _USD'!$G$91:$G$131,$D62,'Debt _USD'!BT$91:BT$131)/10^6</f>
        <v>0</v>
      </c>
      <c r="BD62" s="92">
        <f>SUMIF('Debt _USD'!$G$91:$G$131,$D62,'Debt _USD'!BU$91:BU$131)/10^6</f>
        <v>0</v>
      </c>
      <c r="BE62" s="92">
        <f>SUMIF('Debt _USD'!$G$91:$G$131,$D62,'Debt _USD'!BV$91:BV$131)/10^6</f>
        <v>0</v>
      </c>
      <c r="BF62" s="92">
        <f>SUMIF('Debt _USD'!$G$91:$G$131,$D62,'Debt _USD'!BW$91:BW$131)/10^6</f>
        <v>0</v>
      </c>
    </row>
    <row r="63" spans="1:58" s="78" customFormat="1" ht="15" customHeight="1" x14ac:dyDescent="0.3">
      <c r="B63" s="84"/>
      <c r="C63" s="84"/>
      <c r="D63" s="84">
        <v>8</v>
      </c>
      <c r="E63" s="84" t="str">
        <f>$E$12</f>
        <v>USD_8</v>
      </c>
      <c r="F63" s="84"/>
      <c r="G63" s="84"/>
      <c r="H63" s="85">
        <f t="shared" si="11"/>
        <v>0</v>
      </c>
      <c r="I63" s="92">
        <f>SUMIF('Debt _USD'!$G$91:$G$131,$D63,'Debt _USD'!Z$91:Z$131)/10^6</f>
        <v>0</v>
      </c>
      <c r="J63" s="92">
        <f>SUMIF('Debt _USD'!$G$91:$G$131,$D63,'Debt _USD'!AA$91:AA$131)/10^6</f>
        <v>0</v>
      </c>
      <c r="K63" s="92">
        <f>SUMIF('Debt _USD'!$G$91:$G$131,$D63,'Debt _USD'!AB$91:AB$131)/10^6</f>
        <v>0</v>
      </c>
      <c r="L63" s="92">
        <f>SUMIF('Debt _USD'!$G$91:$G$131,$D63,'Debt _USD'!AC$91:AC$131)/10^6</f>
        <v>0</v>
      </c>
      <c r="M63" s="92">
        <f>SUMIF('Debt _USD'!$G$91:$G$131,$D63,'Debt _USD'!AD$91:AD$131)/10^6</f>
        <v>0</v>
      </c>
      <c r="N63" s="92">
        <f>SUMIF('Debt _USD'!$G$91:$G$131,$D63,'Debt _USD'!AE$91:AE$131)/10^6</f>
        <v>0</v>
      </c>
      <c r="O63" s="92">
        <f>SUMIF('Debt _USD'!$G$91:$G$131,$D63,'Debt _USD'!AF$91:AF$131)/10^6</f>
        <v>0</v>
      </c>
      <c r="P63" s="92">
        <f>SUMIF('Debt _USD'!$G$91:$G$131,$D63,'Debt _USD'!AG$91:AG$131)/10^6</f>
        <v>0</v>
      </c>
      <c r="Q63" s="92">
        <f>SUMIF('Debt _USD'!$G$91:$G$131,$D63,'Debt _USD'!AH$91:AH$131)/10^6</f>
        <v>0</v>
      </c>
      <c r="R63" s="92">
        <f>SUMIF('Debt _USD'!$G$91:$G$131,$D63,'Debt _USD'!AI$91:AI$131)/10^6</f>
        <v>0</v>
      </c>
      <c r="S63" s="92">
        <f>SUMIF('Debt _USD'!$G$91:$G$131,$D63,'Debt _USD'!AJ$91:AJ$131)/10^6</f>
        <v>0</v>
      </c>
      <c r="T63" s="92">
        <f>SUMIF('Debt _USD'!$G$91:$G$131,$D63,'Debt _USD'!AK$91:AK$131)/10^6</f>
        <v>0</v>
      </c>
      <c r="U63" s="92">
        <f>SUMIF('Debt _USD'!$G$91:$G$131,$D63,'Debt _USD'!AL$91:AL$131)/10^6</f>
        <v>0</v>
      </c>
      <c r="V63" s="92">
        <f>SUMIF('Debt _USD'!$G$91:$G$131,$D63,'Debt _USD'!AM$91:AM$131)/10^6</f>
        <v>0</v>
      </c>
      <c r="W63" s="92">
        <f>SUMIF('Debt _USD'!$G$91:$G$131,$D63,'Debt _USD'!AN$91:AN$131)/10^6</f>
        <v>0</v>
      </c>
      <c r="X63" s="92">
        <f>SUMIF('Debt _USD'!$G$91:$G$131,$D63,'Debt _USD'!AO$91:AO$131)/10^6</f>
        <v>0</v>
      </c>
      <c r="Y63" s="92">
        <f>SUMIF('Debt _USD'!$G$91:$G$131,$D63,'Debt _USD'!AP$91:AP$131)/10^6</f>
        <v>0</v>
      </c>
      <c r="Z63" s="92">
        <f>SUMIF('Debt _USD'!$G$91:$G$131,$D63,'Debt _USD'!AQ$91:AQ$131)/10^6</f>
        <v>0</v>
      </c>
      <c r="AA63" s="92">
        <f>SUMIF('Debt _USD'!$G$91:$G$131,$D63,'Debt _USD'!AR$91:AR$131)/10^6</f>
        <v>0</v>
      </c>
      <c r="AB63" s="92">
        <f>SUMIF('Debt _USD'!$G$91:$G$131,$D63,'Debt _USD'!AS$91:AS$131)/10^6</f>
        <v>0</v>
      </c>
      <c r="AC63" s="92">
        <f>SUMIF('Debt _USD'!$G$91:$G$131,$D63,'Debt _USD'!AT$91:AT$131)/10^6</f>
        <v>0</v>
      </c>
      <c r="AD63" s="92">
        <f>SUMIF('Debt _USD'!$G$91:$G$131,$D63,'Debt _USD'!AU$91:AU$131)/10^6</f>
        <v>0</v>
      </c>
      <c r="AE63" s="92">
        <f>SUMIF('Debt _USD'!$G$91:$G$131,$D63,'Debt _USD'!AV$91:AV$131)/10^6</f>
        <v>0</v>
      </c>
      <c r="AF63" s="92">
        <f>SUMIF('Debt _USD'!$G$91:$G$131,$D63,'Debt _USD'!AW$91:AW$131)/10^6</f>
        <v>0</v>
      </c>
      <c r="AG63" s="92">
        <f>SUMIF('Debt _USD'!$G$91:$G$131,$D63,'Debt _USD'!AX$91:AX$131)/10^6</f>
        <v>0</v>
      </c>
      <c r="AH63" s="92">
        <f>SUMIF('Debt _USD'!$G$91:$G$131,$D63,'Debt _USD'!AY$91:AY$131)/10^6</f>
        <v>0</v>
      </c>
      <c r="AI63" s="92">
        <f>SUMIF('Debt _USD'!$G$91:$G$131,$D63,'Debt _USD'!AZ$91:AZ$131)/10^6</f>
        <v>0</v>
      </c>
      <c r="AJ63" s="92">
        <f>SUMIF('Debt _USD'!$G$91:$G$131,$D63,'Debt _USD'!BA$91:BA$131)/10^6</f>
        <v>0</v>
      </c>
      <c r="AK63" s="92">
        <f>SUMIF('Debt _USD'!$G$91:$G$131,$D63,'Debt _USD'!BB$91:BB$131)/10^6</f>
        <v>0</v>
      </c>
      <c r="AL63" s="92">
        <f>SUMIF('Debt _USD'!$G$91:$G$131,$D63,'Debt _USD'!BC$91:BC$131)/10^6</f>
        <v>0</v>
      </c>
      <c r="AM63" s="92">
        <f>SUMIF('Debt _USD'!$G$91:$G$131,$D63,'Debt _USD'!BD$91:BD$131)/10^6</f>
        <v>0</v>
      </c>
      <c r="AN63" s="92">
        <f>SUMIF('Debt _USD'!$G$91:$G$131,$D63,'Debt _USD'!BE$91:BE$131)/10^6</f>
        <v>0</v>
      </c>
      <c r="AO63" s="92">
        <f>SUMIF('Debt _USD'!$G$91:$G$131,$D63,'Debt _USD'!BF$91:BF$131)/10^6</f>
        <v>0</v>
      </c>
      <c r="AP63" s="92">
        <f>SUMIF('Debt _USD'!$G$91:$G$131,$D63,'Debt _USD'!BG$91:BG$131)/10^6</f>
        <v>0</v>
      </c>
      <c r="AQ63" s="92">
        <f>SUMIF('Debt _USD'!$G$91:$G$131,$D63,'Debt _USD'!BH$91:BH$131)/10^6</f>
        <v>0</v>
      </c>
      <c r="AR63" s="92">
        <f>SUMIF('Debt _USD'!$G$91:$G$131,$D63,'Debt _USD'!BI$91:BI$131)/10^6</f>
        <v>0</v>
      </c>
      <c r="AS63" s="92">
        <f>SUMIF('Debt _USD'!$G$91:$G$131,$D63,'Debt _USD'!BJ$91:BJ$131)/10^6</f>
        <v>0</v>
      </c>
      <c r="AT63" s="92">
        <f>SUMIF('Debt _USD'!$G$91:$G$131,$D63,'Debt _USD'!BK$91:BK$131)/10^6</f>
        <v>0</v>
      </c>
      <c r="AU63" s="92">
        <f>SUMIF('Debt _USD'!$G$91:$G$131,$D63,'Debt _USD'!BL$91:BL$131)/10^6</f>
        <v>0</v>
      </c>
      <c r="AV63" s="92">
        <f>SUMIF('Debt _USD'!$G$91:$G$131,$D63,'Debt _USD'!BM$91:BM$131)/10^6</f>
        <v>0</v>
      </c>
      <c r="AW63" s="92">
        <f>SUMIF('Debt _USD'!$G$91:$G$131,$D63,'Debt _USD'!BN$91:BN$131)/10^6</f>
        <v>0</v>
      </c>
      <c r="AX63" s="92">
        <f>SUMIF('Debt _USD'!$G$91:$G$131,$D63,'Debt _USD'!BO$91:BO$131)/10^6</f>
        <v>0</v>
      </c>
      <c r="AY63" s="92">
        <f>SUMIF('Debt _USD'!$G$91:$G$131,$D63,'Debt _USD'!BP$91:BP$131)/10^6</f>
        <v>0</v>
      </c>
      <c r="AZ63" s="92">
        <f>SUMIF('Debt _USD'!$G$91:$G$131,$D63,'Debt _USD'!BQ$91:BQ$131)/10^6</f>
        <v>0</v>
      </c>
      <c r="BA63" s="92">
        <f>SUMIF('Debt _USD'!$G$91:$G$131,$D63,'Debt _USD'!BR$91:BR$131)/10^6</f>
        <v>0</v>
      </c>
      <c r="BB63" s="92">
        <f>SUMIF('Debt _USD'!$G$91:$G$131,$D63,'Debt _USD'!BS$91:BS$131)/10^6</f>
        <v>0</v>
      </c>
      <c r="BC63" s="92">
        <f>SUMIF('Debt _USD'!$G$91:$G$131,$D63,'Debt _USD'!BT$91:BT$131)/10^6</f>
        <v>0</v>
      </c>
      <c r="BD63" s="92">
        <f>SUMIF('Debt _USD'!$G$91:$G$131,$D63,'Debt _USD'!BU$91:BU$131)/10^6</f>
        <v>0</v>
      </c>
      <c r="BE63" s="92">
        <f>SUMIF('Debt _USD'!$G$91:$G$131,$D63,'Debt _USD'!BV$91:BV$131)/10^6</f>
        <v>0</v>
      </c>
      <c r="BF63" s="92">
        <f>SUMIF('Debt _USD'!$G$91:$G$131,$D63,'Debt _USD'!BW$91:BW$131)/10^6</f>
        <v>0</v>
      </c>
    </row>
    <row r="64" spans="1:58" s="78" customFormat="1" ht="15" customHeight="1" x14ac:dyDescent="0.3">
      <c r="B64" s="84"/>
      <c r="C64" s="84"/>
      <c r="D64" s="84">
        <v>9</v>
      </c>
      <c r="E64" s="84" t="str">
        <f>$E$13</f>
        <v>USD_9</v>
      </c>
      <c r="F64" s="84"/>
      <c r="G64" s="84"/>
      <c r="H64" s="85">
        <f t="shared" si="11"/>
        <v>0</v>
      </c>
      <c r="I64" s="92">
        <f>SUMIF('Debt _USD'!$G$91:$G$131,$D64,'Debt _USD'!Z$91:Z$131)/10^6</f>
        <v>0</v>
      </c>
      <c r="J64" s="92">
        <f>SUMIF('Debt _USD'!$G$91:$G$131,$D64,'Debt _USD'!AA$91:AA$131)/10^6</f>
        <v>0</v>
      </c>
      <c r="K64" s="92">
        <f>SUMIF('Debt _USD'!$G$91:$G$131,$D64,'Debt _USD'!AB$91:AB$131)/10^6</f>
        <v>0</v>
      </c>
      <c r="L64" s="92">
        <f>SUMIF('Debt _USD'!$G$91:$G$131,$D64,'Debt _USD'!AC$91:AC$131)/10^6</f>
        <v>0</v>
      </c>
      <c r="M64" s="92">
        <f>SUMIF('Debt _USD'!$G$91:$G$131,$D64,'Debt _USD'!AD$91:AD$131)/10^6</f>
        <v>0</v>
      </c>
      <c r="N64" s="92">
        <f>SUMIF('Debt _USD'!$G$91:$G$131,$D64,'Debt _USD'!AE$91:AE$131)/10^6</f>
        <v>0</v>
      </c>
      <c r="O64" s="92">
        <f>SUMIF('Debt _USD'!$G$91:$G$131,$D64,'Debt _USD'!AF$91:AF$131)/10^6</f>
        <v>0</v>
      </c>
      <c r="P64" s="92">
        <f>SUMIF('Debt _USD'!$G$91:$G$131,$D64,'Debt _USD'!AG$91:AG$131)/10^6</f>
        <v>0</v>
      </c>
      <c r="Q64" s="92">
        <f>SUMIF('Debt _USD'!$G$91:$G$131,$D64,'Debt _USD'!AH$91:AH$131)/10^6</f>
        <v>0</v>
      </c>
      <c r="R64" s="92">
        <f>SUMIF('Debt _USD'!$G$91:$G$131,$D64,'Debt _USD'!AI$91:AI$131)/10^6</f>
        <v>0</v>
      </c>
      <c r="S64" s="92">
        <f>SUMIF('Debt _USD'!$G$91:$G$131,$D64,'Debt _USD'!AJ$91:AJ$131)/10^6</f>
        <v>0</v>
      </c>
      <c r="T64" s="92">
        <f>SUMIF('Debt _USD'!$G$91:$G$131,$D64,'Debt _USD'!AK$91:AK$131)/10^6</f>
        <v>0</v>
      </c>
      <c r="U64" s="92">
        <f>SUMIF('Debt _USD'!$G$91:$G$131,$D64,'Debt _USD'!AL$91:AL$131)/10^6</f>
        <v>0</v>
      </c>
      <c r="V64" s="92">
        <f>SUMIF('Debt _USD'!$G$91:$G$131,$D64,'Debt _USD'!AM$91:AM$131)/10^6</f>
        <v>0</v>
      </c>
      <c r="W64" s="92">
        <f>SUMIF('Debt _USD'!$G$91:$G$131,$D64,'Debt _USD'!AN$91:AN$131)/10^6</f>
        <v>0</v>
      </c>
      <c r="X64" s="92">
        <f>SUMIF('Debt _USD'!$G$91:$G$131,$D64,'Debt _USD'!AO$91:AO$131)/10^6</f>
        <v>0</v>
      </c>
      <c r="Y64" s="92">
        <f>SUMIF('Debt _USD'!$G$91:$G$131,$D64,'Debt _USD'!AP$91:AP$131)/10^6</f>
        <v>0</v>
      </c>
      <c r="Z64" s="92">
        <f>SUMIF('Debt _USD'!$G$91:$G$131,$D64,'Debt _USD'!AQ$91:AQ$131)/10^6</f>
        <v>0</v>
      </c>
      <c r="AA64" s="92">
        <f>SUMIF('Debt _USD'!$G$91:$G$131,$D64,'Debt _USD'!AR$91:AR$131)/10^6</f>
        <v>0</v>
      </c>
      <c r="AB64" s="92">
        <f>SUMIF('Debt _USD'!$G$91:$G$131,$D64,'Debt _USD'!AS$91:AS$131)/10^6</f>
        <v>0</v>
      </c>
      <c r="AC64" s="92">
        <f>SUMIF('Debt _USD'!$G$91:$G$131,$D64,'Debt _USD'!AT$91:AT$131)/10^6</f>
        <v>0</v>
      </c>
      <c r="AD64" s="92">
        <f>SUMIF('Debt _USD'!$G$91:$G$131,$D64,'Debt _USD'!AU$91:AU$131)/10^6</f>
        <v>0</v>
      </c>
      <c r="AE64" s="92">
        <f>SUMIF('Debt _USD'!$G$91:$G$131,$D64,'Debt _USD'!AV$91:AV$131)/10^6</f>
        <v>0</v>
      </c>
      <c r="AF64" s="92">
        <f>SUMIF('Debt _USD'!$G$91:$G$131,$D64,'Debt _USD'!AW$91:AW$131)/10^6</f>
        <v>0</v>
      </c>
      <c r="AG64" s="92">
        <f>SUMIF('Debt _USD'!$G$91:$G$131,$D64,'Debt _USD'!AX$91:AX$131)/10^6</f>
        <v>0</v>
      </c>
      <c r="AH64" s="92">
        <f>SUMIF('Debt _USD'!$G$91:$G$131,$D64,'Debt _USD'!AY$91:AY$131)/10^6</f>
        <v>0</v>
      </c>
      <c r="AI64" s="92">
        <f>SUMIF('Debt _USD'!$G$91:$G$131,$D64,'Debt _USD'!AZ$91:AZ$131)/10^6</f>
        <v>0</v>
      </c>
      <c r="AJ64" s="92">
        <f>SUMIF('Debt _USD'!$G$91:$G$131,$D64,'Debt _USD'!BA$91:BA$131)/10^6</f>
        <v>0</v>
      </c>
      <c r="AK64" s="92">
        <f>SUMIF('Debt _USD'!$G$91:$G$131,$D64,'Debt _USD'!BB$91:BB$131)/10^6</f>
        <v>0</v>
      </c>
      <c r="AL64" s="92">
        <f>SUMIF('Debt _USD'!$G$91:$G$131,$D64,'Debt _USD'!BC$91:BC$131)/10^6</f>
        <v>0</v>
      </c>
      <c r="AM64" s="92">
        <f>SUMIF('Debt _USD'!$G$91:$G$131,$D64,'Debt _USD'!BD$91:BD$131)/10^6</f>
        <v>0</v>
      </c>
      <c r="AN64" s="92">
        <f>SUMIF('Debt _USD'!$G$91:$G$131,$D64,'Debt _USD'!BE$91:BE$131)/10^6</f>
        <v>0</v>
      </c>
      <c r="AO64" s="92">
        <f>SUMIF('Debt _USD'!$G$91:$G$131,$D64,'Debt _USD'!BF$91:BF$131)/10^6</f>
        <v>0</v>
      </c>
      <c r="AP64" s="92">
        <f>SUMIF('Debt _USD'!$G$91:$G$131,$D64,'Debt _USD'!BG$91:BG$131)/10^6</f>
        <v>0</v>
      </c>
      <c r="AQ64" s="92">
        <f>SUMIF('Debt _USD'!$G$91:$G$131,$D64,'Debt _USD'!BH$91:BH$131)/10^6</f>
        <v>0</v>
      </c>
      <c r="AR64" s="92">
        <f>SUMIF('Debt _USD'!$G$91:$G$131,$D64,'Debt _USD'!BI$91:BI$131)/10^6</f>
        <v>0</v>
      </c>
      <c r="AS64" s="92">
        <f>SUMIF('Debt _USD'!$G$91:$G$131,$D64,'Debt _USD'!BJ$91:BJ$131)/10^6</f>
        <v>0</v>
      </c>
      <c r="AT64" s="92">
        <f>SUMIF('Debt _USD'!$G$91:$G$131,$D64,'Debt _USD'!BK$91:BK$131)/10^6</f>
        <v>0</v>
      </c>
      <c r="AU64" s="92">
        <f>SUMIF('Debt _USD'!$G$91:$G$131,$D64,'Debt _USD'!BL$91:BL$131)/10^6</f>
        <v>0</v>
      </c>
      <c r="AV64" s="92">
        <f>SUMIF('Debt _USD'!$G$91:$G$131,$D64,'Debt _USD'!BM$91:BM$131)/10^6</f>
        <v>0</v>
      </c>
      <c r="AW64" s="92">
        <f>SUMIF('Debt _USD'!$G$91:$G$131,$D64,'Debt _USD'!BN$91:BN$131)/10^6</f>
        <v>0</v>
      </c>
      <c r="AX64" s="92">
        <f>SUMIF('Debt _USD'!$G$91:$G$131,$D64,'Debt _USD'!BO$91:BO$131)/10^6</f>
        <v>0</v>
      </c>
      <c r="AY64" s="92">
        <f>SUMIF('Debt _USD'!$G$91:$G$131,$D64,'Debt _USD'!BP$91:BP$131)/10^6</f>
        <v>0</v>
      </c>
      <c r="AZ64" s="92">
        <f>SUMIF('Debt _USD'!$G$91:$G$131,$D64,'Debt _USD'!BQ$91:BQ$131)/10^6</f>
        <v>0</v>
      </c>
      <c r="BA64" s="92">
        <f>SUMIF('Debt _USD'!$G$91:$G$131,$D64,'Debt _USD'!BR$91:BR$131)/10^6</f>
        <v>0</v>
      </c>
      <c r="BB64" s="92">
        <f>SUMIF('Debt _USD'!$G$91:$G$131,$D64,'Debt _USD'!BS$91:BS$131)/10^6</f>
        <v>0</v>
      </c>
      <c r="BC64" s="92">
        <f>SUMIF('Debt _USD'!$G$91:$G$131,$D64,'Debt _USD'!BT$91:BT$131)/10^6</f>
        <v>0</v>
      </c>
      <c r="BD64" s="92">
        <f>SUMIF('Debt _USD'!$G$91:$G$131,$D64,'Debt _USD'!BU$91:BU$131)/10^6</f>
        <v>0</v>
      </c>
      <c r="BE64" s="92">
        <f>SUMIF('Debt _USD'!$G$91:$G$131,$D64,'Debt _USD'!BV$91:BV$131)/10^6</f>
        <v>0</v>
      </c>
      <c r="BF64" s="92">
        <f>SUMIF('Debt _USD'!$G$91:$G$131,$D64,'Debt _USD'!BW$91:BW$131)/10^6</f>
        <v>0</v>
      </c>
    </row>
    <row r="65" spans="1:58" s="78" customFormat="1" ht="15" customHeight="1" x14ac:dyDescent="0.3">
      <c r="B65" s="84"/>
      <c r="C65" s="84"/>
      <c r="D65" s="84">
        <v>10</v>
      </c>
      <c r="E65" s="84" t="str">
        <f>$E$14</f>
        <v>USD_10</v>
      </c>
      <c r="F65" s="84"/>
      <c r="G65" s="84"/>
      <c r="H65" s="85">
        <f t="shared" si="11"/>
        <v>0</v>
      </c>
      <c r="I65" s="92">
        <f>SUMIF('Debt _USD'!$G$91:$G$131,$D65,'Debt _USD'!Z$91:Z$131)/10^6</f>
        <v>0</v>
      </c>
      <c r="J65" s="92">
        <f>SUMIF('Debt _USD'!$G$91:$G$131,$D65,'Debt _USD'!AA$91:AA$131)/10^6</f>
        <v>0</v>
      </c>
      <c r="K65" s="92">
        <f>SUMIF('Debt _USD'!$G$91:$G$131,$D65,'Debt _USD'!AB$91:AB$131)/10^6</f>
        <v>0</v>
      </c>
      <c r="L65" s="92">
        <f>SUMIF('Debt _USD'!$G$91:$G$131,$D65,'Debt _USD'!AC$91:AC$131)/10^6</f>
        <v>0</v>
      </c>
      <c r="M65" s="92">
        <f>SUMIF('Debt _USD'!$G$91:$G$131,$D65,'Debt _USD'!AD$91:AD$131)/10^6</f>
        <v>0</v>
      </c>
      <c r="N65" s="92">
        <f>SUMIF('Debt _USD'!$G$91:$G$131,$D65,'Debt _USD'!AE$91:AE$131)/10^6</f>
        <v>0</v>
      </c>
      <c r="O65" s="92">
        <f>SUMIF('Debt _USD'!$G$91:$G$131,$D65,'Debt _USD'!AF$91:AF$131)/10^6</f>
        <v>0</v>
      </c>
      <c r="P65" s="92">
        <f>SUMIF('Debt _USD'!$G$91:$G$131,$D65,'Debt _USD'!AG$91:AG$131)/10^6</f>
        <v>0</v>
      </c>
      <c r="Q65" s="92">
        <f>SUMIF('Debt _USD'!$G$91:$G$131,$D65,'Debt _USD'!AH$91:AH$131)/10^6</f>
        <v>0</v>
      </c>
      <c r="R65" s="92">
        <f>SUMIF('Debt _USD'!$G$91:$G$131,$D65,'Debt _USD'!AI$91:AI$131)/10^6</f>
        <v>0</v>
      </c>
      <c r="S65" s="92">
        <f>SUMIF('Debt _USD'!$G$91:$G$131,$D65,'Debt _USD'!AJ$91:AJ$131)/10^6</f>
        <v>0</v>
      </c>
      <c r="T65" s="92">
        <f>SUMIF('Debt _USD'!$G$91:$G$131,$D65,'Debt _USD'!AK$91:AK$131)/10^6</f>
        <v>0</v>
      </c>
      <c r="U65" s="92">
        <f>SUMIF('Debt _USD'!$G$91:$G$131,$D65,'Debt _USD'!AL$91:AL$131)/10^6</f>
        <v>0</v>
      </c>
      <c r="V65" s="92">
        <f>SUMIF('Debt _USD'!$G$91:$G$131,$D65,'Debt _USD'!AM$91:AM$131)/10^6</f>
        <v>0</v>
      </c>
      <c r="W65" s="92">
        <f>SUMIF('Debt _USD'!$G$91:$G$131,$D65,'Debt _USD'!AN$91:AN$131)/10^6</f>
        <v>0</v>
      </c>
      <c r="X65" s="92">
        <f>SUMIF('Debt _USD'!$G$91:$G$131,$D65,'Debt _USD'!AO$91:AO$131)/10^6</f>
        <v>0</v>
      </c>
      <c r="Y65" s="92">
        <f>SUMIF('Debt _USD'!$G$91:$G$131,$D65,'Debt _USD'!AP$91:AP$131)/10^6</f>
        <v>0</v>
      </c>
      <c r="Z65" s="92">
        <f>SUMIF('Debt _USD'!$G$91:$G$131,$D65,'Debt _USD'!AQ$91:AQ$131)/10^6</f>
        <v>0</v>
      </c>
      <c r="AA65" s="92">
        <f>SUMIF('Debt _USD'!$G$91:$G$131,$D65,'Debt _USD'!AR$91:AR$131)/10^6</f>
        <v>0</v>
      </c>
      <c r="AB65" s="92">
        <f>SUMIF('Debt _USD'!$G$91:$G$131,$D65,'Debt _USD'!AS$91:AS$131)/10^6</f>
        <v>0</v>
      </c>
      <c r="AC65" s="92">
        <f>SUMIF('Debt _USD'!$G$91:$G$131,$D65,'Debt _USD'!AT$91:AT$131)/10^6</f>
        <v>0</v>
      </c>
      <c r="AD65" s="92">
        <f>SUMIF('Debt _USD'!$G$91:$G$131,$D65,'Debt _USD'!AU$91:AU$131)/10^6</f>
        <v>0</v>
      </c>
      <c r="AE65" s="92">
        <f>SUMIF('Debt _USD'!$G$91:$G$131,$D65,'Debt _USD'!AV$91:AV$131)/10^6</f>
        <v>0</v>
      </c>
      <c r="AF65" s="92">
        <f>SUMIF('Debt _USD'!$G$91:$G$131,$D65,'Debt _USD'!AW$91:AW$131)/10^6</f>
        <v>0</v>
      </c>
      <c r="AG65" s="92">
        <f>SUMIF('Debt _USD'!$G$91:$G$131,$D65,'Debt _USD'!AX$91:AX$131)/10^6</f>
        <v>0</v>
      </c>
      <c r="AH65" s="92">
        <f>SUMIF('Debt _USD'!$G$91:$G$131,$D65,'Debt _USD'!AY$91:AY$131)/10^6</f>
        <v>0</v>
      </c>
      <c r="AI65" s="92">
        <f>SUMIF('Debt _USD'!$G$91:$G$131,$D65,'Debt _USD'!AZ$91:AZ$131)/10^6</f>
        <v>0</v>
      </c>
      <c r="AJ65" s="92">
        <f>SUMIF('Debt _USD'!$G$91:$G$131,$D65,'Debt _USD'!BA$91:BA$131)/10^6</f>
        <v>0</v>
      </c>
      <c r="AK65" s="92">
        <f>SUMIF('Debt _USD'!$G$91:$G$131,$D65,'Debt _USD'!BB$91:BB$131)/10^6</f>
        <v>0</v>
      </c>
      <c r="AL65" s="92">
        <f>SUMIF('Debt _USD'!$G$91:$G$131,$D65,'Debt _USD'!BC$91:BC$131)/10^6</f>
        <v>0</v>
      </c>
      <c r="AM65" s="92">
        <f>SUMIF('Debt _USD'!$G$91:$G$131,$D65,'Debt _USD'!BD$91:BD$131)/10^6</f>
        <v>0</v>
      </c>
      <c r="AN65" s="92">
        <f>SUMIF('Debt _USD'!$G$91:$G$131,$D65,'Debt _USD'!BE$91:BE$131)/10^6</f>
        <v>0</v>
      </c>
      <c r="AO65" s="92">
        <f>SUMIF('Debt _USD'!$G$91:$G$131,$D65,'Debt _USD'!BF$91:BF$131)/10^6</f>
        <v>0</v>
      </c>
      <c r="AP65" s="92">
        <f>SUMIF('Debt _USD'!$G$91:$G$131,$D65,'Debt _USD'!BG$91:BG$131)/10^6</f>
        <v>0</v>
      </c>
      <c r="AQ65" s="92">
        <f>SUMIF('Debt _USD'!$G$91:$G$131,$D65,'Debt _USD'!BH$91:BH$131)/10^6</f>
        <v>0</v>
      </c>
      <c r="AR65" s="92">
        <f>SUMIF('Debt _USD'!$G$91:$G$131,$D65,'Debt _USD'!BI$91:BI$131)/10^6</f>
        <v>0</v>
      </c>
      <c r="AS65" s="92">
        <f>SUMIF('Debt _USD'!$G$91:$G$131,$D65,'Debt _USD'!BJ$91:BJ$131)/10^6</f>
        <v>0</v>
      </c>
      <c r="AT65" s="92">
        <f>SUMIF('Debt _USD'!$G$91:$G$131,$D65,'Debt _USD'!BK$91:BK$131)/10^6</f>
        <v>0</v>
      </c>
      <c r="AU65" s="92">
        <f>SUMIF('Debt _USD'!$G$91:$G$131,$D65,'Debt _USD'!BL$91:BL$131)/10^6</f>
        <v>0</v>
      </c>
      <c r="AV65" s="92">
        <f>SUMIF('Debt _USD'!$G$91:$G$131,$D65,'Debt _USD'!BM$91:BM$131)/10^6</f>
        <v>0</v>
      </c>
      <c r="AW65" s="92">
        <f>SUMIF('Debt _USD'!$G$91:$G$131,$D65,'Debt _USD'!BN$91:BN$131)/10^6</f>
        <v>0</v>
      </c>
      <c r="AX65" s="92">
        <f>SUMIF('Debt _USD'!$G$91:$G$131,$D65,'Debt _USD'!BO$91:BO$131)/10^6</f>
        <v>0</v>
      </c>
      <c r="AY65" s="92">
        <f>SUMIF('Debt _USD'!$G$91:$G$131,$D65,'Debt _USD'!BP$91:BP$131)/10^6</f>
        <v>0</v>
      </c>
      <c r="AZ65" s="92">
        <f>SUMIF('Debt _USD'!$G$91:$G$131,$D65,'Debt _USD'!BQ$91:BQ$131)/10^6</f>
        <v>0</v>
      </c>
      <c r="BA65" s="92">
        <f>SUMIF('Debt _USD'!$G$91:$G$131,$D65,'Debt _USD'!BR$91:BR$131)/10^6</f>
        <v>0</v>
      </c>
      <c r="BB65" s="92">
        <f>SUMIF('Debt _USD'!$G$91:$G$131,$D65,'Debt _USD'!BS$91:BS$131)/10^6</f>
        <v>0</v>
      </c>
      <c r="BC65" s="92">
        <f>SUMIF('Debt _USD'!$G$91:$G$131,$D65,'Debt _USD'!BT$91:BT$131)/10^6</f>
        <v>0</v>
      </c>
      <c r="BD65" s="92">
        <f>SUMIF('Debt _USD'!$G$91:$G$131,$D65,'Debt _USD'!BU$91:BU$131)/10^6</f>
        <v>0</v>
      </c>
      <c r="BE65" s="92">
        <f>SUMIF('Debt _USD'!$G$91:$G$131,$D65,'Debt _USD'!BV$91:BV$131)/10^6</f>
        <v>0</v>
      </c>
      <c r="BF65" s="92">
        <f>SUMIF('Debt _USD'!$G$91:$G$131,$D65,'Debt _USD'!BW$91:BW$131)/10^6</f>
        <v>0</v>
      </c>
    </row>
    <row r="66" spans="1:58" s="78" customFormat="1" ht="15" customHeight="1" x14ac:dyDescent="0.3">
      <c r="B66" s="84"/>
      <c r="C66" s="84"/>
      <c r="D66" s="84">
        <v>11</v>
      </c>
      <c r="E66" s="84" t="str">
        <f>$E$15</f>
        <v>UTP_11</v>
      </c>
      <c r="F66" s="84"/>
      <c r="G66" s="84"/>
      <c r="H66" s="85">
        <f t="shared" si="11"/>
        <v>33.204640533999999</v>
      </c>
      <c r="I66" s="92">
        <f>SUMIF('Debt _USD'!$G$91:$G$131,$D66,'Debt _USD'!Z$91:Z$131)/10^6</f>
        <v>33.204640533999999</v>
      </c>
      <c r="J66" s="92">
        <f>SUMIF('Debt _USD'!$G$91:$G$131,$D66,'Debt _USD'!AA$91:AA$131)/10^6</f>
        <v>0</v>
      </c>
      <c r="K66" s="92">
        <f>SUMIF('Debt _USD'!$G$91:$G$131,$D66,'Debt _USD'!AB$91:AB$131)/10^6</f>
        <v>0</v>
      </c>
      <c r="L66" s="92">
        <f>SUMIF('Debt _USD'!$G$91:$G$131,$D66,'Debt _USD'!AC$91:AC$131)/10^6</f>
        <v>0</v>
      </c>
      <c r="M66" s="92">
        <f>SUMIF('Debt _USD'!$G$91:$G$131,$D66,'Debt _USD'!AD$91:AD$131)/10^6</f>
        <v>0</v>
      </c>
      <c r="N66" s="92">
        <f>SUMIF('Debt _USD'!$G$91:$G$131,$D66,'Debt _USD'!AE$91:AE$131)/10^6</f>
        <v>0</v>
      </c>
      <c r="O66" s="92">
        <f>SUMIF('Debt _USD'!$G$91:$G$131,$D66,'Debt _USD'!AF$91:AF$131)/10^6</f>
        <v>0</v>
      </c>
      <c r="P66" s="92">
        <f>SUMIF('Debt _USD'!$G$91:$G$131,$D66,'Debt _USD'!AG$91:AG$131)/10^6</f>
        <v>0</v>
      </c>
      <c r="Q66" s="92">
        <f>SUMIF('Debt _USD'!$G$91:$G$131,$D66,'Debt _USD'!AH$91:AH$131)/10^6</f>
        <v>0</v>
      </c>
      <c r="R66" s="92">
        <f>SUMIF('Debt _USD'!$G$91:$G$131,$D66,'Debt _USD'!AI$91:AI$131)/10^6</f>
        <v>0</v>
      </c>
      <c r="S66" s="92">
        <f>SUMIF('Debt _USD'!$G$91:$G$131,$D66,'Debt _USD'!AJ$91:AJ$131)/10^6</f>
        <v>0</v>
      </c>
      <c r="T66" s="92">
        <f>SUMIF('Debt _USD'!$G$91:$G$131,$D66,'Debt _USD'!AK$91:AK$131)/10^6</f>
        <v>0</v>
      </c>
      <c r="U66" s="92">
        <f>SUMIF('Debt _USD'!$G$91:$G$131,$D66,'Debt _USD'!AL$91:AL$131)/10^6</f>
        <v>0</v>
      </c>
      <c r="V66" s="92">
        <f>SUMIF('Debt _USD'!$G$91:$G$131,$D66,'Debt _USD'!AM$91:AM$131)/10^6</f>
        <v>0</v>
      </c>
      <c r="W66" s="92">
        <f>SUMIF('Debt _USD'!$G$91:$G$131,$D66,'Debt _USD'!AN$91:AN$131)/10^6</f>
        <v>0</v>
      </c>
      <c r="X66" s="92">
        <f>SUMIF('Debt _USD'!$G$91:$G$131,$D66,'Debt _USD'!AO$91:AO$131)/10^6</f>
        <v>0</v>
      </c>
      <c r="Y66" s="92">
        <f>SUMIF('Debt _USD'!$G$91:$G$131,$D66,'Debt _USD'!AP$91:AP$131)/10^6</f>
        <v>0</v>
      </c>
      <c r="Z66" s="92">
        <f>SUMIF('Debt _USD'!$G$91:$G$131,$D66,'Debt _USD'!AQ$91:AQ$131)/10^6</f>
        <v>0</v>
      </c>
      <c r="AA66" s="92">
        <f>SUMIF('Debt _USD'!$G$91:$G$131,$D66,'Debt _USD'!AR$91:AR$131)/10^6</f>
        <v>0</v>
      </c>
      <c r="AB66" s="92">
        <f>SUMIF('Debt _USD'!$G$91:$G$131,$D66,'Debt _USD'!AS$91:AS$131)/10^6</f>
        <v>0</v>
      </c>
      <c r="AC66" s="92">
        <f>SUMIF('Debt _USD'!$G$91:$G$131,$D66,'Debt _USD'!AT$91:AT$131)/10^6</f>
        <v>0</v>
      </c>
      <c r="AD66" s="92">
        <f>SUMIF('Debt _USD'!$G$91:$G$131,$D66,'Debt _USD'!AU$91:AU$131)/10^6</f>
        <v>0</v>
      </c>
      <c r="AE66" s="92">
        <f>SUMIF('Debt _USD'!$G$91:$G$131,$D66,'Debt _USD'!AV$91:AV$131)/10^6</f>
        <v>0</v>
      </c>
      <c r="AF66" s="92">
        <f>SUMIF('Debt _USD'!$G$91:$G$131,$D66,'Debt _USD'!AW$91:AW$131)/10^6</f>
        <v>0</v>
      </c>
      <c r="AG66" s="92">
        <f>SUMIF('Debt _USD'!$G$91:$G$131,$D66,'Debt _USD'!AX$91:AX$131)/10^6</f>
        <v>0</v>
      </c>
      <c r="AH66" s="92">
        <f>SUMIF('Debt _USD'!$G$91:$G$131,$D66,'Debt _USD'!AY$91:AY$131)/10^6</f>
        <v>0</v>
      </c>
      <c r="AI66" s="92">
        <f>SUMIF('Debt _USD'!$G$91:$G$131,$D66,'Debt _USD'!AZ$91:AZ$131)/10^6</f>
        <v>0</v>
      </c>
      <c r="AJ66" s="92">
        <f>SUMIF('Debt _USD'!$G$91:$G$131,$D66,'Debt _USD'!BA$91:BA$131)/10^6</f>
        <v>0</v>
      </c>
      <c r="AK66" s="92">
        <f>SUMIF('Debt _USD'!$G$91:$G$131,$D66,'Debt _USD'!BB$91:BB$131)/10^6</f>
        <v>0</v>
      </c>
      <c r="AL66" s="92">
        <f>SUMIF('Debt _USD'!$G$91:$G$131,$D66,'Debt _USD'!BC$91:BC$131)/10^6</f>
        <v>0</v>
      </c>
      <c r="AM66" s="92">
        <f>SUMIF('Debt _USD'!$G$91:$G$131,$D66,'Debt _USD'!BD$91:BD$131)/10^6</f>
        <v>0</v>
      </c>
      <c r="AN66" s="92">
        <f>SUMIF('Debt _USD'!$G$91:$G$131,$D66,'Debt _USD'!BE$91:BE$131)/10^6</f>
        <v>0</v>
      </c>
      <c r="AO66" s="92">
        <f>SUMIF('Debt _USD'!$G$91:$G$131,$D66,'Debt _USD'!BF$91:BF$131)/10^6</f>
        <v>0</v>
      </c>
      <c r="AP66" s="92">
        <f>SUMIF('Debt _USD'!$G$91:$G$131,$D66,'Debt _USD'!BG$91:BG$131)/10^6</f>
        <v>0</v>
      </c>
      <c r="AQ66" s="92">
        <f>SUMIF('Debt _USD'!$G$91:$G$131,$D66,'Debt _USD'!BH$91:BH$131)/10^6</f>
        <v>0</v>
      </c>
      <c r="AR66" s="92">
        <f>SUMIF('Debt _USD'!$G$91:$G$131,$D66,'Debt _USD'!BI$91:BI$131)/10^6</f>
        <v>0</v>
      </c>
      <c r="AS66" s="92">
        <f>SUMIF('Debt _USD'!$G$91:$G$131,$D66,'Debt _USD'!BJ$91:BJ$131)/10^6</f>
        <v>0</v>
      </c>
      <c r="AT66" s="92">
        <f>SUMIF('Debt _USD'!$G$91:$G$131,$D66,'Debt _USD'!BK$91:BK$131)/10^6</f>
        <v>0</v>
      </c>
      <c r="AU66" s="92">
        <f>SUMIF('Debt _USD'!$G$91:$G$131,$D66,'Debt _USD'!BL$91:BL$131)/10^6</f>
        <v>0</v>
      </c>
      <c r="AV66" s="92">
        <f>SUMIF('Debt _USD'!$G$91:$G$131,$D66,'Debt _USD'!BM$91:BM$131)/10^6</f>
        <v>0</v>
      </c>
      <c r="AW66" s="92">
        <f>SUMIF('Debt _USD'!$G$91:$G$131,$D66,'Debt _USD'!BN$91:BN$131)/10^6</f>
        <v>0</v>
      </c>
      <c r="AX66" s="92">
        <f>SUMIF('Debt _USD'!$G$91:$G$131,$D66,'Debt _USD'!BO$91:BO$131)/10^6</f>
        <v>0</v>
      </c>
      <c r="AY66" s="92">
        <f>SUMIF('Debt _USD'!$G$91:$G$131,$D66,'Debt _USD'!BP$91:BP$131)/10^6</f>
        <v>0</v>
      </c>
      <c r="AZ66" s="92">
        <f>SUMIF('Debt _USD'!$G$91:$G$131,$D66,'Debt _USD'!BQ$91:BQ$131)/10^6</f>
        <v>0</v>
      </c>
      <c r="BA66" s="92">
        <f>SUMIF('Debt _USD'!$G$91:$G$131,$D66,'Debt _USD'!BR$91:BR$131)/10^6</f>
        <v>0</v>
      </c>
      <c r="BB66" s="92">
        <f>SUMIF('Debt _USD'!$G$91:$G$131,$D66,'Debt _USD'!BS$91:BS$131)/10^6</f>
        <v>0</v>
      </c>
      <c r="BC66" s="92">
        <f>SUMIF('Debt _USD'!$G$91:$G$131,$D66,'Debt _USD'!BT$91:BT$131)/10^6</f>
        <v>0</v>
      </c>
      <c r="BD66" s="92">
        <f>SUMIF('Debt _USD'!$G$91:$G$131,$D66,'Debt _USD'!BU$91:BU$131)/10^6</f>
        <v>0</v>
      </c>
      <c r="BE66" s="92">
        <f>SUMIF('Debt _USD'!$G$91:$G$131,$D66,'Debt _USD'!BV$91:BV$131)/10^6</f>
        <v>0</v>
      </c>
      <c r="BF66" s="92">
        <f>SUMIF('Debt _USD'!$G$91:$G$131,$D66,'Debt _USD'!BW$91:BW$131)/10^6</f>
        <v>0</v>
      </c>
    </row>
    <row r="67" spans="1:58" s="78" customFormat="1" ht="15" customHeight="1" x14ac:dyDescent="0.3">
      <c r="B67" s="84"/>
      <c r="C67" s="84"/>
      <c r="D67" s="84">
        <v>12</v>
      </c>
      <c r="E67" s="84" t="str">
        <f>$E$16</f>
        <v>UTP_12</v>
      </c>
      <c r="F67" s="84"/>
      <c r="G67" s="84"/>
      <c r="H67" s="85">
        <f t="shared" si="11"/>
        <v>5.3790751453333332</v>
      </c>
      <c r="I67" s="92">
        <f>SUMIF('Debt _USD'!$G$91:$G$131,$D67,'Debt _USD'!Z$91:Z$131)/10^6</f>
        <v>2.0963674573333333</v>
      </c>
      <c r="J67" s="92">
        <f>SUMIF('Debt _USD'!$G$91:$G$131,$D67,'Debt _USD'!AA$91:AA$131)/10^6</f>
        <v>2.0963674573333333</v>
      </c>
      <c r="K67" s="92">
        <f>SUMIF('Debt _USD'!$G$91:$G$131,$D67,'Debt _USD'!AB$91:AB$131)/10^6</f>
        <v>1.1863402306666666</v>
      </c>
      <c r="L67" s="92">
        <f>SUMIF('Debt _USD'!$G$91:$G$131,$D67,'Debt _USD'!AC$91:AC$131)/10^6</f>
        <v>0</v>
      </c>
      <c r="M67" s="92">
        <f>SUMIF('Debt _USD'!$G$91:$G$131,$D67,'Debt _USD'!AD$91:AD$131)/10^6</f>
        <v>0</v>
      </c>
      <c r="N67" s="92">
        <f>SUMIF('Debt _USD'!$G$91:$G$131,$D67,'Debt _USD'!AE$91:AE$131)/10^6</f>
        <v>0</v>
      </c>
      <c r="O67" s="92">
        <f>SUMIF('Debt _USD'!$G$91:$G$131,$D67,'Debt _USD'!AF$91:AF$131)/10^6</f>
        <v>0</v>
      </c>
      <c r="P67" s="92">
        <f>SUMIF('Debt _USD'!$G$91:$G$131,$D67,'Debt _USD'!AG$91:AG$131)/10^6</f>
        <v>0</v>
      </c>
      <c r="Q67" s="92">
        <f>SUMIF('Debt _USD'!$G$91:$G$131,$D67,'Debt _USD'!AH$91:AH$131)/10^6</f>
        <v>0</v>
      </c>
      <c r="R67" s="92">
        <f>SUMIF('Debt _USD'!$G$91:$G$131,$D67,'Debt _USD'!AI$91:AI$131)/10^6</f>
        <v>0</v>
      </c>
      <c r="S67" s="92">
        <f>SUMIF('Debt _USD'!$G$91:$G$131,$D67,'Debt _USD'!AJ$91:AJ$131)/10^6</f>
        <v>0</v>
      </c>
      <c r="T67" s="92">
        <f>SUMIF('Debt _USD'!$G$91:$G$131,$D67,'Debt _USD'!AK$91:AK$131)/10^6</f>
        <v>0</v>
      </c>
      <c r="U67" s="92">
        <f>SUMIF('Debt _USD'!$G$91:$G$131,$D67,'Debt _USD'!AL$91:AL$131)/10^6</f>
        <v>0</v>
      </c>
      <c r="V67" s="92">
        <f>SUMIF('Debt _USD'!$G$91:$G$131,$D67,'Debt _USD'!AM$91:AM$131)/10^6</f>
        <v>0</v>
      </c>
      <c r="W67" s="92">
        <f>SUMIF('Debt _USD'!$G$91:$G$131,$D67,'Debt _USD'!AN$91:AN$131)/10^6</f>
        <v>0</v>
      </c>
      <c r="X67" s="92">
        <f>SUMIF('Debt _USD'!$G$91:$G$131,$D67,'Debt _USD'!AO$91:AO$131)/10^6</f>
        <v>0</v>
      </c>
      <c r="Y67" s="92">
        <f>SUMIF('Debt _USD'!$G$91:$G$131,$D67,'Debt _USD'!AP$91:AP$131)/10^6</f>
        <v>0</v>
      </c>
      <c r="Z67" s="92">
        <f>SUMIF('Debt _USD'!$G$91:$G$131,$D67,'Debt _USD'!AQ$91:AQ$131)/10^6</f>
        <v>0</v>
      </c>
      <c r="AA67" s="92">
        <f>SUMIF('Debt _USD'!$G$91:$G$131,$D67,'Debt _USD'!AR$91:AR$131)/10^6</f>
        <v>0</v>
      </c>
      <c r="AB67" s="92">
        <f>SUMIF('Debt _USD'!$G$91:$G$131,$D67,'Debt _USD'!AS$91:AS$131)/10^6</f>
        <v>0</v>
      </c>
      <c r="AC67" s="92">
        <f>SUMIF('Debt _USD'!$G$91:$G$131,$D67,'Debt _USD'!AT$91:AT$131)/10^6</f>
        <v>0</v>
      </c>
      <c r="AD67" s="92">
        <f>SUMIF('Debt _USD'!$G$91:$G$131,$D67,'Debt _USD'!AU$91:AU$131)/10^6</f>
        <v>0</v>
      </c>
      <c r="AE67" s="92">
        <f>SUMIF('Debt _USD'!$G$91:$G$131,$D67,'Debt _USD'!AV$91:AV$131)/10^6</f>
        <v>0</v>
      </c>
      <c r="AF67" s="92">
        <f>SUMIF('Debt _USD'!$G$91:$G$131,$D67,'Debt _USD'!AW$91:AW$131)/10^6</f>
        <v>0</v>
      </c>
      <c r="AG67" s="92">
        <f>SUMIF('Debt _USD'!$G$91:$G$131,$D67,'Debt _USD'!AX$91:AX$131)/10^6</f>
        <v>0</v>
      </c>
      <c r="AH67" s="92">
        <f>SUMIF('Debt _USD'!$G$91:$G$131,$D67,'Debt _USD'!AY$91:AY$131)/10^6</f>
        <v>0</v>
      </c>
      <c r="AI67" s="92">
        <f>SUMIF('Debt _USD'!$G$91:$G$131,$D67,'Debt _USD'!AZ$91:AZ$131)/10^6</f>
        <v>0</v>
      </c>
      <c r="AJ67" s="92">
        <f>SUMIF('Debt _USD'!$G$91:$G$131,$D67,'Debt _USD'!BA$91:BA$131)/10^6</f>
        <v>0</v>
      </c>
      <c r="AK67" s="92">
        <f>SUMIF('Debt _USD'!$G$91:$G$131,$D67,'Debt _USD'!BB$91:BB$131)/10^6</f>
        <v>0</v>
      </c>
      <c r="AL67" s="92">
        <f>SUMIF('Debt _USD'!$G$91:$G$131,$D67,'Debt _USD'!BC$91:BC$131)/10^6</f>
        <v>0</v>
      </c>
      <c r="AM67" s="92">
        <f>SUMIF('Debt _USD'!$G$91:$G$131,$D67,'Debt _USD'!BD$91:BD$131)/10^6</f>
        <v>0</v>
      </c>
      <c r="AN67" s="92">
        <f>SUMIF('Debt _USD'!$G$91:$G$131,$D67,'Debt _USD'!BE$91:BE$131)/10^6</f>
        <v>0</v>
      </c>
      <c r="AO67" s="92">
        <f>SUMIF('Debt _USD'!$G$91:$G$131,$D67,'Debt _USD'!BF$91:BF$131)/10^6</f>
        <v>0</v>
      </c>
      <c r="AP67" s="92">
        <f>SUMIF('Debt _USD'!$G$91:$G$131,$D67,'Debt _USD'!BG$91:BG$131)/10^6</f>
        <v>0</v>
      </c>
      <c r="AQ67" s="92">
        <f>SUMIF('Debt _USD'!$G$91:$G$131,$D67,'Debt _USD'!BH$91:BH$131)/10^6</f>
        <v>0</v>
      </c>
      <c r="AR67" s="92">
        <f>SUMIF('Debt _USD'!$G$91:$G$131,$D67,'Debt _USD'!BI$91:BI$131)/10^6</f>
        <v>0</v>
      </c>
      <c r="AS67" s="92">
        <f>SUMIF('Debt _USD'!$G$91:$G$131,$D67,'Debt _USD'!BJ$91:BJ$131)/10^6</f>
        <v>0</v>
      </c>
      <c r="AT67" s="92">
        <f>SUMIF('Debt _USD'!$G$91:$G$131,$D67,'Debt _USD'!BK$91:BK$131)/10^6</f>
        <v>0</v>
      </c>
      <c r="AU67" s="92">
        <f>SUMIF('Debt _USD'!$G$91:$G$131,$D67,'Debt _USD'!BL$91:BL$131)/10^6</f>
        <v>0</v>
      </c>
      <c r="AV67" s="92">
        <f>SUMIF('Debt _USD'!$G$91:$G$131,$D67,'Debt _USD'!BM$91:BM$131)/10^6</f>
        <v>0</v>
      </c>
      <c r="AW67" s="92">
        <f>SUMIF('Debt _USD'!$G$91:$G$131,$D67,'Debt _USD'!BN$91:BN$131)/10^6</f>
        <v>0</v>
      </c>
      <c r="AX67" s="92">
        <f>SUMIF('Debt _USD'!$G$91:$G$131,$D67,'Debt _USD'!BO$91:BO$131)/10^6</f>
        <v>0</v>
      </c>
      <c r="AY67" s="92">
        <f>SUMIF('Debt _USD'!$G$91:$G$131,$D67,'Debt _USD'!BP$91:BP$131)/10^6</f>
        <v>0</v>
      </c>
      <c r="AZ67" s="92">
        <f>SUMIF('Debt _USD'!$G$91:$G$131,$D67,'Debt _USD'!BQ$91:BQ$131)/10^6</f>
        <v>0</v>
      </c>
      <c r="BA67" s="92">
        <f>SUMIF('Debt _USD'!$G$91:$G$131,$D67,'Debt _USD'!BR$91:BR$131)/10^6</f>
        <v>0</v>
      </c>
      <c r="BB67" s="92">
        <f>SUMIF('Debt _USD'!$G$91:$G$131,$D67,'Debt _USD'!BS$91:BS$131)/10^6</f>
        <v>0</v>
      </c>
      <c r="BC67" s="92">
        <f>SUMIF('Debt _USD'!$G$91:$G$131,$D67,'Debt _USD'!BT$91:BT$131)/10^6</f>
        <v>0</v>
      </c>
      <c r="BD67" s="92">
        <f>SUMIF('Debt _USD'!$G$91:$G$131,$D67,'Debt _USD'!BU$91:BU$131)/10^6</f>
        <v>0</v>
      </c>
      <c r="BE67" s="92">
        <f>SUMIF('Debt _USD'!$G$91:$G$131,$D67,'Debt _USD'!BV$91:BV$131)/10^6</f>
        <v>0</v>
      </c>
      <c r="BF67" s="92">
        <f>SUMIF('Debt _USD'!$G$91:$G$131,$D67,'Debt _USD'!BW$91:BW$131)/10^6</f>
        <v>0</v>
      </c>
    </row>
    <row r="68" spans="1:58" s="78" customFormat="1" ht="15" customHeight="1" x14ac:dyDescent="0.3">
      <c r="B68" s="84"/>
      <c r="C68" s="84"/>
      <c r="D68" s="84">
        <v>13</v>
      </c>
      <c r="E68" s="84" t="str">
        <f t="shared" ref="E68:E74" si="12">E17</f>
        <v>UTP_13</v>
      </c>
      <c r="F68" s="84"/>
      <c r="G68" s="84"/>
      <c r="H68" s="85">
        <f t="shared" si="11"/>
        <v>307.94884220619997</v>
      </c>
      <c r="I68" s="92">
        <f>SUMIF('Debt _USD'!$G$91:$G$131,$D68,'Debt _USD'!Z$91:Z$131)/10^6</f>
        <v>51.15737682366666</v>
      </c>
      <c r="J68" s="92">
        <f>SUMIF('Debt _USD'!$G$91:$G$131,$D68,'Debt _USD'!AA$91:AA$131)/10^6</f>
        <v>51.15737682366666</v>
      </c>
      <c r="K68" s="92">
        <f>SUMIF('Debt _USD'!$G$91:$G$131,$D68,'Debt _USD'!AB$91:AB$131)/10^6</f>
        <v>51.15737682366666</v>
      </c>
      <c r="L68" s="92">
        <f>SUMIF('Debt _USD'!$G$91:$G$131,$D68,'Debt _USD'!AC$91:AC$131)/10^6</f>
        <v>51.15737682366666</v>
      </c>
      <c r="M68" s="92">
        <f>SUMIF('Debt _USD'!$G$91:$G$131,$D68,'Debt _USD'!AD$91:AD$131)/10^6</f>
        <v>51.15737682366666</v>
      </c>
      <c r="N68" s="92">
        <f>SUMIF('Debt _USD'!$G$91:$G$131,$D68,'Debt _USD'!AE$91:AE$131)/10^6</f>
        <v>26.080979043933333</v>
      </c>
      <c r="O68" s="92">
        <f>SUMIF('Debt _USD'!$G$91:$G$131,$D68,'Debt _USD'!AF$91:AF$131)/10^6</f>
        <v>26.080979043933333</v>
      </c>
      <c r="P68" s="92">
        <f>SUMIF('Debt _USD'!$G$91:$G$131,$D68,'Debt _USD'!AG$91:AG$131)/10^6</f>
        <v>0</v>
      </c>
      <c r="Q68" s="92">
        <f>SUMIF('Debt _USD'!$G$91:$G$131,$D68,'Debt _USD'!AH$91:AH$131)/10^6</f>
        <v>0</v>
      </c>
      <c r="R68" s="92">
        <f>SUMIF('Debt _USD'!$G$91:$G$131,$D68,'Debt _USD'!AI$91:AI$131)/10^6</f>
        <v>0</v>
      </c>
      <c r="S68" s="92">
        <f>SUMIF('Debt _USD'!$G$91:$G$131,$D68,'Debt _USD'!AJ$91:AJ$131)/10^6</f>
        <v>0</v>
      </c>
      <c r="T68" s="92">
        <f>SUMIF('Debt _USD'!$G$91:$G$131,$D68,'Debt _USD'!AK$91:AK$131)/10^6</f>
        <v>0</v>
      </c>
      <c r="U68" s="92">
        <f>SUMIF('Debt _USD'!$G$91:$G$131,$D68,'Debt _USD'!AL$91:AL$131)/10^6</f>
        <v>0</v>
      </c>
      <c r="V68" s="92">
        <f>SUMIF('Debt _USD'!$G$91:$G$131,$D68,'Debt _USD'!AM$91:AM$131)/10^6</f>
        <v>0</v>
      </c>
      <c r="W68" s="92">
        <f>SUMIF('Debt _USD'!$G$91:$G$131,$D68,'Debt _USD'!AN$91:AN$131)/10^6</f>
        <v>0</v>
      </c>
      <c r="X68" s="92">
        <f>SUMIF('Debt _USD'!$G$91:$G$131,$D68,'Debt _USD'!AO$91:AO$131)/10^6</f>
        <v>0</v>
      </c>
      <c r="Y68" s="92">
        <f>SUMIF('Debt _USD'!$G$91:$G$131,$D68,'Debt _USD'!AP$91:AP$131)/10^6</f>
        <v>0</v>
      </c>
      <c r="Z68" s="92">
        <f>SUMIF('Debt _USD'!$G$91:$G$131,$D68,'Debt _USD'!AQ$91:AQ$131)/10^6</f>
        <v>0</v>
      </c>
      <c r="AA68" s="92">
        <f>SUMIF('Debt _USD'!$G$91:$G$131,$D68,'Debt _USD'!AR$91:AR$131)/10^6</f>
        <v>0</v>
      </c>
      <c r="AB68" s="92">
        <f>SUMIF('Debt _USD'!$G$91:$G$131,$D68,'Debt _USD'!AS$91:AS$131)/10^6</f>
        <v>0</v>
      </c>
      <c r="AC68" s="92">
        <f>SUMIF('Debt _USD'!$G$91:$G$131,$D68,'Debt _USD'!AT$91:AT$131)/10^6</f>
        <v>0</v>
      </c>
      <c r="AD68" s="92">
        <f>SUMIF('Debt _USD'!$G$91:$G$131,$D68,'Debt _USD'!AU$91:AU$131)/10^6</f>
        <v>0</v>
      </c>
      <c r="AE68" s="92">
        <f>SUMIF('Debt _USD'!$G$91:$G$131,$D68,'Debt _USD'!AV$91:AV$131)/10^6</f>
        <v>0</v>
      </c>
      <c r="AF68" s="92">
        <f>SUMIF('Debt _USD'!$G$91:$G$131,$D68,'Debt _USD'!AW$91:AW$131)/10^6</f>
        <v>0</v>
      </c>
      <c r="AG68" s="92">
        <f>SUMIF('Debt _USD'!$G$91:$G$131,$D68,'Debt _USD'!AX$91:AX$131)/10^6</f>
        <v>0</v>
      </c>
      <c r="AH68" s="92">
        <f>SUMIF('Debt _USD'!$G$91:$G$131,$D68,'Debt _USD'!AY$91:AY$131)/10^6</f>
        <v>0</v>
      </c>
      <c r="AI68" s="92">
        <f>SUMIF('Debt _USD'!$G$91:$G$131,$D68,'Debt _USD'!AZ$91:AZ$131)/10^6</f>
        <v>0</v>
      </c>
      <c r="AJ68" s="92">
        <f>SUMIF('Debt _USD'!$G$91:$G$131,$D68,'Debt _USD'!BA$91:BA$131)/10^6</f>
        <v>0</v>
      </c>
      <c r="AK68" s="92">
        <f>SUMIF('Debt _USD'!$G$91:$G$131,$D68,'Debt _USD'!BB$91:BB$131)/10^6</f>
        <v>0</v>
      </c>
      <c r="AL68" s="92">
        <f>SUMIF('Debt _USD'!$G$91:$G$131,$D68,'Debt _USD'!BC$91:BC$131)/10^6</f>
        <v>0</v>
      </c>
      <c r="AM68" s="92">
        <f>SUMIF('Debt _USD'!$G$91:$G$131,$D68,'Debt _USD'!BD$91:BD$131)/10^6</f>
        <v>0</v>
      </c>
      <c r="AN68" s="92">
        <f>SUMIF('Debt _USD'!$G$91:$G$131,$D68,'Debt _USD'!BE$91:BE$131)/10^6</f>
        <v>0</v>
      </c>
      <c r="AO68" s="92">
        <f>SUMIF('Debt _USD'!$G$91:$G$131,$D68,'Debt _USD'!BF$91:BF$131)/10^6</f>
        <v>0</v>
      </c>
      <c r="AP68" s="92">
        <f>SUMIF('Debt _USD'!$G$91:$G$131,$D68,'Debt _USD'!BG$91:BG$131)/10^6</f>
        <v>0</v>
      </c>
      <c r="AQ68" s="92">
        <f>SUMIF('Debt _USD'!$G$91:$G$131,$D68,'Debt _USD'!BH$91:BH$131)/10^6</f>
        <v>0</v>
      </c>
      <c r="AR68" s="92">
        <f>SUMIF('Debt _USD'!$G$91:$G$131,$D68,'Debt _USD'!BI$91:BI$131)/10^6</f>
        <v>0</v>
      </c>
      <c r="AS68" s="92">
        <f>SUMIF('Debt _USD'!$G$91:$G$131,$D68,'Debt _USD'!BJ$91:BJ$131)/10^6</f>
        <v>0</v>
      </c>
      <c r="AT68" s="92">
        <f>SUMIF('Debt _USD'!$G$91:$G$131,$D68,'Debt _USD'!BK$91:BK$131)/10^6</f>
        <v>0</v>
      </c>
      <c r="AU68" s="92">
        <f>SUMIF('Debt _USD'!$G$91:$G$131,$D68,'Debt _USD'!BL$91:BL$131)/10^6</f>
        <v>0</v>
      </c>
      <c r="AV68" s="92">
        <f>SUMIF('Debt _USD'!$G$91:$G$131,$D68,'Debt _USD'!BM$91:BM$131)/10^6</f>
        <v>0</v>
      </c>
      <c r="AW68" s="92">
        <f>SUMIF('Debt _USD'!$G$91:$G$131,$D68,'Debt _USD'!BN$91:BN$131)/10^6</f>
        <v>0</v>
      </c>
      <c r="AX68" s="92">
        <f>SUMIF('Debt _USD'!$G$91:$G$131,$D68,'Debt _USD'!BO$91:BO$131)/10^6</f>
        <v>0</v>
      </c>
      <c r="AY68" s="92">
        <f>SUMIF('Debt _USD'!$G$91:$G$131,$D68,'Debt _USD'!BP$91:BP$131)/10^6</f>
        <v>0</v>
      </c>
      <c r="AZ68" s="92">
        <f>SUMIF('Debt _USD'!$G$91:$G$131,$D68,'Debt _USD'!BQ$91:BQ$131)/10^6</f>
        <v>0</v>
      </c>
      <c r="BA68" s="92">
        <f>SUMIF('Debt _USD'!$G$91:$G$131,$D68,'Debt _USD'!BR$91:BR$131)/10^6</f>
        <v>0</v>
      </c>
      <c r="BB68" s="92">
        <f>SUMIF('Debt _USD'!$G$91:$G$131,$D68,'Debt _USD'!BS$91:BS$131)/10^6</f>
        <v>0</v>
      </c>
      <c r="BC68" s="92">
        <f>SUMIF('Debt _USD'!$G$91:$G$131,$D68,'Debt _USD'!BT$91:BT$131)/10^6</f>
        <v>0</v>
      </c>
      <c r="BD68" s="92">
        <f>SUMIF('Debt _USD'!$G$91:$G$131,$D68,'Debt _USD'!BU$91:BU$131)/10^6</f>
        <v>0</v>
      </c>
      <c r="BE68" s="92">
        <f>SUMIF('Debt _USD'!$G$91:$G$131,$D68,'Debt _USD'!BV$91:BV$131)/10^6</f>
        <v>0</v>
      </c>
      <c r="BF68" s="92">
        <f>SUMIF('Debt _USD'!$G$91:$G$131,$D68,'Debt _USD'!BW$91:BW$131)/10^6</f>
        <v>0</v>
      </c>
    </row>
    <row r="69" spans="1:58" s="78" customFormat="1" ht="15" customHeight="1" x14ac:dyDescent="0.3">
      <c r="B69" s="84"/>
      <c r="C69" s="84"/>
      <c r="D69" s="84">
        <v>14</v>
      </c>
      <c r="E69" s="84" t="str">
        <f t="shared" si="12"/>
        <v>UTP_14</v>
      </c>
      <c r="F69" s="84"/>
      <c r="G69" s="84"/>
      <c r="H69" s="85">
        <f t="shared" ref="H69:H75" si="13">SUM(I69:BF69)</f>
        <v>65.086999999999989</v>
      </c>
      <c r="I69" s="92">
        <f>SUMIF('Debt _USD'!$G$91:$G$131,$D69,'Debt _USD'!Z$91:Z$131)/10^6</f>
        <v>6.5087000000000002</v>
      </c>
      <c r="J69" s="92">
        <f>SUMIF('Debt _USD'!$G$91:$G$131,$D69,'Debt _USD'!AA$91:AA$131)/10^6</f>
        <v>6.5087000000000002</v>
      </c>
      <c r="K69" s="92">
        <f>SUMIF('Debt _USD'!$G$91:$G$131,$D69,'Debt _USD'!AB$91:AB$131)/10^6</f>
        <v>6.5087000000000002</v>
      </c>
      <c r="L69" s="92">
        <f>SUMIF('Debt _USD'!$G$91:$G$131,$D69,'Debt _USD'!AC$91:AC$131)/10^6</f>
        <v>6.5087000000000002</v>
      </c>
      <c r="M69" s="92">
        <f>SUMIF('Debt _USD'!$G$91:$G$131,$D69,'Debt _USD'!AD$91:AD$131)/10^6</f>
        <v>6.5087000000000002</v>
      </c>
      <c r="N69" s="92">
        <f>SUMIF('Debt _USD'!$G$91:$G$131,$D69,'Debt _USD'!AE$91:AE$131)/10^6</f>
        <v>6.5087000000000002</v>
      </c>
      <c r="O69" s="92">
        <f>SUMIF('Debt _USD'!$G$91:$G$131,$D69,'Debt _USD'!AF$91:AF$131)/10^6</f>
        <v>6.5087000000000002</v>
      </c>
      <c r="P69" s="92">
        <f>SUMIF('Debt _USD'!$G$91:$G$131,$D69,'Debt _USD'!AG$91:AG$131)/10^6</f>
        <v>6.5087000000000002</v>
      </c>
      <c r="Q69" s="92">
        <f>SUMIF('Debt _USD'!$G$91:$G$131,$D69,'Debt _USD'!AH$91:AH$131)/10^6</f>
        <v>6.5087000000000002</v>
      </c>
      <c r="R69" s="92">
        <f>SUMIF('Debt _USD'!$G$91:$G$131,$D69,'Debt _USD'!AI$91:AI$131)/10^6</f>
        <v>6.5087000000000002</v>
      </c>
      <c r="S69" s="92">
        <f>SUMIF('Debt _USD'!$G$91:$G$131,$D69,'Debt _USD'!AJ$91:AJ$131)/10^6</f>
        <v>0</v>
      </c>
      <c r="T69" s="92">
        <f>SUMIF('Debt _USD'!$G$91:$G$131,$D69,'Debt _USD'!AK$91:AK$131)/10^6</f>
        <v>0</v>
      </c>
      <c r="U69" s="92">
        <f>SUMIF('Debt _USD'!$G$91:$G$131,$D69,'Debt _USD'!AL$91:AL$131)/10^6</f>
        <v>0</v>
      </c>
      <c r="V69" s="92">
        <f>SUMIF('Debt _USD'!$G$91:$G$131,$D69,'Debt _USD'!AM$91:AM$131)/10^6</f>
        <v>0</v>
      </c>
      <c r="W69" s="92">
        <f>SUMIF('Debt _USD'!$G$91:$G$131,$D69,'Debt _USD'!AN$91:AN$131)/10^6</f>
        <v>0</v>
      </c>
      <c r="X69" s="92">
        <f>SUMIF('Debt _USD'!$G$91:$G$131,$D69,'Debt _USD'!AO$91:AO$131)/10^6</f>
        <v>0</v>
      </c>
      <c r="Y69" s="92">
        <f>SUMIF('Debt _USD'!$G$91:$G$131,$D69,'Debt _USD'!AP$91:AP$131)/10^6</f>
        <v>0</v>
      </c>
      <c r="Z69" s="92">
        <f>SUMIF('Debt _USD'!$G$91:$G$131,$D69,'Debt _USD'!AQ$91:AQ$131)/10^6</f>
        <v>0</v>
      </c>
      <c r="AA69" s="92">
        <f>SUMIF('Debt _USD'!$G$91:$G$131,$D69,'Debt _USD'!AR$91:AR$131)/10^6</f>
        <v>0</v>
      </c>
      <c r="AB69" s="92">
        <f>SUMIF('Debt _USD'!$G$91:$G$131,$D69,'Debt _USD'!AS$91:AS$131)/10^6</f>
        <v>0</v>
      </c>
      <c r="AC69" s="92">
        <f>SUMIF('Debt _USD'!$G$91:$G$131,$D69,'Debt _USD'!AT$91:AT$131)/10^6</f>
        <v>0</v>
      </c>
      <c r="AD69" s="92">
        <f>SUMIF('Debt _USD'!$G$91:$G$131,$D69,'Debt _USD'!AU$91:AU$131)/10^6</f>
        <v>0</v>
      </c>
      <c r="AE69" s="92">
        <f>SUMIF('Debt _USD'!$G$91:$G$131,$D69,'Debt _USD'!AV$91:AV$131)/10^6</f>
        <v>0</v>
      </c>
      <c r="AF69" s="92">
        <f>SUMIF('Debt _USD'!$G$91:$G$131,$D69,'Debt _USD'!AW$91:AW$131)/10^6</f>
        <v>0</v>
      </c>
      <c r="AG69" s="92">
        <f>SUMIF('Debt _USD'!$G$91:$G$131,$D69,'Debt _USD'!AX$91:AX$131)/10^6</f>
        <v>0</v>
      </c>
      <c r="AH69" s="92">
        <f>SUMIF('Debt _USD'!$G$91:$G$131,$D69,'Debt _USD'!AY$91:AY$131)/10^6</f>
        <v>0</v>
      </c>
      <c r="AI69" s="92">
        <f>SUMIF('Debt _USD'!$G$91:$G$131,$D69,'Debt _USD'!AZ$91:AZ$131)/10^6</f>
        <v>0</v>
      </c>
      <c r="AJ69" s="92">
        <f>SUMIF('Debt _USD'!$G$91:$G$131,$D69,'Debt _USD'!BA$91:BA$131)/10^6</f>
        <v>0</v>
      </c>
      <c r="AK69" s="92">
        <f>SUMIF('Debt _USD'!$G$91:$G$131,$D69,'Debt _USD'!BB$91:BB$131)/10^6</f>
        <v>0</v>
      </c>
      <c r="AL69" s="92">
        <f>SUMIF('Debt _USD'!$G$91:$G$131,$D69,'Debt _USD'!BC$91:BC$131)/10^6</f>
        <v>0</v>
      </c>
      <c r="AM69" s="92">
        <f>SUMIF('Debt _USD'!$G$91:$G$131,$D69,'Debt _USD'!BD$91:BD$131)/10^6</f>
        <v>0</v>
      </c>
      <c r="AN69" s="92">
        <f>SUMIF('Debt _USD'!$G$91:$G$131,$D69,'Debt _USD'!BE$91:BE$131)/10^6</f>
        <v>0</v>
      </c>
      <c r="AO69" s="92">
        <f>SUMIF('Debt _USD'!$G$91:$G$131,$D69,'Debt _USD'!BF$91:BF$131)/10^6</f>
        <v>0</v>
      </c>
      <c r="AP69" s="92">
        <f>SUMIF('Debt _USD'!$G$91:$G$131,$D69,'Debt _USD'!BG$91:BG$131)/10^6</f>
        <v>0</v>
      </c>
      <c r="AQ69" s="92">
        <f>SUMIF('Debt _USD'!$G$91:$G$131,$D69,'Debt _USD'!BH$91:BH$131)/10^6</f>
        <v>0</v>
      </c>
      <c r="AR69" s="92">
        <f>SUMIF('Debt _USD'!$G$91:$G$131,$D69,'Debt _USD'!BI$91:BI$131)/10^6</f>
        <v>0</v>
      </c>
      <c r="AS69" s="92">
        <f>SUMIF('Debt _USD'!$G$91:$G$131,$D69,'Debt _USD'!BJ$91:BJ$131)/10^6</f>
        <v>0</v>
      </c>
      <c r="AT69" s="92">
        <f>SUMIF('Debt _USD'!$G$91:$G$131,$D69,'Debt _USD'!BK$91:BK$131)/10^6</f>
        <v>0</v>
      </c>
      <c r="AU69" s="92">
        <f>SUMIF('Debt _USD'!$G$91:$G$131,$D69,'Debt _USD'!BL$91:BL$131)/10^6</f>
        <v>0</v>
      </c>
      <c r="AV69" s="92">
        <f>SUMIF('Debt _USD'!$G$91:$G$131,$D69,'Debt _USD'!BM$91:BM$131)/10^6</f>
        <v>0</v>
      </c>
      <c r="AW69" s="92">
        <f>SUMIF('Debt _USD'!$G$91:$G$131,$D69,'Debt _USD'!BN$91:BN$131)/10^6</f>
        <v>0</v>
      </c>
      <c r="AX69" s="92">
        <f>SUMIF('Debt _USD'!$G$91:$G$131,$D69,'Debt _USD'!BO$91:BO$131)/10^6</f>
        <v>0</v>
      </c>
      <c r="AY69" s="92">
        <f>SUMIF('Debt _USD'!$G$91:$G$131,$D69,'Debt _USD'!BP$91:BP$131)/10^6</f>
        <v>0</v>
      </c>
      <c r="AZ69" s="92">
        <f>SUMIF('Debt _USD'!$G$91:$G$131,$D69,'Debt _USD'!BQ$91:BQ$131)/10^6</f>
        <v>0</v>
      </c>
      <c r="BA69" s="92">
        <f>SUMIF('Debt _USD'!$G$91:$G$131,$D69,'Debt _USD'!BR$91:BR$131)/10^6</f>
        <v>0</v>
      </c>
      <c r="BB69" s="92">
        <f>SUMIF('Debt _USD'!$G$91:$G$131,$D69,'Debt _USD'!BS$91:BS$131)/10^6</f>
        <v>0</v>
      </c>
      <c r="BC69" s="92">
        <f>SUMIF('Debt _USD'!$G$91:$G$131,$D69,'Debt _USD'!BT$91:BT$131)/10^6</f>
        <v>0</v>
      </c>
      <c r="BD69" s="92">
        <f>SUMIF('Debt _USD'!$G$91:$G$131,$D69,'Debt _USD'!BU$91:BU$131)/10^6</f>
        <v>0</v>
      </c>
      <c r="BE69" s="92">
        <f>SUMIF('Debt _USD'!$G$91:$G$131,$D69,'Debt _USD'!BV$91:BV$131)/10^6</f>
        <v>0</v>
      </c>
      <c r="BF69" s="92">
        <f>SUMIF('Debt _USD'!$G$91:$G$131,$D69,'Debt _USD'!BW$91:BW$131)/10^6</f>
        <v>0</v>
      </c>
    </row>
    <row r="70" spans="1:58" s="78" customFormat="1" ht="15" customHeight="1" x14ac:dyDescent="0.3">
      <c r="B70" s="84"/>
      <c r="C70" s="84"/>
      <c r="D70" s="84">
        <v>15</v>
      </c>
      <c r="E70" s="84" t="str">
        <f t="shared" si="12"/>
        <v>UTP_15</v>
      </c>
      <c r="F70" s="84"/>
      <c r="G70" s="84"/>
      <c r="H70" s="85">
        <f t="shared" si="13"/>
        <v>0</v>
      </c>
      <c r="I70" s="92">
        <f>SUMIF('Debt _USD'!$G$91:$G$131,$D70,'Debt _USD'!Z$91:Z$131)/10^6</f>
        <v>0</v>
      </c>
      <c r="J70" s="92">
        <f>SUMIF('Debt _USD'!$G$91:$G$131,$D70,'Debt _USD'!AA$91:AA$131)/10^6</f>
        <v>0</v>
      </c>
      <c r="K70" s="92">
        <f>SUMIF('Debt _USD'!$G$91:$G$131,$D70,'Debt _USD'!AB$91:AB$131)/10^6</f>
        <v>0</v>
      </c>
      <c r="L70" s="92">
        <f>SUMIF('Debt _USD'!$G$91:$G$131,$D70,'Debt _USD'!AC$91:AC$131)/10^6</f>
        <v>0</v>
      </c>
      <c r="M70" s="92">
        <f>SUMIF('Debt _USD'!$G$91:$G$131,$D70,'Debt _USD'!AD$91:AD$131)/10^6</f>
        <v>0</v>
      </c>
      <c r="N70" s="92">
        <f>SUMIF('Debt _USD'!$G$91:$G$131,$D70,'Debt _USD'!AE$91:AE$131)/10^6</f>
        <v>0</v>
      </c>
      <c r="O70" s="92">
        <f>SUMIF('Debt _USD'!$G$91:$G$131,$D70,'Debt _USD'!AF$91:AF$131)/10^6</f>
        <v>0</v>
      </c>
      <c r="P70" s="92">
        <f>SUMIF('Debt _USD'!$G$91:$G$131,$D70,'Debt _USD'!AG$91:AG$131)/10^6</f>
        <v>0</v>
      </c>
      <c r="Q70" s="92">
        <f>SUMIF('Debt _USD'!$G$91:$G$131,$D70,'Debt _USD'!AH$91:AH$131)/10^6</f>
        <v>0</v>
      </c>
      <c r="R70" s="92">
        <f>SUMIF('Debt _USD'!$G$91:$G$131,$D70,'Debt _USD'!AI$91:AI$131)/10^6</f>
        <v>0</v>
      </c>
      <c r="S70" s="92">
        <f>SUMIF('Debt _USD'!$G$91:$G$131,$D70,'Debt _USD'!AJ$91:AJ$131)/10^6</f>
        <v>0</v>
      </c>
      <c r="T70" s="92">
        <f>SUMIF('Debt _USD'!$G$91:$G$131,$D70,'Debt _USD'!AK$91:AK$131)/10^6</f>
        <v>0</v>
      </c>
      <c r="U70" s="92">
        <f>SUMIF('Debt _USD'!$G$91:$G$131,$D70,'Debt _USD'!AL$91:AL$131)/10^6</f>
        <v>0</v>
      </c>
      <c r="V70" s="92">
        <f>SUMIF('Debt _USD'!$G$91:$G$131,$D70,'Debt _USD'!AM$91:AM$131)/10^6</f>
        <v>0</v>
      </c>
      <c r="W70" s="92">
        <f>SUMIF('Debt _USD'!$G$91:$G$131,$D70,'Debt _USD'!AN$91:AN$131)/10^6</f>
        <v>0</v>
      </c>
      <c r="X70" s="92">
        <f>SUMIF('Debt _USD'!$G$91:$G$131,$D70,'Debt _USD'!AO$91:AO$131)/10^6</f>
        <v>0</v>
      </c>
      <c r="Y70" s="92">
        <f>SUMIF('Debt _USD'!$G$91:$G$131,$D70,'Debt _USD'!AP$91:AP$131)/10^6</f>
        <v>0</v>
      </c>
      <c r="Z70" s="92">
        <f>SUMIF('Debt _USD'!$G$91:$G$131,$D70,'Debt _USD'!AQ$91:AQ$131)/10^6</f>
        <v>0</v>
      </c>
      <c r="AA70" s="92">
        <f>SUMIF('Debt _USD'!$G$91:$G$131,$D70,'Debt _USD'!AR$91:AR$131)/10^6</f>
        <v>0</v>
      </c>
      <c r="AB70" s="92">
        <f>SUMIF('Debt _USD'!$G$91:$G$131,$D70,'Debt _USD'!AS$91:AS$131)/10^6</f>
        <v>0</v>
      </c>
      <c r="AC70" s="92">
        <f>SUMIF('Debt _USD'!$G$91:$G$131,$D70,'Debt _USD'!AT$91:AT$131)/10^6</f>
        <v>0</v>
      </c>
      <c r="AD70" s="92">
        <f>SUMIF('Debt _USD'!$G$91:$G$131,$D70,'Debt _USD'!AU$91:AU$131)/10^6</f>
        <v>0</v>
      </c>
      <c r="AE70" s="92">
        <f>SUMIF('Debt _USD'!$G$91:$G$131,$D70,'Debt _USD'!AV$91:AV$131)/10^6</f>
        <v>0</v>
      </c>
      <c r="AF70" s="92">
        <f>SUMIF('Debt _USD'!$G$91:$G$131,$D70,'Debt _USD'!AW$91:AW$131)/10^6</f>
        <v>0</v>
      </c>
      <c r="AG70" s="92">
        <f>SUMIF('Debt _USD'!$G$91:$G$131,$D70,'Debt _USD'!AX$91:AX$131)/10^6</f>
        <v>0</v>
      </c>
      <c r="AH70" s="92">
        <f>SUMIF('Debt _USD'!$G$91:$G$131,$D70,'Debt _USD'!AY$91:AY$131)/10^6</f>
        <v>0</v>
      </c>
      <c r="AI70" s="92">
        <f>SUMIF('Debt _USD'!$G$91:$G$131,$D70,'Debt _USD'!AZ$91:AZ$131)/10^6</f>
        <v>0</v>
      </c>
      <c r="AJ70" s="92">
        <f>SUMIF('Debt _USD'!$G$91:$G$131,$D70,'Debt _USD'!BA$91:BA$131)/10^6</f>
        <v>0</v>
      </c>
      <c r="AK70" s="92">
        <f>SUMIF('Debt _USD'!$G$91:$G$131,$D70,'Debt _USD'!BB$91:BB$131)/10^6</f>
        <v>0</v>
      </c>
      <c r="AL70" s="92">
        <f>SUMIF('Debt _USD'!$G$91:$G$131,$D70,'Debt _USD'!BC$91:BC$131)/10^6</f>
        <v>0</v>
      </c>
      <c r="AM70" s="92">
        <f>SUMIF('Debt _USD'!$G$91:$G$131,$D70,'Debt _USD'!BD$91:BD$131)/10^6</f>
        <v>0</v>
      </c>
      <c r="AN70" s="92">
        <f>SUMIF('Debt _USD'!$G$91:$G$131,$D70,'Debt _USD'!BE$91:BE$131)/10^6</f>
        <v>0</v>
      </c>
      <c r="AO70" s="92">
        <f>SUMIF('Debt _USD'!$G$91:$G$131,$D70,'Debt _USD'!BF$91:BF$131)/10^6</f>
        <v>0</v>
      </c>
      <c r="AP70" s="92">
        <f>SUMIF('Debt _USD'!$G$91:$G$131,$D70,'Debt _USD'!BG$91:BG$131)/10^6</f>
        <v>0</v>
      </c>
      <c r="AQ70" s="92">
        <f>SUMIF('Debt _USD'!$G$91:$G$131,$D70,'Debt _USD'!BH$91:BH$131)/10^6</f>
        <v>0</v>
      </c>
      <c r="AR70" s="92">
        <f>SUMIF('Debt _USD'!$G$91:$G$131,$D70,'Debt _USD'!BI$91:BI$131)/10^6</f>
        <v>0</v>
      </c>
      <c r="AS70" s="92">
        <f>SUMIF('Debt _USD'!$G$91:$G$131,$D70,'Debt _USD'!BJ$91:BJ$131)/10^6</f>
        <v>0</v>
      </c>
      <c r="AT70" s="92">
        <f>SUMIF('Debt _USD'!$G$91:$G$131,$D70,'Debt _USD'!BK$91:BK$131)/10^6</f>
        <v>0</v>
      </c>
      <c r="AU70" s="92">
        <f>SUMIF('Debt _USD'!$G$91:$G$131,$D70,'Debt _USD'!BL$91:BL$131)/10^6</f>
        <v>0</v>
      </c>
      <c r="AV70" s="92">
        <f>SUMIF('Debt _USD'!$G$91:$G$131,$D70,'Debt _USD'!BM$91:BM$131)/10^6</f>
        <v>0</v>
      </c>
      <c r="AW70" s="92">
        <f>SUMIF('Debt _USD'!$G$91:$G$131,$D70,'Debt _USD'!BN$91:BN$131)/10^6</f>
        <v>0</v>
      </c>
      <c r="AX70" s="92">
        <f>SUMIF('Debt _USD'!$G$91:$G$131,$D70,'Debt _USD'!BO$91:BO$131)/10^6</f>
        <v>0</v>
      </c>
      <c r="AY70" s="92">
        <f>SUMIF('Debt _USD'!$G$91:$G$131,$D70,'Debt _USD'!BP$91:BP$131)/10^6</f>
        <v>0</v>
      </c>
      <c r="AZ70" s="92">
        <f>SUMIF('Debt _USD'!$G$91:$G$131,$D70,'Debt _USD'!BQ$91:BQ$131)/10^6</f>
        <v>0</v>
      </c>
      <c r="BA70" s="92">
        <f>SUMIF('Debt _USD'!$G$91:$G$131,$D70,'Debt _USD'!BR$91:BR$131)/10^6</f>
        <v>0</v>
      </c>
      <c r="BB70" s="92">
        <f>SUMIF('Debt _USD'!$G$91:$G$131,$D70,'Debt _USD'!BS$91:BS$131)/10^6</f>
        <v>0</v>
      </c>
      <c r="BC70" s="92">
        <f>SUMIF('Debt _USD'!$G$91:$G$131,$D70,'Debt _USD'!BT$91:BT$131)/10^6</f>
        <v>0</v>
      </c>
      <c r="BD70" s="92">
        <f>SUMIF('Debt _USD'!$G$91:$G$131,$D70,'Debt _USD'!BU$91:BU$131)/10^6</f>
        <v>0</v>
      </c>
      <c r="BE70" s="92">
        <f>SUMIF('Debt _USD'!$G$91:$G$131,$D70,'Debt _USD'!BV$91:BV$131)/10^6</f>
        <v>0</v>
      </c>
      <c r="BF70" s="92">
        <f>SUMIF('Debt _USD'!$G$91:$G$131,$D70,'Debt _USD'!BW$91:BW$131)/10^6</f>
        <v>0</v>
      </c>
    </row>
    <row r="71" spans="1:58" s="78" customFormat="1" ht="15" customHeight="1" x14ac:dyDescent="0.3">
      <c r="B71" s="84"/>
      <c r="C71" s="84"/>
      <c r="D71" s="84">
        <v>16</v>
      </c>
      <c r="E71" s="84" t="str">
        <f t="shared" si="12"/>
        <v>UTP_16</v>
      </c>
      <c r="F71" s="84"/>
      <c r="G71" s="84"/>
      <c r="H71" s="85">
        <f t="shared" si="13"/>
        <v>0</v>
      </c>
      <c r="I71" s="92">
        <f>SUMIF('Debt _USD'!$G$91:$G$131,$D71,'Debt _USD'!Z$91:Z$131)/10^6</f>
        <v>0</v>
      </c>
      <c r="J71" s="92">
        <f>SUMIF('Debt _USD'!$G$91:$G$131,$D71,'Debt _USD'!AA$91:AA$131)/10^6</f>
        <v>0</v>
      </c>
      <c r="K71" s="92">
        <f>SUMIF('Debt _USD'!$G$91:$G$131,$D71,'Debt _USD'!AB$91:AB$131)/10^6</f>
        <v>0</v>
      </c>
      <c r="L71" s="92">
        <f>SUMIF('Debt _USD'!$G$91:$G$131,$D71,'Debt _USD'!AC$91:AC$131)/10^6</f>
        <v>0</v>
      </c>
      <c r="M71" s="92">
        <f>SUMIF('Debt _USD'!$G$91:$G$131,$D71,'Debt _USD'!AD$91:AD$131)/10^6</f>
        <v>0</v>
      </c>
      <c r="N71" s="92">
        <f>SUMIF('Debt _USD'!$G$91:$G$131,$D71,'Debt _USD'!AE$91:AE$131)/10^6</f>
        <v>0</v>
      </c>
      <c r="O71" s="92">
        <f>SUMIF('Debt _USD'!$G$91:$G$131,$D71,'Debt _USD'!AF$91:AF$131)/10^6</f>
        <v>0</v>
      </c>
      <c r="P71" s="92">
        <f>SUMIF('Debt _USD'!$G$91:$G$131,$D71,'Debt _USD'!AG$91:AG$131)/10^6</f>
        <v>0</v>
      </c>
      <c r="Q71" s="92">
        <f>SUMIF('Debt _USD'!$G$91:$G$131,$D71,'Debt _USD'!AH$91:AH$131)/10^6</f>
        <v>0</v>
      </c>
      <c r="R71" s="92">
        <f>SUMIF('Debt _USD'!$G$91:$G$131,$D71,'Debt _USD'!AI$91:AI$131)/10^6</f>
        <v>0</v>
      </c>
      <c r="S71" s="92">
        <f>SUMIF('Debt _USD'!$G$91:$G$131,$D71,'Debt _USD'!AJ$91:AJ$131)/10^6</f>
        <v>0</v>
      </c>
      <c r="T71" s="92">
        <f>SUMIF('Debt _USD'!$G$91:$G$131,$D71,'Debt _USD'!AK$91:AK$131)/10^6</f>
        <v>0</v>
      </c>
      <c r="U71" s="92">
        <f>SUMIF('Debt _USD'!$G$91:$G$131,$D71,'Debt _USD'!AL$91:AL$131)/10^6</f>
        <v>0</v>
      </c>
      <c r="V71" s="92">
        <f>SUMIF('Debt _USD'!$G$91:$G$131,$D71,'Debt _USD'!AM$91:AM$131)/10^6</f>
        <v>0</v>
      </c>
      <c r="W71" s="92">
        <f>SUMIF('Debt _USD'!$G$91:$G$131,$D71,'Debt _USD'!AN$91:AN$131)/10^6</f>
        <v>0</v>
      </c>
      <c r="X71" s="92">
        <f>SUMIF('Debt _USD'!$G$91:$G$131,$D71,'Debt _USD'!AO$91:AO$131)/10^6</f>
        <v>0</v>
      </c>
      <c r="Y71" s="92">
        <f>SUMIF('Debt _USD'!$G$91:$G$131,$D71,'Debt _USD'!AP$91:AP$131)/10^6</f>
        <v>0</v>
      </c>
      <c r="Z71" s="92">
        <f>SUMIF('Debt _USD'!$G$91:$G$131,$D71,'Debt _USD'!AQ$91:AQ$131)/10^6</f>
        <v>0</v>
      </c>
      <c r="AA71" s="92">
        <f>SUMIF('Debt _USD'!$G$91:$G$131,$D71,'Debt _USD'!AR$91:AR$131)/10^6</f>
        <v>0</v>
      </c>
      <c r="AB71" s="92">
        <f>SUMIF('Debt _USD'!$G$91:$G$131,$D71,'Debt _USD'!AS$91:AS$131)/10^6</f>
        <v>0</v>
      </c>
      <c r="AC71" s="92">
        <f>SUMIF('Debt _USD'!$G$91:$G$131,$D71,'Debt _USD'!AT$91:AT$131)/10^6</f>
        <v>0</v>
      </c>
      <c r="AD71" s="92">
        <f>SUMIF('Debt _USD'!$G$91:$G$131,$D71,'Debt _USD'!AU$91:AU$131)/10^6</f>
        <v>0</v>
      </c>
      <c r="AE71" s="92">
        <f>SUMIF('Debt _USD'!$G$91:$G$131,$D71,'Debt _USD'!AV$91:AV$131)/10^6</f>
        <v>0</v>
      </c>
      <c r="AF71" s="92">
        <f>SUMIF('Debt _USD'!$G$91:$G$131,$D71,'Debt _USD'!AW$91:AW$131)/10^6</f>
        <v>0</v>
      </c>
      <c r="AG71" s="92">
        <f>SUMIF('Debt _USD'!$G$91:$G$131,$D71,'Debt _USD'!AX$91:AX$131)/10^6</f>
        <v>0</v>
      </c>
      <c r="AH71" s="92">
        <f>SUMIF('Debt _USD'!$G$91:$G$131,$D71,'Debt _USD'!AY$91:AY$131)/10^6</f>
        <v>0</v>
      </c>
      <c r="AI71" s="92">
        <f>SUMIF('Debt _USD'!$G$91:$G$131,$D71,'Debt _USD'!AZ$91:AZ$131)/10^6</f>
        <v>0</v>
      </c>
      <c r="AJ71" s="92">
        <f>SUMIF('Debt _USD'!$G$91:$G$131,$D71,'Debt _USD'!BA$91:BA$131)/10^6</f>
        <v>0</v>
      </c>
      <c r="AK71" s="92">
        <f>SUMIF('Debt _USD'!$G$91:$G$131,$D71,'Debt _USD'!BB$91:BB$131)/10^6</f>
        <v>0</v>
      </c>
      <c r="AL71" s="92">
        <f>SUMIF('Debt _USD'!$G$91:$G$131,$D71,'Debt _USD'!BC$91:BC$131)/10^6</f>
        <v>0</v>
      </c>
      <c r="AM71" s="92">
        <f>SUMIF('Debt _USD'!$G$91:$G$131,$D71,'Debt _USD'!BD$91:BD$131)/10^6</f>
        <v>0</v>
      </c>
      <c r="AN71" s="92">
        <f>SUMIF('Debt _USD'!$G$91:$G$131,$D71,'Debt _USD'!BE$91:BE$131)/10^6</f>
        <v>0</v>
      </c>
      <c r="AO71" s="92">
        <f>SUMIF('Debt _USD'!$G$91:$G$131,$D71,'Debt _USD'!BF$91:BF$131)/10^6</f>
        <v>0</v>
      </c>
      <c r="AP71" s="92">
        <f>SUMIF('Debt _USD'!$G$91:$G$131,$D71,'Debt _USD'!BG$91:BG$131)/10^6</f>
        <v>0</v>
      </c>
      <c r="AQ71" s="92">
        <f>SUMIF('Debt _USD'!$G$91:$G$131,$D71,'Debt _USD'!BH$91:BH$131)/10^6</f>
        <v>0</v>
      </c>
      <c r="AR71" s="92">
        <f>SUMIF('Debt _USD'!$G$91:$G$131,$D71,'Debt _USD'!BI$91:BI$131)/10^6</f>
        <v>0</v>
      </c>
      <c r="AS71" s="92">
        <f>SUMIF('Debt _USD'!$G$91:$G$131,$D71,'Debt _USD'!BJ$91:BJ$131)/10^6</f>
        <v>0</v>
      </c>
      <c r="AT71" s="92">
        <f>SUMIF('Debt _USD'!$G$91:$G$131,$D71,'Debt _USD'!BK$91:BK$131)/10^6</f>
        <v>0</v>
      </c>
      <c r="AU71" s="92">
        <f>SUMIF('Debt _USD'!$G$91:$G$131,$D71,'Debt _USD'!BL$91:BL$131)/10^6</f>
        <v>0</v>
      </c>
      <c r="AV71" s="92">
        <f>SUMIF('Debt _USD'!$G$91:$G$131,$D71,'Debt _USD'!BM$91:BM$131)/10^6</f>
        <v>0</v>
      </c>
      <c r="AW71" s="92">
        <f>SUMIF('Debt _USD'!$G$91:$G$131,$D71,'Debt _USD'!BN$91:BN$131)/10^6</f>
        <v>0</v>
      </c>
      <c r="AX71" s="92">
        <f>SUMIF('Debt _USD'!$G$91:$G$131,$D71,'Debt _USD'!BO$91:BO$131)/10^6</f>
        <v>0</v>
      </c>
      <c r="AY71" s="92">
        <f>SUMIF('Debt _USD'!$G$91:$G$131,$D71,'Debt _USD'!BP$91:BP$131)/10^6</f>
        <v>0</v>
      </c>
      <c r="AZ71" s="92">
        <f>SUMIF('Debt _USD'!$G$91:$G$131,$D71,'Debt _USD'!BQ$91:BQ$131)/10^6</f>
        <v>0</v>
      </c>
      <c r="BA71" s="92">
        <f>SUMIF('Debt _USD'!$G$91:$G$131,$D71,'Debt _USD'!BR$91:BR$131)/10^6</f>
        <v>0</v>
      </c>
      <c r="BB71" s="92">
        <f>SUMIF('Debt _USD'!$G$91:$G$131,$D71,'Debt _USD'!BS$91:BS$131)/10^6</f>
        <v>0</v>
      </c>
      <c r="BC71" s="92">
        <f>SUMIF('Debt _USD'!$G$91:$G$131,$D71,'Debt _USD'!BT$91:BT$131)/10^6</f>
        <v>0</v>
      </c>
      <c r="BD71" s="92">
        <f>SUMIF('Debt _USD'!$G$91:$G$131,$D71,'Debt _USD'!BU$91:BU$131)/10^6</f>
        <v>0</v>
      </c>
      <c r="BE71" s="92">
        <f>SUMIF('Debt _USD'!$G$91:$G$131,$D71,'Debt _USD'!BV$91:BV$131)/10^6</f>
        <v>0</v>
      </c>
      <c r="BF71" s="92">
        <f>SUMIF('Debt _USD'!$G$91:$G$131,$D71,'Debt _USD'!BW$91:BW$131)/10^6</f>
        <v>0</v>
      </c>
    </row>
    <row r="72" spans="1:58" s="78" customFormat="1" ht="15" customHeight="1" x14ac:dyDescent="0.3">
      <c r="B72" s="84"/>
      <c r="C72" s="84"/>
      <c r="D72" s="84">
        <v>17</v>
      </c>
      <c r="E72" s="84" t="str">
        <f t="shared" si="12"/>
        <v>UTP_17</v>
      </c>
      <c r="F72" s="84"/>
      <c r="G72" s="84"/>
      <c r="H72" s="85">
        <f t="shared" si="13"/>
        <v>0</v>
      </c>
      <c r="I72" s="92">
        <f>SUMIF('Debt _USD'!$G$91:$G$131,$D72,'Debt _USD'!Z$91:Z$131)/10^6</f>
        <v>0</v>
      </c>
      <c r="J72" s="92">
        <f>SUMIF('Debt _USD'!$G$91:$G$131,$D72,'Debt _USD'!AA$91:AA$131)/10^6</f>
        <v>0</v>
      </c>
      <c r="K72" s="92">
        <f>SUMIF('Debt _USD'!$G$91:$G$131,$D72,'Debt _USD'!AB$91:AB$131)/10^6</f>
        <v>0</v>
      </c>
      <c r="L72" s="92">
        <f>SUMIF('Debt _USD'!$G$91:$G$131,$D72,'Debt _USD'!AC$91:AC$131)/10^6</f>
        <v>0</v>
      </c>
      <c r="M72" s="92">
        <f>SUMIF('Debt _USD'!$G$91:$G$131,$D72,'Debt _USD'!AD$91:AD$131)/10^6</f>
        <v>0</v>
      </c>
      <c r="N72" s="92">
        <f>SUMIF('Debt _USD'!$G$91:$G$131,$D72,'Debt _USD'!AE$91:AE$131)/10^6</f>
        <v>0</v>
      </c>
      <c r="O72" s="92">
        <f>SUMIF('Debt _USD'!$G$91:$G$131,$D72,'Debt _USD'!AF$91:AF$131)/10^6</f>
        <v>0</v>
      </c>
      <c r="P72" s="92">
        <f>SUMIF('Debt _USD'!$G$91:$G$131,$D72,'Debt _USD'!AG$91:AG$131)/10^6</f>
        <v>0</v>
      </c>
      <c r="Q72" s="92">
        <f>SUMIF('Debt _USD'!$G$91:$G$131,$D72,'Debt _USD'!AH$91:AH$131)/10^6</f>
        <v>0</v>
      </c>
      <c r="R72" s="92">
        <f>SUMIF('Debt _USD'!$G$91:$G$131,$D72,'Debt _USD'!AI$91:AI$131)/10^6</f>
        <v>0</v>
      </c>
      <c r="S72" s="92">
        <f>SUMIF('Debt _USD'!$G$91:$G$131,$D72,'Debt _USD'!AJ$91:AJ$131)/10^6</f>
        <v>0</v>
      </c>
      <c r="T72" s="92">
        <f>SUMIF('Debt _USD'!$G$91:$G$131,$D72,'Debt _USD'!AK$91:AK$131)/10^6</f>
        <v>0</v>
      </c>
      <c r="U72" s="92">
        <f>SUMIF('Debt _USD'!$G$91:$G$131,$D72,'Debt _USD'!AL$91:AL$131)/10^6</f>
        <v>0</v>
      </c>
      <c r="V72" s="92">
        <f>SUMIF('Debt _USD'!$G$91:$G$131,$D72,'Debt _USD'!AM$91:AM$131)/10^6</f>
        <v>0</v>
      </c>
      <c r="W72" s="92">
        <f>SUMIF('Debt _USD'!$G$91:$G$131,$D72,'Debt _USD'!AN$91:AN$131)/10^6</f>
        <v>0</v>
      </c>
      <c r="X72" s="92">
        <f>SUMIF('Debt _USD'!$G$91:$G$131,$D72,'Debt _USD'!AO$91:AO$131)/10^6</f>
        <v>0</v>
      </c>
      <c r="Y72" s="92">
        <f>SUMIF('Debt _USD'!$G$91:$G$131,$D72,'Debt _USD'!AP$91:AP$131)/10^6</f>
        <v>0</v>
      </c>
      <c r="Z72" s="92">
        <f>SUMIF('Debt _USD'!$G$91:$G$131,$D72,'Debt _USD'!AQ$91:AQ$131)/10^6</f>
        <v>0</v>
      </c>
      <c r="AA72" s="92">
        <f>SUMIF('Debt _USD'!$G$91:$G$131,$D72,'Debt _USD'!AR$91:AR$131)/10^6</f>
        <v>0</v>
      </c>
      <c r="AB72" s="92">
        <f>SUMIF('Debt _USD'!$G$91:$G$131,$D72,'Debt _USD'!AS$91:AS$131)/10^6</f>
        <v>0</v>
      </c>
      <c r="AC72" s="92">
        <f>SUMIF('Debt _USD'!$G$91:$G$131,$D72,'Debt _USD'!AT$91:AT$131)/10^6</f>
        <v>0</v>
      </c>
      <c r="AD72" s="92">
        <f>SUMIF('Debt _USD'!$G$91:$G$131,$D72,'Debt _USD'!AU$91:AU$131)/10^6</f>
        <v>0</v>
      </c>
      <c r="AE72" s="92">
        <f>SUMIF('Debt _USD'!$G$91:$G$131,$D72,'Debt _USD'!AV$91:AV$131)/10^6</f>
        <v>0</v>
      </c>
      <c r="AF72" s="92">
        <f>SUMIF('Debt _USD'!$G$91:$G$131,$D72,'Debt _USD'!AW$91:AW$131)/10^6</f>
        <v>0</v>
      </c>
      <c r="AG72" s="92">
        <f>SUMIF('Debt _USD'!$G$91:$G$131,$D72,'Debt _USD'!AX$91:AX$131)/10^6</f>
        <v>0</v>
      </c>
      <c r="AH72" s="92">
        <f>SUMIF('Debt _USD'!$G$91:$G$131,$D72,'Debt _USD'!AY$91:AY$131)/10^6</f>
        <v>0</v>
      </c>
      <c r="AI72" s="92">
        <f>SUMIF('Debt _USD'!$G$91:$G$131,$D72,'Debt _USD'!AZ$91:AZ$131)/10^6</f>
        <v>0</v>
      </c>
      <c r="AJ72" s="92">
        <f>SUMIF('Debt _USD'!$G$91:$G$131,$D72,'Debt _USD'!BA$91:BA$131)/10^6</f>
        <v>0</v>
      </c>
      <c r="AK72" s="92">
        <f>SUMIF('Debt _USD'!$G$91:$G$131,$D72,'Debt _USD'!BB$91:BB$131)/10^6</f>
        <v>0</v>
      </c>
      <c r="AL72" s="92">
        <f>SUMIF('Debt _USD'!$G$91:$G$131,$D72,'Debt _USD'!BC$91:BC$131)/10^6</f>
        <v>0</v>
      </c>
      <c r="AM72" s="92">
        <f>SUMIF('Debt _USD'!$G$91:$G$131,$D72,'Debt _USD'!BD$91:BD$131)/10^6</f>
        <v>0</v>
      </c>
      <c r="AN72" s="92">
        <f>SUMIF('Debt _USD'!$G$91:$G$131,$D72,'Debt _USD'!BE$91:BE$131)/10^6</f>
        <v>0</v>
      </c>
      <c r="AO72" s="92">
        <f>SUMIF('Debt _USD'!$G$91:$G$131,$D72,'Debt _USD'!BF$91:BF$131)/10^6</f>
        <v>0</v>
      </c>
      <c r="AP72" s="92">
        <f>SUMIF('Debt _USD'!$G$91:$G$131,$D72,'Debt _USD'!BG$91:BG$131)/10^6</f>
        <v>0</v>
      </c>
      <c r="AQ72" s="92">
        <f>SUMIF('Debt _USD'!$G$91:$G$131,$D72,'Debt _USD'!BH$91:BH$131)/10^6</f>
        <v>0</v>
      </c>
      <c r="AR72" s="92">
        <f>SUMIF('Debt _USD'!$G$91:$G$131,$D72,'Debt _USD'!BI$91:BI$131)/10^6</f>
        <v>0</v>
      </c>
      <c r="AS72" s="92">
        <f>SUMIF('Debt _USD'!$G$91:$G$131,$D72,'Debt _USD'!BJ$91:BJ$131)/10^6</f>
        <v>0</v>
      </c>
      <c r="AT72" s="92">
        <f>SUMIF('Debt _USD'!$G$91:$G$131,$D72,'Debt _USD'!BK$91:BK$131)/10^6</f>
        <v>0</v>
      </c>
      <c r="AU72" s="92">
        <f>SUMIF('Debt _USD'!$G$91:$G$131,$D72,'Debt _USD'!BL$91:BL$131)/10^6</f>
        <v>0</v>
      </c>
      <c r="AV72" s="92">
        <f>SUMIF('Debt _USD'!$G$91:$G$131,$D72,'Debt _USD'!BM$91:BM$131)/10^6</f>
        <v>0</v>
      </c>
      <c r="AW72" s="92">
        <f>SUMIF('Debt _USD'!$G$91:$G$131,$D72,'Debt _USD'!BN$91:BN$131)/10^6</f>
        <v>0</v>
      </c>
      <c r="AX72" s="92">
        <f>SUMIF('Debt _USD'!$G$91:$G$131,$D72,'Debt _USD'!BO$91:BO$131)/10^6</f>
        <v>0</v>
      </c>
      <c r="AY72" s="92">
        <f>SUMIF('Debt _USD'!$G$91:$G$131,$D72,'Debt _USD'!BP$91:BP$131)/10^6</f>
        <v>0</v>
      </c>
      <c r="AZ72" s="92">
        <f>SUMIF('Debt _USD'!$G$91:$G$131,$D72,'Debt _USD'!BQ$91:BQ$131)/10^6</f>
        <v>0</v>
      </c>
      <c r="BA72" s="92">
        <f>SUMIF('Debt _USD'!$G$91:$G$131,$D72,'Debt _USD'!BR$91:BR$131)/10^6</f>
        <v>0</v>
      </c>
      <c r="BB72" s="92">
        <f>SUMIF('Debt _USD'!$G$91:$G$131,$D72,'Debt _USD'!BS$91:BS$131)/10^6</f>
        <v>0</v>
      </c>
      <c r="BC72" s="92">
        <f>SUMIF('Debt _USD'!$G$91:$G$131,$D72,'Debt _USD'!BT$91:BT$131)/10^6</f>
        <v>0</v>
      </c>
      <c r="BD72" s="92">
        <f>SUMIF('Debt _USD'!$G$91:$G$131,$D72,'Debt _USD'!BU$91:BU$131)/10^6</f>
        <v>0</v>
      </c>
      <c r="BE72" s="92">
        <f>SUMIF('Debt _USD'!$G$91:$G$131,$D72,'Debt _USD'!BV$91:BV$131)/10^6</f>
        <v>0</v>
      </c>
      <c r="BF72" s="92">
        <f>SUMIF('Debt _USD'!$G$91:$G$131,$D72,'Debt _USD'!BW$91:BW$131)/10^6</f>
        <v>0</v>
      </c>
    </row>
    <row r="73" spans="1:58" s="78" customFormat="1" ht="15" customHeight="1" x14ac:dyDescent="0.3">
      <c r="B73" s="84"/>
      <c r="C73" s="84"/>
      <c r="D73" s="84">
        <v>18</v>
      </c>
      <c r="E73" s="84" t="str">
        <f t="shared" si="12"/>
        <v>UTP_18</v>
      </c>
      <c r="F73" s="84"/>
      <c r="G73" s="84"/>
      <c r="H73" s="85">
        <f t="shared" si="13"/>
        <v>0</v>
      </c>
      <c r="I73" s="92">
        <f>SUMIF('Debt _USD'!$G$91:$G$131,$D73,'Debt _USD'!Z$91:Z$131)/10^6</f>
        <v>0</v>
      </c>
      <c r="J73" s="92">
        <f>SUMIF('Debt _USD'!$G$91:$G$131,$D73,'Debt _USD'!AA$91:AA$131)/10^6</f>
        <v>0</v>
      </c>
      <c r="K73" s="92">
        <f>SUMIF('Debt _USD'!$G$91:$G$131,$D73,'Debt _USD'!AB$91:AB$131)/10^6</f>
        <v>0</v>
      </c>
      <c r="L73" s="92">
        <f>SUMIF('Debt _USD'!$G$91:$G$131,$D73,'Debt _USD'!AC$91:AC$131)/10^6</f>
        <v>0</v>
      </c>
      <c r="M73" s="92">
        <f>SUMIF('Debt _USD'!$G$91:$G$131,$D73,'Debt _USD'!AD$91:AD$131)/10^6</f>
        <v>0</v>
      </c>
      <c r="N73" s="92">
        <f>SUMIF('Debt _USD'!$G$91:$G$131,$D73,'Debt _USD'!AE$91:AE$131)/10^6</f>
        <v>0</v>
      </c>
      <c r="O73" s="92">
        <f>SUMIF('Debt _USD'!$G$91:$G$131,$D73,'Debt _USD'!AF$91:AF$131)/10^6</f>
        <v>0</v>
      </c>
      <c r="P73" s="92">
        <f>SUMIF('Debt _USD'!$G$91:$G$131,$D73,'Debt _USD'!AG$91:AG$131)/10^6</f>
        <v>0</v>
      </c>
      <c r="Q73" s="92">
        <f>SUMIF('Debt _USD'!$G$91:$G$131,$D73,'Debt _USD'!AH$91:AH$131)/10^6</f>
        <v>0</v>
      </c>
      <c r="R73" s="92">
        <f>SUMIF('Debt _USD'!$G$91:$G$131,$D73,'Debt _USD'!AI$91:AI$131)/10^6</f>
        <v>0</v>
      </c>
      <c r="S73" s="92">
        <f>SUMIF('Debt _USD'!$G$91:$G$131,$D73,'Debt _USD'!AJ$91:AJ$131)/10^6</f>
        <v>0</v>
      </c>
      <c r="T73" s="92">
        <f>SUMIF('Debt _USD'!$G$91:$G$131,$D73,'Debt _USD'!AK$91:AK$131)/10^6</f>
        <v>0</v>
      </c>
      <c r="U73" s="92">
        <f>SUMIF('Debt _USD'!$G$91:$G$131,$D73,'Debt _USD'!AL$91:AL$131)/10^6</f>
        <v>0</v>
      </c>
      <c r="V73" s="92">
        <f>SUMIF('Debt _USD'!$G$91:$G$131,$D73,'Debt _USD'!AM$91:AM$131)/10^6</f>
        <v>0</v>
      </c>
      <c r="W73" s="92">
        <f>SUMIF('Debt _USD'!$G$91:$G$131,$D73,'Debt _USD'!AN$91:AN$131)/10^6</f>
        <v>0</v>
      </c>
      <c r="X73" s="92">
        <f>SUMIF('Debt _USD'!$G$91:$G$131,$D73,'Debt _USD'!AO$91:AO$131)/10^6</f>
        <v>0</v>
      </c>
      <c r="Y73" s="92">
        <f>SUMIF('Debt _USD'!$G$91:$G$131,$D73,'Debt _USD'!AP$91:AP$131)/10^6</f>
        <v>0</v>
      </c>
      <c r="Z73" s="92">
        <f>SUMIF('Debt _USD'!$G$91:$G$131,$D73,'Debt _USD'!AQ$91:AQ$131)/10^6</f>
        <v>0</v>
      </c>
      <c r="AA73" s="92">
        <f>SUMIF('Debt _USD'!$G$91:$G$131,$D73,'Debt _USD'!AR$91:AR$131)/10^6</f>
        <v>0</v>
      </c>
      <c r="AB73" s="92">
        <f>SUMIF('Debt _USD'!$G$91:$G$131,$D73,'Debt _USD'!AS$91:AS$131)/10^6</f>
        <v>0</v>
      </c>
      <c r="AC73" s="92">
        <f>SUMIF('Debt _USD'!$G$91:$G$131,$D73,'Debt _USD'!AT$91:AT$131)/10^6</f>
        <v>0</v>
      </c>
      <c r="AD73" s="92">
        <f>SUMIF('Debt _USD'!$G$91:$G$131,$D73,'Debt _USD'!AU$91:AU$131)/10^6</f>
        <v>0</v>
      </c>
      <c r="AE73" s="92">
        <f>SUMIF('Debt _USD'!$G$91:$G$131,$D73,'Debt _USD'!AV$91:AV$131)/10^6</f>
        <v>0</v>
      </c>
      <c r="AF73" s="92">
        <f>SUMIF('Debt _USD'!$G$91:$G$131,$D73,'Debt _USD'!AW$91:AW$131)/10^6</f>
        <v>0</v>
      </c>
      <c r="AG73" s="92">
        <f>SUMIF('Debt _USD'!$G$91:$G$131,$D73,'Debt _USD'!AX$91:AX$131)/10^6</f>
        <v>0</v>
      </c>
      <c r="AH73" s="92">
        <f>SUMIF('Debt _USD'!$G$91:$G$131,$D73,'Debt _USD'!AY$91:AY$131)/10^6</f>
        <v>0</v>
      </c>
      <c r="AI73" s="92">
        <f>SUMIF('Debt _USD'!$G$91:$G$131,$D73,'Debt _USD'!AZ$91:AZ$131)/10^6</f>
        <v>0</v>
      </c>
      <c r="AJ73" s="92">
        <f>SUMIF('Debt _USD'!$G$91:$G$131,$D73,'Debt _USD'!BA$91:BA$131)/10^6</f>
        <v>0</v>
      </c>
      <c r="AK73" s="92">
        <f>SUMIF('Debt _USD'!$G$91:$G$131,$D73,'Debt _USD'!BB$91:BB$131)/10^6</f>
        <v>0</v>
      </c>
      <c r="AL73" s="92">
        <f>SUMIF('Debt _USD'!$G$91:$G$131,$D73,'Debt _USD'!BC$91:BC$131)/10^6</f>
        <v>0</v>
      </c>
      <c r="AM73" s="92">
        <f>SUMIF('Debt _USD'!$G$91:$G$131,$D73,'Debt _USD'!BD$91:BD$131)/10^6</f>
        <v>0</v>
      </c>
      <c r="AN73" s="92">
        <f>SUMIF('Debt _USD'!$G$91:$G$131,$D73,'Debt _USD'!BE$91:BE$131)/10^6</f>
        <v>0</v>
      </c>
      <c r="AO73" s="92">
        <f>SUMIF('Debt _USD'!$G$91:$G$131,$D73,'Debt _USD'!BF$91:BF$131)/10^6</f>
        <v>0</v>
      </c>
      <c r="AP73" s="92">
        <f>SUMIF('Debt _USD'!$G$91:$G$131,$D73,'Debt _USD'!BG$91:BG$131)/10^6</f>
        <v>0</v>
      </c>
      <c r="AQ73" s="92">
        <f>SUMIF('Debt _USD'!$G$91:$G$131,$D73,'Debt _USD'!BH$91:BH$131)/10^6</f>
        <v>0</v>
      </c>
      <c r="AR73" s="92">
        <f>SUMIF('Debt _USD'!$G$91:$G$131,$D73,'Debt _USD'!BI$91:BI$131)/10^6</f>
        <v>0</v>
      </c>
      <c r="AS73" s="92">
        <f>SUMIF('Debt _USD'!$G$91:$G$131,$D73,'Debt _USD'!BJ$91:BJ$131)/10^6</f>
        <v>0</v>
      </c>
      <c r="AT73" s="92">
        <f>SUMIF('Debt _USD'!$G$91:$G$131,$D73,'Debt _USD'!BK$91:BK$131)/10^6</f>
        <v>0</v>
      </c>
      <c r="AU73" s="92">
        <f>SUMIF('Debt _USD'!$G$91:$G$131,$D73,'Debt _USD'!BL$91:BL$131)/10^6</f>
        <v>0</v>
      </c>
      <c r="AV73" s="92">
        <f>SUMIF('Debt _USD'!$G$91:$G$131,$D73,'Debt _USD'!BM$91:BM$131)/10^6</f>
        <v>0</v>
      </c>
      <c r="AW73" s="92">
        <f>SUMIF('Debt _USD'!$G$91:$G$131,$D73,'Debt _USD'!BN$91:BN$131)/10^6</f>
        <v>0</v>
      </c>
      <c r="AX73" s="92">
        <f>SUMIF('Debt _USD'!$G$91:$G$131,$D73,'Debt _USD'!BO$91:BO$131)/10^6</f>
        <v>0</v>
      </c>
      <c r="AY73" s="92">
        <f>SUMIF('Debt _USD'!$G$91:$G$131,$D73,'Debt _USD'!BP$91:BP$131)/10^6</f>
        <v>0</v>
      </c>
      <c r="AZ73" s="92">
        <f>SUMIF('Debt _USD'!$G$91:$G$131,$D73,'Debt _USD'!BQ$91:BQ$131)/10^6</f>
        <v>0</v>
      </c>
      <c r="BA73" s="92">
        <f>SUMIF('Debt _USD'!$G$91:$G$131,$D73,'Debt _USD'!BR$91:BR$131)/10^6</f>
        <v>0</v>
      </c>
      <c r="BB73" s="92">
        <f>SUMIF('Debt _USD'!$G$91:$G$131,$D73,'Debt _USD'!BS$91:BS$131)/10^6</f>
        <v>0</v>
      </c>
      <c r="BC73" s="92">
        <f>SUMIF('Debt _USD'!$G$91:$G$131,$D73,'Debt _USD'!BT$91:BT$131)/10^6</f>
        <v>0</v>
      </c>
      <c r="BD73" s="92">
        <f>SUMIF('Debt _USD'!$G$91:$G$131,$D73,'Debt _USD'!BU$91:BU$131)/10^6</f>
        <v>0</v>
      </c>
      <c r="BE73" s="92">
        <f>SUMIF('Debt _USD'!$G$91:$G$131,$D73,'Debt _USD'!BV$91:BV$131)/10^6</f>
        <v>0</v>
      </c>
      <c r="BF73" s="92">
        <f>SUMIF('Debt _USD'!$G$91:$G$131,$D73,'Debt _USD'!BW$91:BW$131)/10^6</f>
        <v>0</v>
      </c>
    </row>
    <row r="74" spans="1:58" s="78" customFormat="1" ht="15" customHeight="1" x14ac:dyDescent="0.3">
      <c r="B74" s="84"/>
      <c r="C74" s="84"/>
      <c r="D74" s="84">
        <v>19</v>
      </c>
      <c r="E74" s="84" t="str">
        <f t="shared" si="12"/>
        <v>UTP_19</v>
      </c>
      <c r="F74" s="84"/>
      <c r="G74" s="84"/>
      <c r="H74" s="85">
        <f t="shared" si="13"/>
        <v>0</v>
      </c>
      <c r="I74" s="92">
        <f>SUMIF('Debt _USD'!$G$91:$G$131,$D74,'Debt _USD'!Z$91:Z$131)/10^6</f>
        <v>0</v>
      </c>
      <c r="J74" s="92">
        <f>SUMIF('Debt _USD'!$G$91:$G$131,$D74,'Debt _USD'!AA$91:AA$131)/10^6</f>
        <v>0</v>
      </c>
      <c r="K74" s="92">
        <f>SUMIF('Debt _USD'!$G$91:$G$131,$D74,'Debt _USD'!AB$91:AB$131)/10^6</f>
        <v>0</v>
      </c>
      <c r="L74" s="92">
        <f>SUMIF('Debt _USD'!$G$91:$G$131,$D74,'Debt _USD'!AC$91:AC$131)/10^6</f>
        <v>0</v>
      </c>
      <c r="M74" s="92">
        <f>SUMIF('Debt _USD'!$G$91:$G$131,$D74,'Debt _USD'!AD$91:AD$131)/10^6</f>
        <v>0</v>
      </c>
      <c r="N74" s="92">
        <f>SUMIF('Debt _USD'!$G$91:$G$131,$D74,'Debt _USD'!AE$91:AE$131)/10^6</f>
        <v>0</v>
      </c>
      <c r="O74" s="92">
        <f>SUMIF('Debt _USD'!$G$91:$G$131,$D74,'Debt _USD'!AF$91:AF$131)/10^6</f>
        <v>0</v>
      </c>
      <c r="P74" s="92">
        <f>SUMIF('Debt _USD'!$G$91:$G$131,$D74,'Debt _USD'!AG$91:AG$131)/10^6</f>
        <v>0</v>
      </c>
      <c r="Q74" s="92">
        <f>SUMIF('Debt _USD'!$G$91:$G$131,$D74,'Debt _USD'!AH$91:AH$131)/10^6</f>
        <v>0</v>
      </c>
      <c r="R74" s="92">
        <f>SUMIF('Debt _USD'!$G$91:$G$131,$D74,'Debt _USD'!AI$91:AI$131)/10^6</f>
        <v>0</v>
      </c>
      <c r="S74" s="92">
        <f>SUMIF('Debt _USD'!$G$91:$G$131,$D74,'Debt _USD'!AJ$91:AJ$131)/10^6</f>
        <v>0</v>
      </c>
      <c r="T74" s="92">
        <f>SUMIF('Debt _USD'!$G$91:$G$131,$D74,'Debt _USD'!AK$91:AK$131)/10^6</f>
        <v>0</v>
      </c>
      <c r="U74" s="92">
        <f>SUMIF('Debt _USD'!$G$91:$G$131,$D74,'Debt _USD'!AL$91:AL$131)/10^6</f>
        <v>0</v>
      </c>
      <c r="V74" s="92">
        <f>SUMIF('Debt _USD'!$G$91:$G$131,$D74,'Debt _USD'!AM$91:AM$131)/10^6</f>
        <v>0</v>
      </c>
      <c r="W74" s="92">
        <f>SUMIF('Debt _USD'!$G$91:$G$131,$D74,'Debt _USD'!AN$91:AN$131)/10^6</f>
        <v>0</v>
      </c>
      <c r="X74" s="92">
        <f>SUMIF('Debt _USD'!$G$91:$G$131,$D74,'Debt _USD'!AO$91:AO$131)/10^6</f>
        <v>0</v>
      </c>
      <c r="Y74" s="92">
        <f>SUMIF('Debt _USD'!$G$91:$G$131,$D74,'Debt _USD'!AP$91:AP$131)/10^6</f>
        <v>0</v>
      </c>
      <c r="Z74" s="92">
        <f>SUMIF('Debt _USD'!$G$91:$G$131,$D74,'Debt _USD'!AQ$91:AQ$131)/10^6</f>
        <v>0</v>
      </c>
      <c r="AA74" s="92">
        <f>SUMIF('Debt _USD'!$G$91:$G$131,$D74,'Debt _USD'!AR$91:AR$131)/10^6</f>
        <v>0</v>
      </c>
      <c r="AB74" s="92">
        <f>SUMIF('Debt _USD'!$G$91:$G$131,$D74,'Debt _USD'!AS$91:AS$131)/10^6</f>
        <v>0</v>
      </c>
      <c r="AC74" s="92">
        <f>SUMIF('Debt _USD'!$G$91:$G$131,$D74,'Debt _USD'!AT$91:AT$131)/10^6</f>
        <v>0</v>
      </c>
      <c r="AD74" s="92">
        <f>SUMIF('Debt _USD'!$G$91:$G$131,$D74,'Debt _USD'!AU$91:AU$131)/10^6</f>
        <v>0</v>
      </c>
      <c r="AE74" s="92">
        <f>SUMIF('Debt _USD'!$G$91:$G$131,$D74,'Debt _USD'!AV$91:AV$131)/10^6</f>
        <v>0</v>
      </c>
      <c r="AF74" s="92">
        <f>SUMIF('Debt _USD'!$G$91:$G$131,$D74,'Debt _USD'!AW$91:AW$131)/10^6</f>
        <v>0</v>
      </c>
      <c r="AG74" s="92">
        <f>SUMIF('Debt _USD'!$G$91:$G$131,$D74,'Debt _USD'!AX$91:AX$131)/10^6</f>
        <v>0</v>
      </c>
      <c r="AH74" s="92">
        <f>SUMIF('Debt _USD'!$G$91:$G$131,$D74,'Debt _USD'!AY$91:AY$131)/10^6</f>
        <v>0</v>
      </c>
      <c r="AI74" s="92">
        <f>SUMIF('Debt _USD'!$G$91:$G$131,$D74,'Debt _USD'!AZ$91:AZ$131)/10^6</f>
        <v>0</v>
      </c>
      <c r="AJ74" s="92">
        <f>SUMIF('Debt _USD'!$G$91:$G$131,$D74,'Debt _USD'!BA$91:BA$131)/10^6</f>
        <v>0</v>
      </c>
      <c r="AK74" s="92">
        <f>SUMIF('Debt _USD'!$G$91:$G$131,$D74,'Debt _USD'!BB$91:BB$131)/10^6</f>
        <v>0</v>
      </c>
      <c r="AL74" s="92">
        <f>SUMIF('Debt _USD'!$G$91:$G$131,$D74,'Debt _USD'!BC$91:BC$131)/10^6</f>
        <v>0</v>
      </c>
      <c r="AM74" s="92">
        <f>SUMIF('Debt _USD'!$G$91:$G$131,$D74,'Debt _USD'!BD$91:BD$131)/10^6</f>
        <v>0</v>
      </c>
      <c r="AN74" s="92">
        <f>SUMIF('Debt _USD'!$G$91:$G$131,$D74,'Debt _USD'!BE$91:BE$131)/10^6</f>
        <v>0</v>
      </c>
      <c r="AO74" s="92">
        <f>SUMIF('Debt _USD'!$G$91:$G$131,$D74,'Debt _USD'!BF$91:BF$131)/10^6</f>
        <v>0</v>
      </c>
      <c r="AP74" s="92">
        <f>SUMIF('Debt _USD'!$G$91:$G$131,$D74,'Debt _USD'!BG$91:BG$131)/10^6</f>
        <v>0</v>
      </c>
      <c r="AQ74" s="92">
        <f>SUMIF('Debt _USD'!$G$91:$G$131,$D74,'Debt _USD'!BH$91:BH$131)/10^6</f>
        <v>0</v>
      </c>
      <c r="AR74" s="92">
        <f>SUMIF('Debt _USD'!$G$91:$G$131,$D74,'Debt _USD'!BI$91:BI$131)/10^6</f>
        <v>0</v>
      </c>
      <c r="AS74" s="92">
        <f>SUMIF('Debt _USD'!$G$91:$G$131,$D74,'Debt _USD'!BJ$91:BJ$131)/10^6</f>
        <v>0</v>
      </c>
      <c r="AT74" s="92">
        <f>SUMIF('Debt _USD'!$G$91:$G$131,$D74,'Debt _USD'!BK$91:BK$131)/10^6</f>
        <v>0</v>
      </c>
      <c r="AU74" s="92">
        <f>SUMIF('Debt _USD'!$G$91:$G$131,$D74,'Debt _USD'!BL$91:BL$131)/10^6</f>
        <v>0</v>
      </c>
      <c r="AV74" s="92">
        <f>SUMIF('Debt _USD'!$G$91:$G$131,$D74,'Debt _USD'!BM$91:BM$131)/10^6</f>
        <v>0</v>
      </c>
      <c r="AW74" s="92">
        <f>SUMIF('Debt _USD'!$G$91:$G$131,$D74,'Debt _USD'!BN$91:BN$131)/10^6</f>
        <v>0</v>
      </c>
      <c r="AX74" s="92">
        <f>SUMIF('Debt _USD'!$G$91:$G$131,$D74,'Debt _USD'!BO$91:BO$131)/10^6</f>
        <v>0</v>
      </c>
      <c r="AY74" s="92">
        <f>SUMIF('Debt _USD'!$G$91:$G$131,$D74,'Debt _USD'!BP$91:BP$131)/10^6</f>
        <v>0</v>
      </c>
      <c r="AZ74" s="92">
        <f>SUMIF('Debt _USD'!$G$91:$G$131,$D74,'Debt _USD'!BQ$91:BQ$131)/10^6</f>
        <v>0</v>
      </c>
      <c r="BA74" s="92">
        <f>SUMIF('Debt _USD'!$G$91:$G$131,$D74,'Debt _USD'!BR$91:BR$131)/10^6</f>
        <v>0</v>
      </c>
      <c r="BB74" s="92">
        <f>SUMIF('Debt _USD'!$G$91:$G$131,$D74,'Debt _USD'!BS$91:BS$131)/10^6</f>
        <v>0</v>
      </c>
      <c r="BC74" s="92">
        <f>SUMIF('Debt _USD'!$G$91:$G$131,$D74,'Debt _USD'!BT$91:BT$131)/10^6</f>
        <v>0</v>
      </c>
      <c r="BD74" s="92">
        <f>SUMIF('Debt _USD'!$G$91:$G$131,$D74,'Debt _USD'!BU$91:BU$131)/10^6</f>
        <v>0</v>
      </c>
      <c r="BE74" s="92">
        <f>SUMIF('Debt _USD'!$G$91:$G$131,$D74,'Debt _USD'!BV$91:BV$131)/10^6</f>
        <v>0</v>
      </c>
      <c r="BF74" s="92">
        <f>SUMIF('Debt _USD'!$G$91:$G$131,$D74,'Debt _USD'!BW$91:BW$131)/10^6</f>
        <v>0</v>
      </c>
    </row>
    <row r="75" spans="1:58" s="78" customFormat="1" ht="15" customHeight="1" x14ac:dyDescent="0.3">
      <c r="C75" s="84"/>
      <c r="D75" s="84">
        <v>20</v>
      </c>
      <c r="E75" s="84" t="str">
        <f>$E$24</f>
        <v>IDX_20</v>
      </c>
      <c r="F75" s="84"/>
      <c r="G75" s="84"/>
      <c r="H75" s="85">
        <f t="shared" si="13"/>
        <v>0</v>
      </c>
      <c r="I75" s="92">
        <f>SUMIF('Debt _USD'!$G$91:$G$131,$D75,'Debt _USD'!Z$91:Z$131)/10^6</f>
        <v>0</v>
      </c>
      <c r="J75" s="92">
        <f>SUMIF('Debt _USD'!$G$91:$G$131,$D75,'Debt _USD'!AA$91:AA$131)/10^6</f>
        <v>0</v>
      </c>
      <c r="K75" s="92">
        <f>SUMIF('Debt _USD'!$G$91:$G$131,$D75,'Debt _USD'!AB$91:AB$131)/10^6</f>
        <v>0</v>
      </c>
      <c r="L75" s="92">
        <f>SUMIF('Debt _USD'!$G$91:$G$131,$D75,'Debt _USD'!AC$91:AC$131)/10^6</f>
        <v>0</v>
      </c>
      <c r="M75" s="92">
        <f>SUMIF('Debt _USD'!$G$91:$G$131,$D75,'Debt _USD'!AD$91:AD$131)/10^6</f>
        <v>0</v>
      </c>
      <c r="N75" s="92">
        <f>SUMIF('Debt _USD'!$G$91:$G$131,$D75,'Debt _USD'!AE$91:AE$131)/10^6</f>
        <v>0</v>
      </c>
      <c r="O75" s="92">
        <f>SUMIF('Debt _USD'!$G$91:$G$131,$D75,'Debt _USD'!AF$91:AF$131)/10^6</f>
        <v>0</v>
      </c>
      <c r="P75" s="92">
        <f>SUMIF('Debt _USD'!$G$91:$G$131,$D75,'Debt _USD'!AG$91:AG$131)/10^6</f>
        <v>0</v>
      </c>
      <c r="Q75" s="92">
        <f>SUMIF('Debt _USD'!$G$91:$G$131,$D75,'Debt _USD'!AH$91:AH$131)/10^6</f>
        <v>0</v>
      </c>
      <c r="R75" s="92">
        <f>SUMIF('Debt _USD'!$G$91:$G$131,$D75,'Debt _USD'!AI$91:AI$131)/10^6</f>
        <v>0</v>
      </c>
      <c r="S75" s="92">
        <f>SUMIF('Debt _USD'!$G$91:$G$131,$D75,'Debt _USD'!AJ$91:AJ$131)/10^6</f>
        <v>0</v>
      </c>
      <c r="T75" s="92">
        <f>SUMIF('Debt _USD'!$G$91:$G$131,$D75,'Debt _USD'!AK$91:AK$131)/10^6</f>
        <v>0</v>
      </c>
      <c r="U75" s="92">
        <f>SUMIF('Debt _USD'!$G$91:$G$131,$D75,'Debt _USD'!AL$91:AL$131)/10^6</f>
        <v>0</v>
      </c>
      <c r="V75" s="92">
        <f>SUMIF('Debt _USD'!$G$91:$G$131,$D75,'Debt _USD'!AM$91:AM$131)/10^6</f>
        <v>0</v>
      </c>
      <c r="W75" s="92">
        <f>SUMIF('Debt _USD'!$G$91:$G$131,$D75,'Debt _USD'!AN$91:AN$131)/10^6</f>
        <v>0</v>
      </c>
      <c r="X75" s="92">
        <f>SUMIF('Debt _USD'!$G$91:$G$131,$D75,'Debt _USD'!AO$91:AO$131)/10^6</f>
        <v>0</v>
      </c>
      <c r="Y75" s="92">
        <f>SUMIF('Debt _USD'!$G$91:$G$131,$D75,'Debt _USD'!AP$91:AP$131)/10^6</f>
        <v>0</v>
      </c>
      <c r="Z75" s="92">
        <f>SUMIF('Debt _USD'!$G$91:$G$131,$D75,'Debt _USD'!AQ$91:AQ$131)/10^6</f>
        <v>0</v>
      </c>
      <c r="AA75" s="92">
        <f>SUMIF('Debt _USD'!$G$91:$G$131,$D75,'Debt _USD'!AR$91:AR$131)/10^6</f>
        <v>0</v>
      </c>
      <c r="AB75" s="92">
        <f>SUMIF('Debt _USD'!$G$91:$G$131,$D75,'Debt _USD'!AS$91:AS$131)/10^6</f>
        <v>0</v>
      </c>
      <c r="AC75" s="92">
        <f>SUMIF('Debt _USD'!$G$91:$G$131,$D75,'Debt _USD'!AT$91:AT$131)/10^6</f>
        <v>0</v>
      </c>
      <c r="AD75" s="92">
        <f>SUMIF('Debt _USD'!$G$91:$G$131,$D75,'Debt _USD'!AU$91:AU$131)/10^6</f>
        <v>0</v>
      </c>
      <c r="AE75" s="92">
        <f>SUMIF('Debt _USD'!$G$91:$G$131,$D75,'Debt _USD'!AV$91:AV$131)/10^6</f>
        <v>0</v>
      </c>
      <c r="AF75" s="92">
        <f>SUMIF('Debt _USD'!$G$91:$G$131,$D75,'Debt _USD'!AW$91:AW$131)/10^6</f>
        <v>0</v>
      </c>
      <c r="AG75" s="92">
        <f>SUMIF('Debt _USD'!$G$91:$G$131,$D75,'Debt _USD'!AX$91:AX$131)/10^6</f>
        <v>0</v>
      </c>
      <c r="AH75" s="92">
        <f>SUMIF('Debt _USD'!$G$91:$G$131,$D75,'Debt _USD'!AY$91:AY$131)/10^6</f>
        <v>0</v>
      </c>
      <c r="AI75" s="92">
        <f>SUMIF('Debt _USD'!$G$91:$G$131,$D75,'Debt _USD'!AZ$91:AZ$131)/10^6</f>
        <v>0</v>
      </c>
      <c r="AJ75" s="92">
        <f>SUMIF('Debt _USD'!$G$91:$G$131,$D75,'Debt _USD'!BA$91:BA$131)/10^6</f>
        <v>0</v>
      </c>
      <c r="AK75" s="92">
        <f>SUMIF('Debt _USD'!$G$91:$G$131,$D75,'Debt _USD'!BB$91:BB$131)/10^6</f>
        <v>0</v>
      </c>
      <c r="AL75" s="92">
        <f>SUMIF('Debt _USD'!$G$91:$G$131,$D75,'Debt _USD'!BC$91:BC$131)/10^6</f>
        <v>0</v>
      </c>
      <c r="AM75" s="92">
        <f>SUMIF('Debt _USD'!$G$91:$G$131,$D75,'Debt _USD'!BD$91:BD$131)/10^6</f>
        <v>0</v>
      </c>
      <c r="AN75" s="92">
        <f>SUMIF('Debt _USD'!$G$91:$G$131,$D75,'Debt _USD'!BE$91:BE$131)/10^6</f>
        <v>0</v>
      </c>
      <c r="AO75" s="92">
        <f>SUMIF('Debt _USD'!$G$91:$G$131,$D75,'Debt _USD'!BF$91:BF$131)/10^6</f>
        <v>0</v>
      </c>
      <c r="AP75" s="92">
        <f>SUMIF('Debt _USD'!$G$91:$G$131,$D75,'Debt _USD'!BG$91:BG$131)/10^6</f>
        <v>0</v>
      </c>
      <c r="AQ75" s="92">
        <f>SUMIF('Debt _USD'!$G$91:$G$131,$D75,'Debt _USD'!BH$91:BH$131)/10^6</f>
        <v>0</v>
      </c>
      <c r="AR75" s="92">
        <f>SUMIF('Debt _USD'!$G$91:$G$131,$D75,'Debt _USD'!BI$91:BI$131)/10^6</f>
        <v>0</v>
      </c>
      <c r="AS75" s="92">
        <f>SUMIF('Debt _USD'!$G$91:$G$131,$D75,'Debt _USD'!BJ$91:BJ$131)/10^6</f>
        <v>0</v>
      </c>
      <c r="AT75" s="92">
        <f>SUMIF('Debt _USD'!$G$91:$G$131,$D75,'Debt _USD'!BK$91:BK$131)/10^6</f>
        <v>0</v>
      </c>
      <c r="AU75" s="92">
        <f>SUMIF('Debt _USD'!$G$91:$G$131,$D75,'Debt _USD'!BL$91:BL$131)/10^6</f>
        <v>0</v>
      </c>
      <c r="AV75" s="92">
        <f>SUMIF('Debt _USD'!$G$91:$G$131,$D75,'Debt _USD'!BM$91:BM$131)/10^6</f>
        <v>0</v>
      </c>
      <c r="AW75" s="92">
        <f>SUMIF('Debt _USD'!$G$91:$G$131,$D75,'Debt _USD'!BN$91:BN$131)/10^6</f>
        <v>0</v>
      </c>
      <c r="AX75" s="92">
        <f>SUMIF('Debt _USD'!$G$91:$G$131,$D75,'Debt _USD'!BO$91:BO$131)/10^6</f>
        <v>0</v>
      </c>
      <c r="AY75" s="92">
        <f>SUMIF('Debt _USD'!$G$91:$G$131,$D75,'Debt _USD'!BP$91:BP$131)/10^6</f>
        <v>0</v>
      </c>
      <c r="AZ75" s="92">
        <f>SUMIF('Debt _USD'!$G$91:$G$131,$D75,'Debt _USD'!BQ$91:BQ$131)/10^6</f>
        <v>0</v>
      </c>
      <c r="BA75" s="92">
        <f>SUMIF('Debt _USD'!$G$91:$G$131,$D75,'Debt _USD'!BR$91:BR$131)/10^6</f>
        <v>0</v>
      </c>
      <c r="BB75" s="92">
        <f>SUMIF('Debt _USD'!$G$91:$G$131,$D75,'Debt _USD'!BS$91:BS$131)/10^6</f>
        <v>0</v>
      </c>
      <c r="BC75" s="92">
        <f>SUMIF('Debt _USD'!$G$91:$G$131,$D75,'Debt _USD'!BT$91:BT$131)/10^6</f>
        <v>0</v>
      </c>
      <c r="BD75" s="92">
        <f>SUMIF('Debt _USD'!$G$91:$G$131,$D75,'Debt _USD'!BU$91:BU$131)/10^6</f>
        <v>0</v>
      </c>
      <c r="BE75" s="92">
        <f>SUMIF('Debt _USD'!$G$91:$G$131,$D75,'Debt _USD'!BV$91:BV$131)/10^6</f>
        <v>0</v>
      </c>
      <c r="BF75" s="92">
        <f>SUMIF('Debt _USD'!$G$91:$G$131,$D75,'Debt _USD'!BW$91:BW$131)/10^6</f>
        <v>0</v>
      </c>
    </row>
    <row r="76" spans="1:58" s="78" customFormat="1" ht="15" customHeight="1" x14ac:dyDescent="0.3">
      <c r="A76" s="84"/>
      <c r="B76" s="84"/>
      <c r="C76" s="84"/>
      <c r="D76" s="84"/>
      <c r="E76" s="84"/>
      <c r="F76" s="84"/>
      <c r="G76" s="84"/>
      <c r="H76" s="162">
        <f>SUM(H56:H75)</f>
        <v>539.30318945096053</v>
      </c>
      <c r="I76" s="162">
        <f>SUM(I56:I75)</f>
        <v>116.80768579048936</v>
      </c>
      <c r="J76" s="162">
        <f t="shared" ref="J76:BF76" si="14">SUM(J56:J75)</f>
        <v>78.414340256394482</v>
      </c>
      <c r="K76" s="162">
        <f t="shared" si="14"/>
        <v>73.252298831804978</v>
      </c>
      <c r="L76" s="162">
        <f t="shared" si="14"/>
        <v>69.014728669281368</v>
      </c>
      <c r="M76" s="162">
        <f t="shared" si="14"/>
        <v>65.993646711737426</v>
      </c>
      <c r="N76" s="162">
        <f t="shared" si="14"/>
        <v>39.049810343365728</v>
      </c>
      <c r="O76" s="162">
        <f t="shared" si="14"/>
        <v>37.70600888984206</v>
      </c>
      <c r="P76" s="162">
        <f t="shared" si="14"/>
        <v>10.361463777411197</v>
      </c>
      <c r="Q76" s="162">
        <f t="shared" si="14"/>
        <v>10.122305053256714</v>
      </c>
      <c r="R76" s="162">
        <f t="shared" si="14"/>
        <v>9.8823853857992905</v>
      </c>
      <c r="S76" s="162">
        <f t="shared" si="14"/>
        <v>3.1329678093034778</v>
      </c>
      <c r="T76" s="162">
        <f t="shared" si="14"/>
        <v>2.8996508863914645</v>
      </c>
      <c r="U76" s="162">
        <f t="shared" si="14"/>
        <v>2.6673869235801018</v>
      </c>
      <c r="V76" s="162">
        <f t="shared" si="14"/>
        <v>2.4350615521658194</v>
      </c>
      <c r="W76" s="162">
        <f t="shared" si="14"/>
        <v>2.2032451096747909</v>
      </c>
      <c r="X76" s="162">
        <f t="shared" si="14"/>
        <v>1.971311401807504</v>
      </c>
      <c r="Y76" s="162">
        <f t="shared" si="14"/>
        <v>1.7392958152732656</v>
      </c>
      <c r="Z76" s="162">
        <f t="shared" si="14"/>
        <v>1.5052488722355606</v>
      </c>
      <c r="AA76" s="162">
        <f t="shared" si="14"/>
        <v>1.2711213824745875</v>
      </c>
      <c r="AB76" s="162">
        <f t="shared" si="14"/>
        <v>1.036952952924062</v>
      </c>
      <c r="AC76" s="162">
        <f t="shared" si="14"/>
        <v>0.94771234141792848</v>
      </c>
      <c r="AD76" s="162">
        <f t="shared" si="14"/>
        <v>0.86237728959367765</v>
      </c>
      <c r="AE76" s="162">
        <f t="shared" si="14"/>
        <v>0.79419838396025522</v>
      </c>
      <c r="AF76" s="162">
        <f t="shared" si="14"/>
        <v>0.72601947832683256</v>
      </c>
      <c r="AG76" s="162">
        <f t="shared" si="14"/>
        <v>0.65784057269341012</v>
      </c>
      <c r="AH76" s="162">
        <f t="shared" si="14"/>
        <v>0.5826959950253876</v>
      </c>
      <c r="AI76" s="162">
        <f t="shared" si="14"/>
        <v>0.51583484847919003</v>
      </c>
      <c r="AJ76" s="162">
        <f t="shared" si="14"/>
        <v>0.45067622307695698</v>
      </c>
      <c r="AK76" s="162">
        <f t="shared" si="14"/>
        <v>0.38802576285438523</v>
      </c>
      <c r="AL76" s="162">
        <f t="shared" si="14"/>
        <v>0.33400820869347525</v>
      </c>
      <c r="AM76" s="162">
        <f t="shared" si="14"/>
        <v>0.29723392655572417</v>
      </c>
      <c r="AN76" s="162">
        <f t="shared" si="14"/>
        <v>0.26021605363402822</v>
      </c>
      <c r="AO76" s="162">
        <f t="shared" si="14"/>
        <v>0.22346959584029041</v>
      </c>
      <c r="AP76" s="162">
        <f t="shared" si="14"/>
        <v>0.19428458320330122</v>
      </c>
      <c r="AQ76" s="162">
        <f t="shared" si="14"/>
        <v>0.16331643374722404</v>
      </c>
      <c r="AR76" s="162">
        <f t="shared" si="14"/>
        <v>0.13633508237804712</v>
      </c>
      <c r="AS76" s="162">
        <f t="shared" si="14"/>
        <v>0.10935373100887016</v>
      </c>
      <c r="AT76" s="162">
        <f t="shared" si="14"/>
        <v>8.238844520150973E-2</v>
      </c>
      <c r="AU76" s="162">
        <f t="shared" si="14"/>
        <v>5.5423159394149317E-2</v>
      </c>
      <c r="AV76" s="162">
        <f t="shared" si="14"/>
        <v>2.84578735867889E-2</v>
      </c>
      <c r="AW76" s="162">
        <f t="shared" si="14"/>
        <v>1.5268724466651725E-2</v>
      </c>
      <c r="AX76" s="162">
        <f t="shared" si="14"/>
        <v>8.8016739018491972E-3</v>
      </c>
      <c r="AY76" s="162">
        <f t="shared" si="14"/>
        <v>2.3346233370464434E-3</v>
      </c>
      <c r="AZ76" s="162">
        <f t="shared" si="14"/>
        <v>3.6243335361630236E-9</v>
      </c>
      <c r="BA76" s="162">
        <f t="shared" si="14"/>
        <v>3.6243335361630236E-9</v>
      </c>
      <c r="BB76" s="162">
        <f t="shared" si="14"/>
        <v>3.6243335361630236E-9</v>
      </c>
      <c r="BC76" s="162">
        <f t="shared" si="14"/>
        <v>3.6243335361630236E-9</v>
      </c>
      <c r="BD76" s="162">
        <f t="shared" si="14"/>
        <v>3.6243335361630236E-9</v>
      </c>
      <c r="BE76" s="162">
        <f t="shared" si="14"/>
        <v>3.6243335361630236E-9</v>
      </c>
      <c r="BF76" s="162">
        <f t="shared" si="14"/>
        <v>3.6243335361630236E-9</v>
      </c>
    </row>
    <row r="77" spans="1:58" ht="15" customHeight="1" x14ac:dyDescent="0.3">
      <c r="D77" s="82"/>
      <c r="E77" s="94" t="s">
        <v>23</v>
      </c>
      <c r="F77" s="94"/>
      <c r="G77" s="94"/>
      <c r="H77" s="95"/>
      <c r="I77" s="95">
        <f>I76-(SUM('Debt _USD'!Z91:Z131)/10^6)</f>
        <v>0</v>
      </c>
      <c r="J77" s="95">
        <f>J76-(SUM('Debt _USD'!AA91:AA131)/10^6)</f>
        <v>0</v>
      </c>
      <c r="K77" s="95">
        <f>K76-(SUM('Debt _USD'!AB91:AB131)/10^6)</f>
        <v>0</v>
      </c>
      <c r="L77" s="95">
        <f>L76-(SUM('Debt _USD'!AC91:AC131)/10^6)</f>
        <v>0</v>
      </c>
      <c r="M77" s="95">
        <f>M76-(SUM('Debt _USD'!AD91:AD131)/10^6)</f>
        <v>0</v>
      </c>
      <c r="N77" s="95">
        <f>N76-(SUM('Debt _USD'!AE91:AE131)/10^6)</f>
        <v>0</v>
      </c>
      <c r="O77" s="95">
        <f>O76-(SUM('Debt _USD'!AF91:AF131)/10^6)</f>
        <v>0</v>
      </c>
      <c r="P77" s="95">
        <f>P76-(SUM('Debt _USD'!AG91:AG131)/10^6)</f>
        <v>0</v>
      </c>
      <c r="Q77" s="95">
        <f>Q76-(SUM('Debt _USD'!AH91:AH131)/10^6)</f>
        <v>0</v>
      </c>
      <c r="R77" s="95">
        <f>R76-(SUM('Debt _USD'!AI91:AI131)/10^6)</f>
        <v>0</v>
      </c>
      <c r="S77" s="95">
        <f>S76-(SUM('Debt _USD'!AJ91:AJ131)/10^6)</f>
        <v>0</v>
      </c>
      <c r="T77" s="95">
        <f>T76-(SUM('Debt _USD'!AK91:AK131)/10^6)</f>
        <v>0</v>
      </c>
      <c r="U77" s="95">
        <f>U76-(SUM('Debt _USD'!AL91:AL131)/10^6)</f>
        <v>0</v>
      </c>
      <c r="V77" s="95">
        <f>V76-(SUM('Debt _USD'!AM91:AM131)/10^6)</f>
        <v>0</v>
      </c>
      <c r="W77" s="95">
        <f>W76-(SUM('Debt _USD'!AN91:AN131)/10^6)</f>
        <v>0</v>
      </c>
      <c r="X77" s="95">
        <f>X76-(SUM('Debt _USD'!AO91:AO131)/10^6)</f>
        <v>0</v>
      </c>
      <c r="Y77" s="95">
        <f>Y76-(SUM('Debt _USD'!AP91:AP131)/10^6)</f>
        <v>0</v>
      </c>
      <c r="Z77" s="95">
        <f>Z76-(SUM('Debt _USD'!AQ91:AQ131)/10^6)</f>
        <v>0</v>
      </c>
      <c r="AA77" s="95">
        <f>AA76-(SUM('Debt _USD'!AR91:AR131)/10^6)</f>
        <v>0</v>
      </c>
      <c r="AB77" s="95">
        <f>AB76-(SUM('Debt _USD'!AS91:AS131)/10^6)</f>
        <v>0</v>
      </c>
      <c r="AC77" s="95">
        <f>AC76-(SUM('Debt _USD'!AT91:AT131)/10^6)</f>
        <v>0</v>
      </c>
      <c r="AD77" s="95">
        <f>AD76-(SUM('Debt _USD'!AU91:AU131)/10^6)</f>
        <v>0</v>
      </c>
      <c r="AE77" s="95">
        <f>AE76-(SUM('Debt _USD'!AV91:AV131)/10^6)</f>
        <v>0</v>
      </c>
      <c r="AF77" s="95">
        <f>AF76-(SUM('Debt _USD'!AW91:AW131)/10^6)</f>
        <v>0</v>
      </c>
      <c r="AG77" s="95">
        <f>AG76-(SUM('Debt _USD'!AX91:AX131)/10^6)</f>
        <v>0</v>
      </c>
      <c r="AH77" s="95">
        <f>AH76-(SUM('Debt _USD'!AY91:AY131)/10^6)</f>
        <v>0</v>
      </c>
      <c r="AI77" s="95">
        <f>AI76-(SUM('Debt _USD'!AZ91:AZ131)/10^6)</f>
        <v>0</v>
      </c>
      <c r="AJ77" s="95">
        <f>AJ76-(SUM('Debt _USD'!BA91:BA131)/10^6)</f>
        <v>0</v>
      </c>
      <c r="AK77" s="95">
        <f>AK76-(SUM('Debt _USD'!BB91:BB131)/10^6)</f>
        <v>0</v>
      </c>
      <c r="AL77" s="95">
        <f>AL76-(SUM('Debt _USD'!BC91:BC131)/10^6)</f>
        <v>0</v>
      </c>
      <c r="AM77" s="95">
        <f>AM76-(SUM('Debt _USD'!BD91:BD131)/10^6)</f>
        <v>0</v>
      </c>
      <c r="AN77" s="95">
        <f>AN76-(SUM('Debt _USD'!BE91:BE131)/10^6)</f>
        <v>0</v>
      </c>
      <c r="AO77" s="95">
        <f>AO76-(SUM('Debt _USD'!BF91:BF131)/10^6)</f>
        <v>0</v>
      </c>
      <c r="AP77" s="95">
        <f>AP76-(SUM('Debt _USD'!BG91:BG131)/10^6)</f>
        <v>0</v>
      </c>
      <c r="AQ77" s="95">
        <f>AQ76-(SUM('Debt _USD'!BH91:BH131)/10^6)</f>
        <v>0</v>
      </c>
      <c r="AR77" s="95">
        <f>AR76-(SUM('Debt _USD'!BI91:BI131)/10^6)</f>
        <v>0</v>
      </c>
      <c r="AS77" s="95">
        <f>AS76-(SUM('Debt _USD'!BJ91:BJ131)/10^6)</f>
        <v>0</v>
      </c>
      <c r="AT77" s="95">
        <f>AT76-(SUM('Debt _USD'!BK91:BK131)/10^6)</f>
        <v>0</v>
      </c>
      <c r="AU77" s="95">
        <f>AU76-(SUM('Debt _USD'!BL91:BL131)/10^6)</f>
        <v>0</v>
      </c>
      <c r="AV77" s="95">
        <f>AV76-(SUM('Debt _USD'!BM91:BM131)/10^6)</f>
        <v>0</v>
      </c>
      <c r="AW77" s="95">
        <f>AW76-(SUM('Debt _USD'!BN91:BN131)/10^6)</f>
        <v>0</v>
      </c>
      <c r="AX77" s="95">
        <f>AX76-(SUM('Debt _USD'!BO91:BO131)/10^6)</f>
        <v>0</v>
      </c>
      <c r="AY77" s="95">
        <f>AY76-(SUM('Debt _USD'!BP91:BP131)/10^6)</f>
        <v>0</v>
      </c>
      <c r="AZ77" s="95">
        <f>AZ76-(SUM('Debt _USD'!BQ91:BQ131)/10^6)</f>
        <v>0</v>
      </c>
      <c r="BA77" s="95">
        <f>BA76-(SUM('Debt _USD'!BR91:BR131)/10^6)</f>
        <v>0</v>
      </c>
      <c r="BB77" s="95">
        <f>BB76-(SUM('Debt _USD'!BS91:BS131)/10^6)</f>
        <v>0</v>
      </c>
      <c r="BC77" s="95">
        <f>BC76-(SUM('Debt _USD'!BT91:BT131)/10^6)</f>
        <v>0</v>
      </c>
      <c r="BD77" s="95">
        <f>BD76-(SUM('Debt _USD'!BU91:BU131)/10^6)</f>
        <v>0</v>
      </c>
      <c r="BE77" s="95">
        <f>BE76-(SUM('Debt _USD'!BV91:BV131)/10^6)</f>
        <v>0</v>
      </c>
      <c r="BF77" s="95">
        <f>BF76-(SUM('Debt _USD'!BW91:BW131)/10^6)</f>
        <v>0</v>
      </c>
    </row>
    <row r="79" spans="1:58" ht="15" customHeight="1" x14ac:dyDescent="0.3">
      <c r="E79" s="82"/>
      <c r="F79" s="82"/>
      <c r="G79" s="82"/>
      <c r="H79" s="107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</row>
    <row r="80" spans="1:58" s="78" customFormat="1" ht="15" customHeight="1" x14ac:dyDescent="0.3"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</row>
    <row r="81" spans="4:58" s="78" customFormat="1" ht="15" customHeight="1" x14ac:dyDescent="0.3"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</row>
    <row r="82" spans="4:58" s="78" customFormat="1" ht="15" customHeight="1" x14ac:dyDescent="0.3">
      <c r="D82" s="84"/>
      <c r="E82" s="84"/>
      <c r="F82" s="84"/>
      <c r="G82" s="84"/>
      <c r="H82" s="97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</row>
    <row r="83" spans="4:58" s="78" customFormat="1" ht="15" customHeight="1" x14ac:dyDescent="0.3">
      <c r="D83" s="84"/>
      <c r="E83" s="84"/>
      <c r="F83" s="84"/>
      <c r="G83" s="84"/>
      <c r="H83" s="84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</row>
    <row r="84" spans="4:58" s="78" customFormat="1" ht="15" customHeight="1" x14ac:dyDescent="0.3">
      <c r="D84" s="84"/>
      <c r="E84" s="84"/>
      <c r="F84" s="84"/>
      <c r="G84" s="84"/>
      <c r="H84" s="84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</row>
    <row r="85" spans="4:58" s="78" customFormat="1" ht="15" customHeight="1" x14ac:dyDescent="0.3">
      <c r="D85" s="84"/>
      <c r="E85" s="84"/>
      <c r="F85" s="84"/>
      <c r="G85" s="84"/>
      <c r="H85" s="84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</row>
    <row r="86" spans="4:58" s="78" customFormat="1" ht="15" customHeight="1" x14ac:dyDescent="0.3">
      <c r="D86" s="84"/>
      <c r="E86" s="84"/>
      <c r="F86" s="84"/>
      <c r="G86" s="84"/>
      <c r="H86" s="84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</row>
    <row r="87" spans="4:58" s="78" customFormat="1" ht="15" customHeight="1" x14ac:dyDescent="0.3">
      <c r="D87" s="84"/>
      <c r="E87" s="84"/>
      <c r="F87" s="84"/>
      <c r="G87" s="84"/>
      <c r="H87" s="84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</row>
    <row r="88" spans="4:58" s="78" customFormat="1" ht="15" customHeight="1" x14ac:dyDescent="0.3">
      <c r="D88" s="84"/>
      <c r="E88" s="84"/>
      <c r="F88" s="84"/>
      <c r="G88" s="84"/>
      <c r="H88" s="84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8"/>
      <c r="BC88" s="98"/>
      <c r="BD88" s="98"/>
      <c r="BE88" s="98"/>
      <c r="BF88" s="98"/>
    </row>
    <row r="89" spans="4:58" s="78" customFormat="1" ht="15" customHeight="1" x14ac:dyDescent="0.3">
      <c r="D89" s="84"/>
      <c r="E89" s="84"/>
      <c r="F89" s="84"/>
      <c r="G89" s="84"/>
      <c r="H89" s="84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</row>
    <row r="90" spans="4:58" s="78" customFormat="1" ht="15" customHeight="1" x14ac:dyDescent="0.3">
      <c r="D90" s="84"/>
      <c r="E90" s="84"/>
      <c r="F90" s="84"/>
      <c r="G90" s="84"/>
      <c r="H90" s="84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</row>
    <row r="91" spans="4:58" s="78" customFormat="1" ht="15" customHeight="1" x14ac:dyDescent="0.3">
      <c r="D91" s="84"/>
      <c r="E91" s="84"/>
      <c r="F91" s="84"/>
      <c r="G91" s="84"/>
      <c r="H91" s="84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</row>
    <row r="92" spans="4:58" s="78" customFormat="1" ht="15" customHeight="1" x14ac:dyDescent="0.3">
      <c r="D92" s="84"/>
      <c r="E92" s="84"/>
      <c r="F92" s="84"/>
      <c r="G92" s="84"/>
      <c r="H92" s="84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8"/>
      <c r="BF92" s="98"/>
    </row>
    <row r="93" spans="4:58" s="78" customFormat="1" ht="15" customHeight="1" x14ac:dyDescent="0.3">
      <c r="D93" s="84"/>
      <c r="E93" s="84"/>
      <c r="F93" s="84"/>
      <c r="G93" s="84"/>
      <c r="H93" s="84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</row>
    <row r="94" spans="4:58" s="78" customFormat="1" ht="15" customHeight="1" x14ac:dyDescent="0.3">
      <c r="D94" s="84"/>
      <c r="E94" s="84"/>
      <c r="F94" s="84"/>
      <c r="G94" s="84"/>
      <c r="H94" s="84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</row>
    <row r="95" spans="4:58" s="78" customFormat="1" ht="15" customHeight="1" x14ac:dyDescent="0.3">
      <c r="D95" s="84"/>
      <c r="E95" s="84"/>
      <c r="H95" s="84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</row>
    <row r="96" spans="4:58" s="78" customFormat="1" ht="15" customHeight="1" x14ac:dyDescent="0.3">
      <c r="D96" s="84"/>
      <c r="E96" s="84"/>
      <c r="H96" s="84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</row>
    <row r="97" s="78" customFormat="1" ht="15" customHeight="1" x14ac:dyDescent="0.3"/>
  </sheetData>
  <printOptions headings="1"/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Debt Original Currency</vt:lpstr>
      <vt:lpstr>Working Sheet</vt:lpstr>
      <vt:lpstr>Prepared_Debt Original Currency</vt:lpstr>
      <vt:lpstr>Preparation Steps</vt:lpstr>
      <vt:lpstr>Debt _UTP</vt:lpstr>
      <vt:lpstr>Debt _USD</vt:lpstr>
      <vt:lpstr>Represenative Instruments_FX</vt:lpstr>
      <vt:lpstr>Aggregated_UTP</vt:lpstr>
      <vt:lpstr>Aggregated_USD</vt:lpstr>
      <vt:lpstr>Charts</vt:lpstr>
      <vt:lpstr>Aggregated_USD!Print_Area</vt:lpstr>
      <vt:lpstr>Aggregated_UTP!Print_Area</vt:lpstr>
      <vt:lpstr>'Debt Original Currency'!Print_Area</vt:lpstr>
      <vt:lpstr>'Prepared_Debt Original Currency'!Print_Area</vt:lpstr>
    </vt:vector>
  </TitlesOfParts>
  <Company>International Monetary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tamene</dc:creator>
  <cp:lastModifiedBy>Tamene, Miriam</cp:lastModifiedBy>
  <cp:lastPrinted>2015-10-05T21:37:40Z</cp:lastPrinted>
  <dcterms:created xsi:type="dcterms:W3CDTF">2015-01-19T23:41:21Z</dcterms:created>
  <dcterms:modified xsi:type="dcterms:W3CDTF">2019-03-27T04:41:47Z</dcterms:modified>
</cp:coreProperties>
</file>